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6-My Tools/Interactive 8080 Assembler/"/>
    </mc:Choice>
  </mc:AlternateContent>
  <bookViews>
    <workbookView xWindow="620" yWindow="680" windowWidth="24900" windowHeight="16820" tabRatio="500"/>
  </bookViews>
  <sheets>
    <sheet name="Instructions" sheetId="4" r:id="rId1"/>
    <sheet name="Assembler" sheetId="2" r:id="rId2"/>
    <sheet name="Output" sheetId="5" r:id="rId3"/>
    <sheet name="8080" sheetId="1" r:id="rId4"/>
    <sheet name="Revision History" sheetId="3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5" l="1"/>
  <c r="O5" i="5"/>
  <c r="P5" i="5"/>
  <c r="Q6" i="5"/>
  <c r="O6" i="5"/>
  <c r="P6" i="5"/>
  <c r="Q7" i="5"/>
  <c r="O7" i="5"/>
  <c r="P7" i="5"/>
  <c r="Q8" i="5"/>
  <c r="O8" i="5"/>
  <c r="P8" i="5"/>
  <c r="Q9" i="5"/>
  <c r="O9" i="5"/>
  <c r="P9" i="5"/>
  <c r="Q10" i="5"/>
  <c r="O10" i="5"/>
  <c r="P10" i="5"/>
  <c r="Q11" i="5"/>
  <c r="O11" i="5"/>
  <c r="P11" i="5"/>
  <c r="Q12" i="5"/>
  <c r="O12" i="5"/>
  <c r="P12" i="5"/>
  <c r="Q13" i="5"/>
  <c r="O13" i="5"/>
  <c r="P13" i="5"/>
  <c r="Q14" i="5"/>
  <c r="O14" i="5"/>
  <c r="P14" i="5"/>
  <c r="Q15" i="5"/>
  <c r="O15" i="5"/>
  <c r="P15" i="5"/>
  <c r="Q16" i="5"/>
  <c r="O16" i="5"/>
  <c r="P16" i="5"/>
  <c r="Q17" i="5"/>
  <c r="O17" i="5"/>
  <c r="P17" i="5"/>
  <c r="Q18" i="5"/>
  <c r="O18" i="5"/>
  <c r="P18" i="5"/>
  <c r="Q19" i="5"/>
  <c r="O19" i="5"/>
  <c r="P19" i="5"/>
  <c r="Q20" i="5"/>
  <c r="O20" i="5"/>
  <c r="P20" i="5"/>
  <c r="Q21" i="5"/>
  <c r="O21" i="5"/>
  <c r="P21" i="5"/>
  <c r="Q22" i="5"/>
  <c r="O22" i="5"/>
  <c r="P22" i="5"/>
  <c r="Q23" i="5"/>
  <c r="O23" i="5"/>
  <c r="P23" i="5"/>
  <c r="Q24" i="5"/>
  <c r="O24" i="5"/>
  <c r="P24" i="5"/>
  <c r="Q25" i="5"/>
  <c r="O25" i="5"/>
  <c r="P25" i="5"/>
  <c r="Q26" i="5"/>
  <c r="O26" i="5"/>
  <c r="P26" i="5"/>
  <c r="Q27" i="5"/>
  <c r="O27" i="5"/>
  <c r="P27" i="5"/>
  <c r="Q28" i="5"/>
  <c r="O28" i="5"/>
  <c r="P28" i="5"/>
  <c r="Q29" i="5"/>
  <c r="O29" i="5"/>
  <c r="P29" i="5"/>
  <c r="Q30" i="5"/>
  <c r="O30" i="5"/>
  <c r="P30" i="5"/>
  <c r="Q31" i="5"/>
  <c r="O31" i="5"/>
  <c r="P31" i="5"/>
  <c r="Q32" i="5"/>
  <c r="O32" i="5"/>
  <c r="P32" i="5"/>
  <c r="Q33" i="5"/>
  <c r="O33" i="5"/>
  <c r="P33" i="5"/>
  <c r="Q34" i="5"/>
  <c r="O34" i="5"/>
  <c r="P34" i="5"/>
  <c r="Q35" i="5"/>
  <c r="O35" i="5"/>
  <c r="P35" i="5"/>
  <c r="Q36" i="5"/>
  <c r="O36" i="5"/>
  <c r="P36" i="5"/>
  <c r="Q37" i="5"/>
  <c r="O37" i="5"/>
  <c r="P37" i="5"/>
  <c r="Q38" i="5"/>
  <c r="O38" i="5"/>
  <c r="P38" i="5"/>
  <c r="Q39" i="5"/>
  <c r="O39" i="5"/>
  <c r="P39" i="5"/>
  <c r="Q40" i="5"/>
  <c r="O40" i="5"/>
  <c r="P40" i="5"/>
  <c r="Q41" i="5"/>
  <c r="O41" i="5"/>
  <c r="P41" i="5"/>
  <c r="Q42" i="5"/>
  <c r="O42" i="5"/>
  <c r="P42" i="5"/>
  <c r="Q43" i="5"/>
  <c r="O43" i="5"/>
  <c r="P43" i="5"/>
  <c r="Q44" i="5"/>
  <c r="O44" i="5"/>
  <c r="P44" i="5"/>
  <c r="Q45" i="5"/>
  <c r="O45" i="5"/>
  <c r="P45" i="5"/>
  <c r="Q46" i="5"/>
  <c r="O46" i="5"/>
  <c r="P46" i="5"/>
  <c r="Q47" i="5"/>
  <c r="O47" i="5"/>
  <c r="P47" i="5"/>
  <c r="Q48" i="5"/>
  <c r="O48" i="5"/>
  <c r="P48" i="5"/>
  <c r="Q49" i="5"/>
  <c r="O49" i="5"/>
  <c r="P49" i="5"/>
  <c r="Q50" i="5"/>
  <c r="O50" i="5"/>
  <c r="P50" i="5"/>
  <c r="Q51" i="5"/>
  <c r="O51" i="5"/>
  <c r="P51" i="5"/>
  <c r="Q52" i="5"/>
  <c r="O52" i="5"/>
  <c r="P52" i="5"/>
  <c r="Q53" i="5"/>
  <c r="O53" i="5"/>
  <c r="P53" i="5"/>
  <c r="Q54" i="5"/>
  <c r="O54" i="5"/>
  <c r="P54" i="5"/>
  <c r="Q55" i="5"/>
  <c r="O55" i="5"/>
  <c r="P55" i="5"/>
  <c r="Q56" i="5"/>
  <c r="O56" i="5"/>
  <c r="P56" i="5"/>
  <c r="Q57" i="5"/>
  <c r="O57" i="5"/>
  <c r="P57" i="5"/>
  <c r="Q58" i="5"/>
  <c r="O58" i="5"/>
  <c r="P58" i="5"/>
  <c r="Q59" i="5"/>
  <c r="O59" i="5"/>
  <c r="P59" i="5"/>
  <c r="Q60" i="5"/>
  <c r="O60" i="5"/>
  <c r="P60" i="5"/>
  <c r="Q61" i="5"/>
  <c r="O61" i="5"/>
  <c r="P61" i="5"/>
  <c r="Q62" i="5"/>
  <c r="O62" i="5"/>
  <c r="P62" i="5"/>
  <c r="Q63" i="5"/>
  <c r="O63" i="5"/>
  <c r="P63" i="5"/>
  <c r="Q64" i="5"/>
  <c r="O64" i="5"/>
  <c r="P64" i="5"/>
  <c r="Q65" i="5"/>
  <c r="O65" i="5"/>
  <c r="P65" i="5"/>
  <c r="Q66" i="5"/>
  <c r="O66" i="5"/>
  <c r="P66" i="5"/>
  <c r="Q67" i="5"/>
  <c r="O67" i="5"/>
  <c r="P67" i="5"/>
  <c r="Q68" i="5"/>
  <c r="O68" i="5"/>
  <c r="P68" i="5"/>
  <c r="Q69" i="5"/>
  <c r="O69" i="5"/>
  <c r="P69" i="5"/>
  <c r="Q70" i="5"/>
  <c r="O70" i="5"/>
  <c r="P70" i="5"/>
  <c r="Q71" i="5"/>
  <c r="O71" i="5"/>
  <c r="P71" i="5"/>
  <c r="Q72" i="5"/>
  <c r="O72" i="5"/>
  <c r="P72" i="5"/>
  <c r="Q73" i="5"/>
  <c r="O73" i="5"/>
  <c r="P73" i="5"/>
  <c r="Q74" i="5"/>
  <c r="O74" i="5"/>
  <c r="P74" i="5"/>
  <c r="Q75" i="5"/>
  <c r="O75" i="5"/>
  <c r="P75" i="5"/>
  <c r="Q76" i="5"/>
  <c r="O76" i="5"/>
  <c r="P76" i="5"/>
  <c r="Q77" i="5"/>
  <c r="O77" i="5"/>
  <c r="P77" i="5"/>
  <c r="Q78" i="5"/>
  <c r="O78" i="5"/>
  <c r="P78" i="5"/>
  <c r="Q79" i="5"/>
  <c r="O79" i="5"/>
  <c r="P79" i="5"/>
  <c r="Q80" i="5"/>
  <c r="O80" i="5"/>
  <c r="P80" i="5"/>
  <c r="Q81" i="5"/>
  <c r="O81" i="5"/>
  <c r="P81" i="5"/>
  <c r="Q82" i="5"/>
  <c r="O82" i="5"/>
  <c r="P82" i="5"/>
  <c r="Q83" i="5"/>
  <c r="O83" i="5"/>
  <c r="P83" i="5"/>
  <c r="Q84" i="5"/>
  <c r="O84" i="5"/>
  <c r="P84" i="5"/>
  <c r="Q85" i="5"/>
  <c r="O85" i="5"/>
  <c r="P85" i="5"/>
  <c r="Q86" i="5"/>
  <c r="O86" i="5"/>
  <c r="P86" i="5"/>
  <c r="Q87" i="5"/>
  <c r="O87" i="5"/>
  <c r="P87" i="5"/>
  <c r="Q88" i="5"/>
  <c r="O88" i="5"/>
  <c r="P88" i="5"/>
  <c r="Q89" i="5"/>
  <c r="O89" i="5"/>
  <c r="P89" i="5"/>
  <c r="Q90" i="5"/>
  <c r="O90" i="5"/>
  <c r="P90" i="5"/>
  <c r="Q91" i="5"/>
  <c r="O91" i="5"/>
  <c r="P91" i="5"/>
  <c r="Q92" i="5"/>
  <c r="O92" i="5"/>
  <c r="P92" i="5"/>
  <c r="Q93" i="5"/>
  <c r="O93" i="5"/>
  <c r="P93" i="5"/>
  <c r="Q94" i="5"/>
  <c r="O94" i="5"/>
  <c r="P94" i="5"/>
  <c r="Q95" i="5"/>
  <c r="O95" i="5"/>
  <c r="P95" i="5"/>
  <c r="Q96" i="5"/>
  <c r="O96" i="5"/>
  <c r="P96" i="5"/>
  <c r="Q97" i="5"/>
  <c r="O97" i="5"/>
  <c r="P97" i="5"/>
  <c r="Q98" i="5"/>
  <c r="O98" i="5"/>
  <c r="P98" i="5"/>
  <c r="Q99" i="5"/>
  <c r="O99" i="5"/>
  <c r="P99" i="5"/>
  <c r="Q100" i="5"/>
  <c r="O100" i="5"/>
  <c r="P100" i="5"/>
  <c r="Q101" i="5"/>
  <c r="O101" i="5"/>
  <c r="P101" i="5"/>
  <c r="Q102" i="5"/>
  <c r="O102" i="5"/>
  <c r="P102" i="5"/>
  <c r="Q103" i="5"/>
  <c r="O103" i="5"/>
  <c r="P103" i="5"/>
  <c r="Q104" i="5"/>
  <c r="O104" i="5"/>
  <c r="P104" i="5"/>
  <c r="Q105" i="5"/>
  <c r="O105" i="5"/>
  <c r="P105" i="5"/>
  <c r="Q106" i="5"/>
  <c r="O106" i="5"/>
  <c r="P106" i="5"/>
  <c r="Q107" i="5"/>
  <c r="O107" i="5"/>
  <c r="P107" i="5"/>
  <c r="Q108" i="5"/>
  <c r="O108" i="5"/>
  <c r="P108" i="5"/>
  <c r="Q109" i="5"/>
  <c r="O109" i="5"/>
  <c r="P109" i="5"/>
  <c r="Q110" i="5"/>
  <c r="O110" i="5"/>
  <c r="P110" i="5"/>
  <c r="Q111" i="5"/>
  <c r="O111" i="5"/>
  <c r="P111" i="5"/>
  <c r="Q112" i="5"/>
  <c r="O112" i="5"/>
  <c r="P112" i="5"/>
  <c r="Q113" i="5"/>
  <c r="O113" i="5"/>
  <c r="P113" i="5"/>
  <c r="Q114" i="5"/>
  <c r="O114" i="5"/>
  <c r="P114" i="5"/>
  <c r="Q115" i="5"/>
  <c r="O115" i="5"/>
  <c r="P115" i="5"/>
  <c r="Q116" i="5"/>
  <c r="O116" i="5"/>
  <c r="P116" i="5"/>
  <c r="Q117" i="5"/>
  <c r="O117" i="5"/>
  <c r="P117" i="5"/>
  <c r="Q118" i="5"/>
  <c r="O118" i="5"/>
  <c r="P118" i="5"/>
  <c r="Q119" i="5"/>
  <c r="O119" i="5"/>
  <c r="P119" i="5"/>
  <c r="Q120" i="5"/>
  <c r="O120" i="5"/>
  <c r="P120" i="5"/>
  <c r="Q121" i="5"/>
  <c r="O121" i="5"/>
  <c r="P121" i="5"/>
  <c r="Q122" i="5"/>
  <c r="O122" i="5"/>
  <c r="P122" i="5"/>
  <c r="Q123" i="5"/>
  <c r="O123" i="5"/>
  <c r="P123" i="5"/>
  <c r="Q124" i="5"/>
  <c r="O124" i="5"/>
  <c r="P124" i="5"/>
  <c r="Q125" i="5"/>
  <c r="O125" i="5"/>
  <c r="P125" i="5"/>
  <c r="Q126" i="5"/>
  <c r="O126" i="5"/>
  <c r="P126" i="5"/>
  <c r="Q127" i="5"/>
  <c r="O127" i="5"/>
  <c r="P127" i="5"/>
  <c r="Q128" i="5"/>
  <c r="O128" i="5"/>
  <c r="P128" i="5"/>
  <c r="Q129" i="5"/>
  <c r="O129" i="5"/>
  <c r="P129" i="5"/>
  <c r="Q130" i="5"/>
  <c r="O130" i="5"/>
  <c r="P130" i="5"/>
  <c r="Q131" i="5"/>
  <c r="O131" i="5"/>
  <c r="P131" i="5"/>
  <c r="Q132" i="5"/>
  <c r="O132" i="5"/>
  <c r="P132" i="5"/>
  <c r="Q133" i="5"/>
  <c r="O133" i="5"/>
  <c r="P133" i="5"/>
  <c r="Q134" i="5"/>
  <c r="O134" i="5"/>
  <c r="P134" i="5"/>
  <c r="Q135" i="5"/>
  <c r="O135" i="5"/>
  <c r="P135" i="5"/>
  <c r="Q136" i="5"/>
  <c r="O136" i="5"/>
  <c r="P136" i="5"/>
  <c r="Q137" i="5"/>
  <c r="O137" i="5"/>
  <c r="P137" i="5"/>
  <c r="Q138" i="5"/>
  <c r="O138" i="5"/>
  <c r="P138" i="5"/>
  <c r="Q139" i="5"/>
  <c r="O139" i="5"/>
  <c r="P139" i="5"/>
  <c r="Q140" i="5"/>
  <c r="O140" i="5"/>
  <c r="P140" i="5"/>
  <c r="Q141" i="5"/>
  <c r="O141" i="5"/>
  <c r="P141" i="5"/>
  <c r="Q142" i="5"/>
  <c r="O142" i="5"/>
  <c r="P142" i="5"/>
  <c r="Q143" i="5"/>
  <c r="O143" i="5"/>
  <c r="P143" i="5"/>
  <c r="Q144" i="5"/>
  <c r="O144" i="5"/>
  <c r="P144" i="5"/>
  <c r="Q145" i="5"/>
  <c r="O145" i="5"/>
  <c r="P145" i="5"/>
  <c r="Q146" i="5"/>
  <c r="O146" i="5"/>
  <c r="P146" i="5"/>
  <c r="Q147" i="5"/>
  <c r="O147" i="5"/>
  <c r="P147" i="5"/>
  <c r="Q148" i="5"/>
  <c r="O148" i="5"/>
  <c r="P148" i="5"/>
  <c r="Q149" i="5"/>
  <c r="O149" i="5"/>
  <c r="P149" i="5"/>
  <c r="Q150" i="5"/>
  <c r="O150" i="5"/>
  <c r="P150" i="5"/>
  <c r="Q151" i="5"/>
  <c r="O151" i="5"/>
  <c r="P151" i="5"/>
  <c r="Q152" i="5"/>
  <c r="O152" i="5"/>
  <c r="P152" i="5"/>
  <c r="Q153" i="5"/>
  <c r="O153" i="5"/>
  <c r="P153" i="5"/>
  <c r="Q154" i="5"/>
  <c r="O154" i="5"/>
  <c r="P154" i="5"/>
  <c r="Q155" i="5"/>
  <c r="O155" i="5"/>
  <c r="P155" i="5"/>
  <c r="Q156" i="5"/>
  <c r="O156" i="5"/>
  <c r="P156" i="5"/>
  <c r="Q157" i="5"/>
  <c r="O157" i="5"/>
  <c r="P157" i="5"/>
  <c r="Q158" i="5"/>
  <c r="O158" i="5"/>
  <c r="P158" i="5"/>
  <c r="Q159" i="5"/>
  <c r="O159" i="5"/>
  <c r="P159" i="5"/>
  <c r="Q160" i="5"/>
  <c r="O160" i="5"/>
  <c r="P160" i="5"/>
  <c r="Q161" i="5"/>
  <c r="O161" i="5"/>
  <c r="P161" i="5"/>
  <c r="Q162" i="5"/>
  <c r="O162" i="5"/>
  <c r="P162" i="5"/>
  <c r="Q163" i="5"/>
  <c r="O163" i="5"/>
  <c r="P163" i="5"/>
  <c r="Q164" i="5"/>
  <c r="O164" i="5"/>
  <c r="P164" i="5"/>
  <c r="Q165" i="5"/>
  <c r="O165" i="5"/>
  <c r="P165" i="5"/>
  <c r="Q166" i="5"/>
  <c r="O166" i="5"/>
  <c r="P166" i="5"/>
  <c r="Q167" i="5"/>
  <c r="O167" i="5"/>
  <c r="P167" i="5"/>
  <c r="Q168" i="5"/>
  <c r="O168" i="5"/>
  <c r="P168" i="5"/>
  <c r="Q169" i="5"/>
  <c r="O169" i="5"/>
  <c r="P169" i="5"/>
  <c r="Q170" i="5"/>
  <c r="O170" i="5"/>
  <c r="P170" i="5"/>
  <c r="Q171" i="5"/>
  <c r="O171" i="5"/>
  <c r="P171" i="5"/>
  <c r="Q172" i="5"/>
  <c r="O172" i="5"/>
  <c r="P172" i="5"/>
  <c r="Q173" i="5"/>
  <c r="O173" i="5"/>
  <c r="P173" i="5"/>
  <c r="Q174" i="5"/>
  <c r="O174" i="5"/>
  <c r="P174" i="5"/>
  <c r="Q175" i="5"/>
  <c r="O175" i="5"/>
  <c r="P175" i="5"/>
  <c r="Q176" i="5"/>
  <c r="O176" i="5"/>
  <c r="P176" i="5"/>
  <c r="Q177" i="5"/>
  <c r="O177" i="5"/>
  <c r="P177" i="5"/>
  <c r="Q178" i="5"/>
  <c r="O178" i="5"/>
  <c r="P178" i="5"/>
  <c r="Q179" i="5"/>
  <c r="O179" i="5"/>
  <c r="P179" i="5"/>
  <c r="Q180" i="5"/>
  <c r="O180" i="5"/>
  <c r="P180" i="5"/>
  <c r="Q181" i="5"/>
  <c r="O181" i="5"/>
  <c r="P181" i="5"/>
  <c r="Q182" i="5"/>
  <c r="O182" i="5"/>
  <c r="P182" i="5"/>
  <c r="Q183" i="5"/>
  <c r="O183" i="5"/>
  <c r="P183" i="5"/>
  <c r="Q184" i="5"/>
  <c r="O184" i="5"/>
  <c r="P184" i="5"/>
  <c r="Q185" i="5"/>
  <c r="O185" i="5"/>
  <c r="P185" i="5"/>
  <c r="Q186" i="5"/>
  <c r="O186" i="5"/>
  <c r="P186" i="5"/>
  <c r="Q187" i="5"/>
  <c r="O187" i="5"/>
  <c r="P187" i="5"/>
  <c r="Q188" i="5"/>
  <c r="O188" i="5"/>
  <c r="P188" i="5"/>
  <c r="Q189" i="5"/>
  <c r="O189" i="5"/>
  <c r="P189" i="5"/>
  <c r="Q190" i="5"/>
  <c r="O190" i="5"/>
  <c r="P190" i="5"/>
  <c r="Q191" i="5"/>
  <c r="O191" i="5"/>
  <c r="P191" i="5"/>
  <c r="Q192" i="5"/>
  <c r="O192" i="5"/>
  <c r="P192" i="5"/>
  <c r="Q193" i="5"/>
  <c r="O193" i="5"/>
  <c r="P193" i="5"/>
  <c r="Q194" i="5"/>
  <c r="O194" i="5"/>
  <c r="P194" i="5"/>
  <c r="Q195" i="5"/>
  <c r="O195" i="5"/>
  <c r="P195" i="5"/>
  <c r="Q196" i="5"/>
  <c r="O196" i="5"/>
  <c r="P196" i="5"/>
  <c r="Q197" i="5"/>
  <c r="O197" i="5"/>
  <c r="P197" i="5"/>
  <c r="Q198" i="5"/>
  <c r="O198" i="5"/>
  <c r="P198" i="5"/>
  <c r="Q199" i="5"/>
  <c r="O199" i="5"/>
  <c r="P199" i="5"/>
  <c r="Q200" i="5"/>
  <c r="O200" i="5"/>
  <c r="P200" i="5"/>
  <c r="Q201" i="5"/>
  <c r="O201" i="5"/>
  <c r="P201" i="5"/>
  <c r="Q202" i="5"/>
  <c r="O202" i="5"/>
  <c r="P202" i="5"/>
  <c r="Q203" i="5"/>
  <c r="O203" i="5"/>
  <c r="P203" i="5"/>
  <c r="Q204" i="5"/>
  <c r="O204" i="5"/>
  <c r="P204" i="5"/>
  <c r="Q205" i="5"/>
  <c r="O205" i="5"/>
  <c r="P205" i="5"/>
  <c r="Q206" i="5"/>
  <c r="O206" i="5"/>
  <c r="P206" i="5"/>
  <c r="Q207" i="5"/>
  <c r="O207" i="5"/>
  <c r="P207" i="5"/>
  <c r="Q208" i="5"/>
  <c r="O208" i="5"/>
  <c r="P208" i="5"/>
  <c r="Q209" i="5"/>
  <c r="O209" i="5"/>
  <c r="P209" i="5"/>
  <c r="Q210" i="5"/>
  <c r="O210" i="5"/>
  <c r="P210" i="5"/>
  <c r="Q211" i="5"/>
  <c r="O211" i="5"/>
  <c r="P211" i="5"/>
  <c r="Q212" i="5"/>
  <c r="O212" i="5"/>
  <c r="P212" i="5"/>
  <c r="Q213" i="5"/>
  <c r="O213" i="5"/>
  <c r="P213" i="5"/>
  <c r="Q214" i="5"/>
  <c r="O214" i="5"/>
  <c r="P214" i="5"/>
  <c r="Q215" i="5"/>
  <c r="O215" i="5"/>
  <c r="P215" i="5"/>
  <c r="Q216" i="5"/>
  <c r="O216" i="5"/>
  <c r="P216" i="5"/>
  <c r="Q217" i="5"/>
  <c r="O217" i="5"/>
  <c r="P217" i="5"/>
  <c r="Q218" i="5"/>
  <c r="O218" i="5"/>
  <c r="P218" i="5"/>
  <c r="Q219" i="5"/>
  <c r="O219" i="5"/>
  <c r="P219" i="5"/>
  <c r="Q220" i="5"/>
  <c r="O220" i="5"/>
  <c r="P220" i="5"/>
  <c r="Q221" i="5"/>
  <c r="O221" i="5"/>
  <c r="P221" i="5"/>
  <c r="Q222" i="5"/>
  <c r="O222" i="5"/>
  <c r="P222" i="5"/>
  <c r="Q223" i="5"/>
  <c r="O223" i="5"/>
  <c r="P223" i="5"/>
  <c r="Q224" i="5"/>
  <c r="O224" i="5"/>
  <c r="P224" i="5"/>
  <c r="Q225" i="5"/>
  <c r="O225" i="5"/>
  <c r="P225" i="5"/>
  <c r="Q226" i="5"/>
  <c r="O226" i="5"/>
  <c r="P226" i="5"/>
  <c r="Q227" i="5"/>
  <c r="O227" i="5"/>
  <c r="P227" i="5"/>
  <c r="Q228" i="5"/>
  <c r="O228" i="5"/>
  <c r="P228" i="5"/>
  <c r="Q229" i="5"/>
  <c r="O229" i="5"/>
  <c r="P229" i="5"/>
  <c r="Q230" i="5"/>
  <c r="O230" i="5"/>
  <c r="P230" i="5"/>
  <c r="Q231" i="5"/>
  <c r="O231" i="5"/>
  <c r="P231" i="5"/>
  <c r="Q232" i="5"/>
  <c r="O232" i="5"/>
  <c r="P232" i="5"/>
  <c r="Q233" i="5"/>
  <c r="O233" i="5"/>
  <c r="P233" i="5"/>
  <c r="Q234" i="5"/>
  <c r="O234" i="5"/>
  <c r="P234" i="5"/>
  <c r="Q235" i="5"/>
  <c r="O235" i="5"/>
  <c r="P235" i="5"/>
  <c r="Q236" i="5"/>
  <c r="O236" i="5"/>
  <c r="P236" i="5"/>
  <c r="Q237" i="5"/>
  <c r="O237" i="5"/>
  <c r="P237" i="5"/>
  <c r="Q238" i="5"/>
  <c r="O238" i="5"/>
  <c r="P238" i="5"/>
  <c r="Q239" i="5"/>
  <c r="O239" i="5"/>
  <c r="P239" i="5"/>
  <c r="Q240" i="5"/>
  <c r="O240" i="5"/>
  <c r="P240" i="5"/>
  <c r="Q241" i="5"/>
  <c r="O241" i="5"/>
  <c r="P241" i="5"/>
  <c r="Q242" i="5"/>
  <c r="O242" i="5"/>
  <c r="P242" i="5"/>
  <c r="Q243" i="5"/>
  <c r="O243" i="5"/>
  <c r="P243" i="5"/>
  <c r="Q244" i="5"/>
  <c r="O244" i="5"/>
  <c r="P244" i="5"/>
  <c r="Q245" i="5"/>
  <c r="O245" i="5"/>
  <c r="P245" i="5"/>
  <c r="Q246" i="5"/>
  <c r="O246" i="5"/>
  <c r="P246" i="5"/>
  <c r="Q247" i="5"/>
  <c r="O247" i="5"/>
  <c r="P247" i="5"/>
  <c r="Q248" i="5"/>
  <c r="O248" i="5"/>
  <c r="P248" i="5"/>
  <c r="Q249" i="5"/>
  <c r="O249" i="5"/>
  <c r="P249" i="5"/>
  <c r="Q250" i="5"/>
  <c r="O250" i="5"/>
  <c r="P250" i="5"/>
  <c r="Q251" i="5"/>
  <c r="O251" i="5"/>
  <c r="P251" i="5"/>
  <c r="Q252" i="5"/>
  <c r="O252" i="5"/>
  <c r="P252" i="5"/>
  <c r="Q253" i="5"/>
  <c r="O253" i="5"/>
  <c r="P253" i="5"/>
  <c r="Q254" i="5"/>
  <c r="O254" i="5"/>
  <c r="P254" i="5"/>
  <c r="Q255" i="5"/>
  <c r="O255" i="5"/>
  <c r="P255" i="5"/>
  <c r="Q256" i="5"/>
  <c r="O256" i="5"/>
  <c r="P256" i="5"/>
  <c r="Q257" i="5"/>
  <c r="O257" i="5"/>
  <c r="P257" i="5"/>
  <c r="Q258" i="5"/>
  <c r="O258" i="5"/>
  <c r="P258" i="5"/>
  <c r="Q259" i="5"/>
  <c r="O259" i="5"/>
  <c r="P259" i="5"/>
  <c r="Q260" i="5"/>
  <c r="O260" i="5"/>
  <c r="P260" i="5"/>
  <c r="Q261" i="5"/>
  <c r="O261" i="5"/>
  <c r="P261" i="5"/>
  <c r="Q262" i="5"/>
  <c r="O262" i="5"/>
  <c r="P262" i="5"/>
  <c r="Q263" i="5"/>
  <c r="O263" i="5"/>
  <c r="P263" i="5"/>
  <c r="Q264" i="5"/>
  <c r="O264" i="5"/>
  <c r="P264" i="5"/>
  <c r="Q265" i="5"/>
  <c r="O265" i="5"/>
  <c r="P265" i="5"/>
  <c r="Q266" i="5"/>
  <c r="O266" i="5"/>
  <c r="P266" i="5"/>
  <c r="Q267" i="5"/>
  <c r="O267" i="5"/>
  <c r="P267" i="5"/>
  <c r="Q268" i="5"/>
  <c r="O268" i="5"/>
  <c r="P268" i="5"/>
  <c r="Q269" i="5"/>
  <c r="O269" i="5"/>
  <c r="P269" i="5"/>
  <c r="Q270" i="5"/>
  <c r="O270" i="5"/>
  <c r="P270" i="5"/>
  <c r="Q271" i="5"/>
  <c r="O271" i="5"/>
  <c r="P271" i="5"/>
  <c r="Q272" i="5"/>
  <c r="O272" i="5"/>
  <c r="P272" i="5"/>
  <c r="Q273" i="5"/>
  <c r="O273" i="5"/>
  <c r="P273" i="5"/>
  <c r="Q274" i="5"/>
  <c r="O274" i="5"/>
  <c r="P274" i="5"/>
  <c r="Q275" i="5"/>
  <c r="O275" i="5"/>
  <c r="P275" i="5"/>
  <c r="Q276" i="5"/>
  <c r="O276" i="5"/>
  <c r="P276" i="5"/>
  <c r="Q277" i="5"/>
  <c r="O277" i="5"/>
  <c r="P277" i="5"/>
  <c r="Q278" i="5"/>
  <c r="O278" i="5"/>
  <c r="P278" i="5"/>
  <c r="Q279" i="5"/>
  <c r="O279" i="5"/>
  <c r="P279" i="5"/>
  <c r="Q280" i="5"/>
  <c r="O280" i="5"/>
  <c r="P280" i="5"/>
  <c r="Q281" i="5"/>
  <c r="O281" i="5"/>
  <c r="P281" i="5"/>
  <c r="Q282" i="5"/>
  <c r="O282" i="5"/>
  <c r="P282" i="5"/>
  <c r="Q283" i="5"/>
  <c r="O283" i="5"/>
  <c r="P283" i="5"/>
  <c r="Q284" i="5"/>
  <c r="O284" i="5"/>
  <c r="P284" i="5"/>
  <c r="Q285" i="5"/>
  <c r="O285" i="5"/>
  <c r="P285" i="5"/>
  <c r="Q286" i="5"/>
  <c r="O286" i="5"/>
  <c r="P286" i="5"/>
  <c r="Q287" i="5"/>
  <c r="O287" i="5"/>
  <c r="P287" i="5"/>
  <c r="Q288" i="5"/>
  <c r="O288" i="5"/>
  <c r="P288" i="5"/>
  <c r="Q289" i="5"/>
  <c r="O289" i="5"/>
  <c r="P289" i="5"/>
  <c r="Q290" i="5"/>
  <c r="O290" i="5"/>
  <c r="P290" i="5"/>
  <c r="Q291" i="5"/>
  <c r="O291" i="5"/>
  <c r="P291" i="5"/>
  <c r="Q292" i="5"/>
  <c r="O292" i="5"/>
  <c r="P292" i="5"/>
  <c r="Q293" i="5"/>
  <c r="O293" i="5"/>
  <c r="P293" i="5"/>
  <c r="Q294" i="5"/>
  <c r="O294" i="5"/>
  <c r="P294" i="5"/>
  <c r="Q295" i="5"/>
  <c r="O295" i="5"/>
  <c r="P295" i="5"/>
  <c r="Q296" i="5"/>
  <c r="O296" i="5"/>
  <c r="P296" i="5"/>
  <c r="Q297" i="5"/>
  <c r="O297" i="5"/>
  <c r="P297" i="5"/>
  <c r="Q298" i="5"/>
  <c r="O298" i="5"/>
  <c r="P298" i="5"/>
  <c r="Q299" i="5"/>
  <c r="O299" i="5"/>
  <c r="P299" i="5"/>
  <c r="Q300" i="5"/>
  <c r="O300" i="5"/>
  <c r="P300" i="5"/>
  <c r="Q301" i="5"/>
  <c r="O301" i="5"/>
  <c r="P301" i="5"/>
  <c r="Q302" i="5"/>
  <c r="O302" i="5"/>
  <c r="P302" i="5"/>
  <c r="Q303" i="5"/>
  <c r="O303" i="5"/>
  <c r="P303" i="5"/>
  <c r="Q304" i="5"/>
  <c r="O304" i="5"/>
  <c r="P304" i="5"/>
  <c r="Q305" i="5"/>
  <c r="O305" i="5"/>
  <c r="P305" i="5"/>
  <c r="Q306" i="5"/>
  <c r="O306" i="5"/>
  <c r="P306" i="5"/>
  <c r="Q307" i="5"/>
  <c r="O307" i="5"/>
  <c r="P307" i="5"/>
  <c r="Q308" i="5"/>
  <c r="O308" i="5"/>
  <c r="P308" i="5"/>
  <c r="Q309" i="5"/>
  <c r="O309" i="5"/>
  <c r="P309" i="5"/>
  <c r="Q310" i="5"/>
  <c r="O310" i="5"/>
  <c r="P310" i="5"/>
  <c r="Q311" i="5"/>
  <c r="O311" i="5"/>
  <c r="P311" i="5"/>
  <c r="Q312" i="5"/>
  <c r="O312" i="5"/>
  <c r="P312" i="5"/>
  <c r="Q313" i="5"/>
  <c r="O313" i="5"/>
  <c r="P313" i="5"/>
  <c r="Q314" i="5"/>
  <c r="O314" i="5"/>
  <c r="P314" i="5"/>
  <c r="Q315" i="5"/>
  <c r="O315" i="5"/>
  <c r="P315" i="5"/>
  <c r="Q316" i="5"/>
  <c r="O316" i="5"/>
  <c r="P316" i="5"/>
  <c r="Q317" i="5"/>
  <c r="O317" i="5"/>
  <c r="P317" i="5"/>
  <c r="Q318" i="5"/>
  <c r="O318" i="5"/>
  <c r="P318" i="5"/>
  <c r="Q319" i="5"/>
  <c r="O319" i="5"/>
  <c r="P319" i="5"/>
  <c r="Q320" i="5"/>
  <c r="O320" i="5"/>
  <c r="P320" i="5"/>
  <c r="Q321" i="5"/>
  <c r="O321" i="5"/>
  <c r="P321" i="5"/>
  <c r="Q322" i="5"/>
  <c r="O322" i="5"/>
  <c r="P322" i="5"/>
  <c r="Q323" i="5"/>
  <c r="O323" i="5"/>
  <c r="P323" i="5"/>
  <c r="Q324" i="5"/>
  <c r="O324" i="5"/>
  <c r="P324" i="5"/>
  <c r="Q325" i="5"/>
  <c r="O325" i="5"/>
  <c r="P325" i="5"/>
  <c r="Q326" i="5"/>
  <c r="O326" i="5"/>
  <c r="P326" i="5"/>
  <c r="Q327" i="5"/>
  <c r="O327" i="5"/>
  <c r="P327" i="5"/>
  <c r="Q328" i="5"/>
  <c r="O328" i="5"/>
  <c r="P328" i="5"/>
  <c r="Q329" i="5"/>
  <c r="O329" i="5"/>
  <c r="P329" i="5"/>
  <c r="Q330" i="5"/>
  <c r="O330" i="5"/>
  <c r="P330" i="5"/>
  <c r="Q331" i="5"/>
  <c r="O331" i="5"/>
  <c r="P331" i="5"/>
  <c r="Q332" i="5"/>
  <c r="O332" i="5"/>
  <c r="P332" i="5"/>
  <c r="Q333" i="5"/>
  <c r="O333" i="5"/>
  <c r="P333" i="5"/>
  <c r="Q334" i="5"/>
  <c r="O334" i="5"/>
  <c r="P334" i="5"/>
  <c r="Q335" i="5"/>
  <c r="O335" i="5"/>
  <c r="P335" i="5"/>
  <c r="Q336" i="5"/>
  <c r="O336" i="5"/>
  <c r="P336" i="5"/>
  <c r="Q337" i="5"/>
  <c r="O337" i="5"/>
  <c r="P337" i="5"/>
  <c r="Q338" i="5"/>
  <c r="O338" i="5"/>
  <c r="P338" i="5"/>
  <c r="Q339" i="5"/>
  <c r="O339" i="5"/>
  <c r="P339" i="5"/>
  <c r="Q340" i="5"/>
  <c r="O340" i="5"/>
  <c r="P340" i="5"/>
  <c r="Q341" i="5"/>
  <c r="O341" i="5"/>
  <c r="P341" i="5"/>
  <c r="Q342" i="5"/>
  <c r="O342" i="5"/>
  <c r="P342" i="5"/>
  <c r="Q343" i="5"/>
  <c r="O343" i="5"/>
  <c r="P343" i="5"/>
  <c r="Q344" i="5"/>
  <c r="O344" i="5"/>
  <c r="P344" i="5"/>
  <c r="Q345" i="5"/>
  <c r="O345" i="5"/>
  <c r="P345" i="5"/>
  <c r="Q346" i="5"/>
  <c r="O346" i="5"/>
  <c r="P346" i="5"/>
  <c r="Q347" i="5"/>
  <c r="O347" i="5"/>
  <c r="P347" i="5"/>
  <c r="Q348" i="5"/>
  <c r="O348" i="5"/>
  <c r="P348" i="5"/>
  <c r="Q349" i="5"/>
  <c r="O349" i="5"/>
  <c r="P349" i="5"/>
  <c r="Q350" i="5"/>
  <c r="O350" i="5"/>
  <c r="P350" i="5"/>
  <c r="Q351" i="5"/>
  <c r="O351" i="5"/>
  <c r="P351" i="5"/>
  <c r="Q352" i="5"/>
  <c r="O352" i="5"/>
  <c r="P352" i="5"/>
  <c r="Q353" i="5"/>
  <c r="O353" i="5"/>
  <c r="P353" i="5"/>
  <c r="Q354" i="5"/>
  <c r="O354" i="5"/>
  <c r="P354" i="5"/>
  <c r="Q355" i="5"/>
  <c r="O355" i="5"/>
  <c r="P355" i="5"/>
  <c r="Q356" i="5"/>
  <c r="O356" i="5"/>
  <c r="P356" i="5"/>
  <c r="Q357" i="5"/>
  <c r="O357" i="5"/>
  <c r="P357" i="5"/>
  <c r="Q358" i="5"/>
  <c r="O358" i="5"/>
  <c r="P358" i="5"/>
  <c r="Q359" i="5"/>
  <c r="O359" i="5"/>
  <c r="P359" i="5"/>
  <c r="Q360" i="5"/>
  <c r="O360" i="5"/>
  <c r="P360" i="5"/>
  <c r="Q361" i="5"/>
  <c r="O361" i="5"/>
  <c r="P361" i="5"/>
  <c r="Q362" i="5"/>
  <c r="O362" i="5"/>
  <c r="P362" i="5"/>
  <c r="Q363" i="5"/>
  <c r="O363" i="5"/>
  <c r="P363" i="5"/>
  <c r="Q364" i="5"/>
  <c r="O364" i="5"/>
  <c r="P364" i="5"/>
  <c r="Q365" i="5"/>
  <c r="O365" i="5"/>
  <c r="P365" i="5"/>
  <c r="Q366" i="5"/>
  <c r="O366" i="5"/>
  <c r="P366" i="5"/>
  <c r="Q367" i="5"/>
  <c r="O367" i="5"/>
  <c r="P367" i="5"/>
  <c r="Q368" i="5"/>
  <c r="O368" i="5"/>
  <c r="P368" i="5"/>
  <c r="Q369" i="5"/>
  <c r="O369" i="5"/>
  <c r="P369" i="5"/>
  <c r="Q370" i="5"/>
  <c r="O370" i="5"/>
  <c r="P370" i="5"/>
  <c r="Q371" i="5"/>
  <c r="O371" i="5"/>
  <c r="P371" i="5"/>
  <c r="Q372" i="5"/>
  <c r="O372" i="5"/>
  <c r="P372" i="5"/>
  <c r="Q373" i="5"/>
  <c r="O373" i="5"/>
  <c r="P373" i="5"/>
  <c r="Q374" i="5"/>
  <c r="O374" i="5"/>
  <c r="P374" i="5"/>
  <c r="Q375" i="5"/>
  <c r="O375" i="5"/>
  <c r="P375" i="5"/>
  <c r="Q376" i="5"/>
  <c r="O376" i="5"/>
  <c r="P376" i="5"/>
  <c r="Q377" i="5"/>
  <c r="O377" i="5"/>
  <c r="P377" i="5"/>
  <c r="Q378" i="5"/>
  <c r="O378" i="5"/>
  <c r="P378" i="5"/>
  <c r="Q379" i="5"/>
  <c r="O379" i="5"/>
  <c r="P379" i="5"/>
  <c r="Q380" i="5"/>
  <c r="O380" i="5"/>
  <c r="P380" i="5"/>
  <c r="Q381" i="5"/>
  <c r="O381" i="5"/>
  <c r="P381" i="5"/>
  <c r="Q382" i="5"/>
  <c r="O382" i="5"/>
  <c r="P382" i="5"/>
  <c r="Q383" i="5"/>
  <c r="O383" i="5"/>
  <c r="P383" i="5"/>
  <c r="Q384" i="5"/>
  <c r="O384" i="5"/>
  <c r="P384" i="5"/>
  <c r="Q385" i="5"/>
  <c r="O385" i="5"/>
  <c r="P385" i="5"/>
  <c r="Q386" i="5"/>
  <c r="O386" i="5"/>
  <c r="P386" i="5"/>
  <c r="Q387" i="5"/>
  <c r="O387" i="5"/>
  <c r="P387" i="5"/>
  <c r="Q388" i="5"/>
  <c r="O388" i="5"/>
  <c r="P388" i="5"/>
  <c r="Q389" i="5"/>
  <c r="O389" i="5"/>
  <c r="P389" i="5"/>
  <c r="Q390" i="5"/>
  <c r="O390" i="5"/>
  <c r="P390" i="5"/>
  <c r="Q391" i="5"/>
  <c r="O391" i="5"/>
  <c r="P391" i="5"/>
  <c r="Q392" i="5"/>
  <c r="O392" i="5"/>
  <c r="P392" i="5"/>
  <c r="Q393" i="5"/>
  <c r="O393" i="5"/>
  <c r="P393" i="5"/>
  <c r="Q394" i="5"/>
  <c r="O394" i="5"/>
  <c r="P394" i="5"/>
  <c r="Q395" i="5"/>
  <c r="O395" i="5"/>
  <c r="P395" i="5"/>
  <c r="Q396" i="5"/>
  <c r="O396" i="5"/>
  <c r="P396" i="5"/>
  <c r="Q397" i="5"/>
  <c r="O397" i="5"/>
  <c r="P397" i="5"/>
  <c r="Q398" i="5"/>
  <c r="O398" i="5"/>
  <c r="P398" i="5"/>
  <c r="Q399" i="5"/>
  <c r="O399" i="5"/>
  <c r="P399" i="5"/>
  <c r="Q400" i="5"/>
  <c r="O400" i="5"/>
  <c r="P400" i="5"/>
  <c r="Q401" i="5"/>
  <c r="O401" i="5"/>
  <c r="P401" i="5"/>
  <c r="Q402" i="5"/>
  <c r="O402" i="5"/>
  <c r="P402" i="5"/>
  <c r="Q403" i="5"/>
  <c r="O403" i="5"/>
  <c r="P403" i="5"/>
  <c r="Q404" i="5"/>
  <c r="O404" i="5"/>
  <c r="P404" i="5"/>
  <c r="Q405" i="5"/>
  <c r="O405" i="5"/>
  <c r="P405" i="5"/>
  <c r="Q406" i="5"/>
  <c r="O406" i="5"/>
  <c r="P406" i="5"/>
  <c r="Q407" i="5"/>
  <c r="O407" i="5"/>
  <c r="P407" i="5"/>
  <c r="Q408" i="5"/>
  <c r="O408" i="5"/>
  <c r="P408" i="5"/>
  <c r="Q409" i="5"/>
  <c r="O409" i="5"/>
  <c r="P409" i="5"/>
  <c r="Q410" i="5"/>
  <c r="O410" i="5"/>
  <c r="P410" i="5"/>
  <c r="Q411" i="5"/>
  <c r="O411" i="5"/>
  <c r="P411" i="5"/>
  <c r="Q412" i="5"/>
  <c r="O412" i="5"/>
  <c r="P412" i="5"/>
  <c r="Q413" i="5"/>
  <c r="O413" i="5"/>
  <c r="P413" i="5"/>
  <c r="Q414" i="5"/>
  <c r="O414" i="5"/>
  <c r="P414" i="5"/>
  <c r="Q415" i="5"/>
  <c r="O415" i="5"/>
  <c r="P415" i="5"/>
  <c r="Q416" i="5"/>
  <c r="O416" i="5"/>
  <c r="P416" i="5"/>
  <c r="Q417" i="5"/>
  <c r="O417" i="5"/>
  <c r="P417" i="5"/>
  <c r="Q418" i="5"/>
  <c r="O418" i="5"/>
  <c r="P418" i="5"/>
  <c r="Q419" i="5"/>
  <c r="O419" i="5"/>
  <c r="P419" i="5"/>
  <c r="Q420" i="5"/>
  <c r="O420" i="5"/>
  <c r="P420" i="5"/>
  <c r="Q421" i="5"/>
  <c r="O421" i="5"/>
  <c r="P421" i="5"/>
  <c r="Q422" i="5"/>
  <c r="O422" i="5"/>
  <c r="P422" i="5"/>
  <c r="Q423" i="5"/>
  <c r="O423" i="5"/>
  <c r="P423" i="5"/>
  <c r="Q424" i="5"/>
  <c r="O424" i="5"/>
  <c r="P424" i="5"/>
  <c r="Q425" i="5"/>
  <c r="O425" i="5"/>
  <c r="P425" i="5"/>
  <c r="Q426" i="5"/>
  <c r="O426" i="5"/>
  <c r="P426" i="5"/>
  <c r="Q427" i="5"/>
  <c r="O427" i="5"/>
  <c r="P427" i="5"/>
  <c r="Q428" i="5"/>
  <c r="O428" i="5"/>
  <c r="P428" i="5"/>
  <c r="Q429" i="5"/>
  <c r="O429" i="5"/>
  <c r="P429" i="5"/>
  <c r="Q430" i="5"/>
  <c r="O430" i="5"/>
  <c r="P430" i="5"/>
  <c r="Q431" i="5"/>
  <c r="O431" i="5"/>
  <c r="P431" i="5"/>
  <c r="Q432" i="5"/>
  <c r="O432" i="5"/>
  <c r="P432" i="5"/>
  <c r="Q433" i="5"/>
  <c r="O433" i="5"/>
  <c r="P433" i="5"/>
  <c r="Q434" i="5"/>
  <c r="O434" i="5"/>
  <c r="P434" i="5"/>
  <c r="Q435" i="5"/>
  <c r="O435" i="5"/>
  <c r="P435" i="5"/>
  <c r="Q436" i="5"/>
  <c r="O436" i="5"/>
  <c r="P436" i="5"/>
  <c r="Q437" i="5"/>
  <c r="O437" i="5"/>
  <c r="P437" i="5"/>
  <c r="Q438" i="5"/>
  <c r="O438" i="5"/>
  <c r="P438" i="5"/>
  <c r="Q439" i="5"/>
  <c r="O439" i="5"/>
  <c r="P439" i="5"/>
  <c r="Q440" i="5"/>
  <c r="O440" i="5"/>
  <c r="P440" i="5"/>
  <c r="Q441" i="5"/>
  <c r="O441" i="5"/>
  <c r="P441" i="5"/>
  <c r="Q442" i="5"/>
  <c r="O442" i="5"/>
  <c r="P442" i="5"/>
  <c r="Q443" i="5"/>
  <c r="O443" i="5"/>
  <c r="P443" i="5"/>
  <c r="Q444" i="5"/>
  <c r="O444" i="5"/>
  <c r="P444" i="5"/>
  <c r="Q445" i="5"/>
  <c r="O445" i="5"/>
  <c r="P445" i="5"/>
  <c r="Q446" i="5"/>
  <c r="O446" i="5"/>
  <c r="P446" i="5"/>
  <c r="Q447" i="5"/>
  <c r="O447" i="5"/>
  <c r="P447" i="5"/>
  <c r="Q448" i="5"/>
  <c r="O448" i="5"/>
  <c r="P448" i="5"/>
  <c r="Q449" i="5"/>
  <c r="O449" i="5"/>
  <c r="P449" i="5"/>
  <c r="Q450" i="5"/>
  <c r="O450" i="5"/>
  <c r="P450" i="5"/>
  <c r="Q451" i="5"/>
  <c r="O451" i="5"/>
  <c r="P451" i="5"/>
  <c r="Q452" i="5"/>
  <c r="O452" i="5"/>
  <c r="P452" i="5"/>
  <c r="Q453" i="5"/>
  <c r="O453" i="5"/>
  <c r="P453" i="5"/>
  <c r="Q454" i="5"/>
  <c r="O454" i="5"/>
  <c r="P454" i="5"/>
  <c r="Q455" i="5"/>
  <c r="O455" i="5"/>
  <c r="P455" i="5"/>
  <c r="Q456" i="5"/>
  <c r="O456" i="5"/>
  <c r="P456" i="5"/>
  <c r="Q457" i="5"/>
  <c r="O457" i="5"/>
  <c r="P457" i="5"/>
  <c r="Q458" i="5"/>
  <c r="O458" i="5"/>
  <c r="P458" i="5"/>
  <c r="Q459" i="5"/>
  <c r="O459" i="5"/>
  <c r="P459" i="5"/>
  <c r="Q460" i="5"/>
  <c r="O460" i="5"/>
  <c r="P460" i="5"/>
  <c r="Q461" i="5"/>
  <c r="O461" i="5"/>
  <c r="P461" i="5"/>
  <c r="Q462" i="5"/>
  <c r="O462" i="5"/>
  <c r="P462" i="5"/>
  <c r="Q463" i="5"/>
  <c r="O463" i="5"/>
  <c r="P463" i="5"/>
  <c r="Q464" i="5"/>
  <c r="O464" i="5"/>
  <c r="P464" i="5"/>
  <c r="Q465" i="5"/>
  <c r="O465" i="5"/>
  <c r="P465" i="5"/>
  <c r="Q466" i="5"/>
  <c r="O466" i="5"/>
  <c r="P466" i="5"/>
  <c r="Q467" i="5"/>
  <c r="O467" i="5"/>
  <c r="P467" i="5"/>
  <c r="Q468" i="5"/>
  <c r="O468" i="5"/>
  <c r="P468" i="5"/>
  <c r="Q469" i="5"/>
  <c r="O469" i="5"/>
  <c r="P469" i="5"/>
  <c r="Q470" i="5"/>
  <c r="O470" i="5"/>
  <c r="P470" i="5"/>
  <c r="Q471" i="5"/>
  <c r="O471" i="5"/>
  <c r="P471" i="5"/>
  <c r="Q472" i="5"/>
  <c r="O472" i="5"/>
  <c r="P472" i="5"/>
  <c r="Q473" i="5"/>
  <c r="O473" i="5"/>
  <c r="P473" i="5"/>
  <c r="Q474" i="5"/>
  <c r="O474" i="5"/>
  <c r="P474" i="5"/>
  <c r="Q475" i="5"/>
  <c r="O475" i="5"/>
  <c r="P475" i="5"/>
  <c r="Q476" i="5"/>
  <c r="O476" i="5"/>
  <c r="P476" i="5"/>
  <c r="Q477" i="5"/>
  <c r="O477" i="5"/>
  <c r="P477" i="5"/>
  <c r="Q478" i="5"/>
  <c r="O478" i="5"/>
  <c r="P478" i="5"/>
  <c r="Q479" i="5"/>
  <c r="O479" i="5"/>
  <c r="P479" i="5"/>
  <c r="Q480" i="5"/>
  <c r="O480" i="5"/>
  <c r="P480" i="5"/>
  <c r="Q481" i="5"/>
  <c r="O481" i="5"/>
  <c r="P481" i="5"/>
  <c r="Q482" i="5"/>
  <c r="O482" i="5"/>
  <c r="P482" i="5"/>
  <c r="Q483" i="5"/>
  <c r="O483" i="5"/>
  <c r="P483" i="5"/>
  <c r="Q484" i="5"/>
  <c r="O484" i="5"/>
  <c r="P484" i="5"/>
  <c r="Q485" i="5"/>
  <c r="O485" i="5"/>
  <c r="P485" i="5"/>
  <c r="Q486" i="5"/>
  <c r="O486" i="5"/>
  <c r="P486" i="5"/>
  <c r="Q487" i="5"/>
  <c r="O487" i="5"/>
  <c r="P487" i="5"/>
  <c r="Q488" i="5"/>
  <c r="O488" i="5"/>
  <c r="P488" i="5"/>
  <c r="Q489" i="5"/>
  <c r="O489" i="5"/>
  <c r="P489" i="5"/>
  <c r="Q490" i="5"/>
  <c r="O490" i="5"/>
  <c r="P490" i="5"/>
  <c r="Q491" i="5"/>
  <c r="O491" i="5"/>
  <c r="P491" i="5"/>
  <c r="Q492" i="5"/>
  <c r="O492" i="5"/>
  <c r="P492" i="5"/>
  <c r="Q493" i="5"/>
  <c r="O493" i="5"/>
  <c r="P493" i="5"/>
  <c r="Q494" i="5"/>
  <c r="O494" i="5"/>
  <c r="P494" i="5"/>
  <c r="Q495" i="5"/>
  <c r="O495" i="5"/>
  <c r="P495" i="5"/>
  <c r="Q496" i="5"/>
  <c r="O496" i="5"/>
  <c r="P496" i="5"/>
  <c r="Q497" i="5"/>
  <c r="O497" i="5"/>
  <c r="P497" i="5"/>
  <c r="Q498" i="5"/>
  <c r="O498" i="5"/>
  <c r="P498" i="5"/>
  <c r="Q499" i="5"/>
  <c r="O499" i="5"/>
  <c r="P499" i="5"/>
  <c r="Q500" i="5"/>
  <c r="O500" i="5"/>
  <c r="P500" i="5"/>
  <c r="Q501" i="5"/>
  <c r="O501" i="5"/>
  <c r="P501" i="5"/>
  <c r="Q502" i="5"/>
  <c r="O502" i="5"/>
  <c r="P502" i="5"/>
  <c r="Q503" i="5"/>
  <c r="O503" i="5"/>
  <c r="P503" i="5"/>
  <c r="Q504" i="5"/>
  <c r="O504" i="5"/>
  <c r="P504" i="5"/>
  <c r="Q505" i="5"/>
  <c r="O505" i="5"/>
  <c r="P505" i="5"/>
  <c r="Q506" i="5"/>
  <c r="O506" i="5"/>
  <c r="P506" i="5"/>
  <c r="Q507" i="5"/>
  <c r="O507" i="5"/>
  <c r="P507" i="5"/>
  <c r="Q508" i="5"/>
  <c r="O508" i="5"/>
  <c r="P508" i="5"/>
  <c r="Q509" i="5"/>
  <c r="O509" i="5"/>
  <c r="P509" i="5"/>
  <c r="Q510" i="5"/>
  <c r="O510" i="5"/>
  <c r="P510" i="5"/>
  <c r="Q511" i="5"/>
  <c r="O511" i="5"/>
  <c r="P511" i="5"/>
  <c r="Q512" i="5"/>
  <c r="O512" i="5"/>
  <c r="P512" i="5"/>
  <c r="Q513" i="5"/>
  <c r="O513" i="5"/>
  <c r="P513" i="5"/>
  <c r="Q514" i="5"/>
  <c r="O514" i="5"/>
  <c r="P514" i="5"/>
  <c r="Q515" i="5"/>
  <c r="O515" i="5"/>
  <c r="P515" i="5"/>
  <c r="Q516" i="5"/>
  <c r="O516" i="5"/>
  <c r="P516" i="5"/>
  <c r="Q517" i="5"/>
  <c r="O517" i="5"/>
  <c r="P517" i="5"/>
  <c r="Q518" i="5"/>
  <c r="O518" i="5"/>
  <c r="P518" i="5"/>
  <c r="Q519" i="5"/>
  <c r="O519" i="5"/>
  <c r="P519" i="5"/>
  <c r="Q520" i="5"/>
  <c r="O520" i="5"/>
  <c r="P520" i="5"/>
  <c r="Q521" i="5"/>
  <c r="O521" i="5"/>
  <c r="P521" i="5"/>
  <c r="Q522" i="5"/>
  <c r="O522" i="5"/>
  <c r="P522" i="5"/>
  <c r="Q523" i="5"/>
  <c r="O523" i="5"/>
  <c r="P523" i="5"/>
  <c r="Q524" i="5"/>
  <c r="O524" i="5"/>
  <c r="P524" i="5"/>
  <c r="Q525" i="5"/>
  <c r="O525" i="5"/>
  <c r="P525" i="5"/>
  <c r="Q526" i="5"/>
  <c r="O526" i="5"/>
  <c r="P526" i="5"/>
  <c r="Q527" i="5"/>
  <c r="O527" i="5"/>
  <c r="P527" i="5"/>
  <c r="Q528" i="5"/>
  <c r="O528" i="5"/>
  <c r="P528" i="5"/>
  <c r="Q529" i="5"/>
  <c r="O529" i="5"/>
  <c r="P529" i="5"/>
  <c r="Q530" i="5"/>
  <c r="O530" i="5"/>
  <c r="P530" i="5"/>
  <c r="Q531" i="5"/>
  <c r="O531" i="5"/>
  <c r="P531" i="5"/>
  <c r="Q532" i="5"/>
  <c r="O532" i="5"/>
  <c r="P532" i="5"/>
  <c r="Q533" i="5"/>
  <c r="O533" i="5"/>
  <c r="P533" i="5"/>
  <c r="Q534" i="5"/>
  <c r="O534" i="5"/>
  <c r="P534" i="5"/>
  <c r="Q535" i="5"/>
  <c r="O535" i="5"/>
  <c r="P535" i="5"/>
  <c r="Q536" i="5"/>
  <c r="O536" i="5"/>
  <c r="P536" i="5"/>
  <c r="Q537" i="5"/>
  <c r="O537" i="5"/>
  <c r="P537" i="5"/>
  <c r="Q538" i="5"/>
  <c r="O538" i="5"/>
  <c r="P538" i="5"/>
  <c r="Q539" i="5"/>
  <c r="O539" i="5"/>
  <c r="P539" i="5"/>
  <c r="Q540" i="5"/>
  <c r="O540" i="5"/>
  <c r="P540" i="5"/>
  <c r="Q541" i="5"/>
  <c r="O541" i="5"/>
  <c r="P541" i="5"/>
  <c r="Q542" i="5"/>
  <c r="O542" i="5"/>
  <c r="P542" i="5"/>
  <c r="Q543" i="5"/>
  <c r="O543" i="5"/>
  <c r="P543" i="5"/>
  <c r="Q544" i="5"/>
  <c r="O544" i="5"/>
  <c r="P544" i="5"/>
  <c r="Q545" i="5"/>
  <c r="O545" i="5"/>
  <c r="P545" i="5"/>
  <c r="Q546" i="5"/>
  <c r="O546" i="5"/>
  <c r="P546" i="5"/>
  <c r="Q547" i="5"/>
  <c r="O547" i="5"/>
  <c r="P547" i="5"/>
  <c r="Q548" i="5"/>
  <c r="O548" i="5"/>
  <c r="P548" i="5"/>
  <c r="Q549" i="5"/>
  <c r="O549" i="5"/>
  <c r="P549" i="5"/>
  <c r="Q550" i="5"/>
  <c r="O550" i="5"/>
  <c r="P550" i="5"/>
  <c r="Q551" i="5"/>
  <c r="O551" i="5"/>
  <c r="P551" i="5"/>
  <c r="Q552" i="5"/>
  <c r="O552" i="5"/>
  <c r="P552" i="5"/>
  <c r="Q553" i="5"/>
  <c r="O553" i="5"/>
  <c r="P553" i="5"/>
  <c r="Q554" i="5"/>
  <c r="O554" i="5"/>
  <c r="P554" i="5"/>
  <c r="Q555" i="5"/>
  <c r="O555" i="5"/>
  <c r="P555" i="5"/>
  <c r="Q556" i="5"/>
  <c r="O556" i="5"/>
  <c r="P556" i="5"/>
  <c r="Q557" i="5"/>
  <c r="O557" i="5"/>
  <c r="P557" i="5"/>
  <c r="Q558" i="5"/>
  <c r="O558" i="5"/>
  <c r="P558" i="5"/>
  <c r="Q559" i="5"/>
  <c r="O559" i="5"/>
  <c r="P559" i="5"/>
  <c r="Q560" i="5"/>
  <c r="O560" i="5"/>
  <c r="P560" i="5"/>
  <c r="Q561" i="5"/>
  <c r="O561" i="5"/>
  <c r="P561" i="5"/>
  <c r="Q562" i="5"/>
  <c r="O562" i="5"/>
  <c r="P562" i="5"/>
  <c r="Q563" i="5"/>
  <c r="O563" i="5"/>
  <c r="P563" i="5"/>
  <c r="Q564" i="5"/>
  <c r="O564" i="5"/>
  <c r="P564" i="5"/>
  <c r="Q565" i="5"/>
  <c r="O565" i="5"/>
  <c r="P565" i="5"/>
  <c r="Q566" i="5"/>
  <c r="O566" i="5"/>
  <c r="P566" i="5"/>
  <c r="Q567" i="5"/>
  <c r="O567" i="5"/>
  <c r="P567" i="5"/>
  <c r="Q568" i="5"/>
  <c r="O568" i="5"/>
  <c r="P568" i="5"/>
  <c r="Q569" i="5"/>
  <c r="O569" i="5"/>
  <c r="P569" i="5"/>
  <c r="Q570" i="5"/>
  <c r="O570" i="5"/>
  <c r="P570" i="5"/>
  <c r="Q571" i="5"/>
  <c r="O571" i="5"/>
  <c r="P571" i="5"/>
  <c r="Q572" i="5"/>
  <c r="O572" i="5"/>
  <c r="P572" i="5"/>
  <c r="Q573" i="5"/>
  <c r="O573" i="5"/>
  <c r="P573" i="5"/>
  <c r="Q574" i="5"/>
  <c r="O574" i="5"/>
  <c r="P574" i="5"/>
  <c r="Q575" i="5"/>
  <c r="O575" i="5"/>
  <c r="P575" i="5"/>
  <c r="Q576" i="5"/>
  <c r="O576" i="5"/>
  <c r="P576" i="5"/>
  <c r="Q577" i="5"/>
  <c r="O577" i="5"/>
  <c r="P577" i="5"/>
  <c r="Q578" i="5"/>
  <c r="O578" i="5"/>
  <c r="P578" i="5"/>
  <c r="Q579" i="5"/>
  <c r="O579" i="5"/>
  <c r="P579" i="5"/>
  <c r="Q580" i="5"/>
  <c r="O580" i="5"/>
  <c r="P580" i="5"/>
  <c r="Q581" i="5"/>
  <c r="O581" i="5"/>
  <c r="P581" i="5"/>
  <c r="Q582" i="5"/>
  <c r="O582" i="5"/>
  <c r="P582" i="5"/>
  <c r="Q583" i="5"/>
  <c r="O583" i="5"/>
  <c r="P583" i="5"/>
  <c r="Q584" i="5"/>
  <c r="O584" i="5"/>
  <c r="P584" i="5"/>
  <c r="Q585" i="5"/>
  <c r="O585" i="5"/>
  <c r="P585" i="5"/>
  <c r="Q586" i="5"/>
  <c r="O586" i="5"/>
  <c r="P586" i="5"/>
  <c r="Q587" i="5"/>
  <c r="O587" i="5"/>
  <c r="P587" i="5"/>
  <c r="Q588" i="5"/>
  <c r="O588" i="5"/>
  <c r="P588" i="5"/>
  <c r="Q589" i="5"/>
  <c r="O589" i="5"/>
  <c r="P589" i="5"/>
  <c r="Q590" i="5"/>
  <c r="O590" i="5"/>
  <c r="P590" i="5"/>
  <c r="Q591" i="5"/>
  <c r="O591" i="5"/>
  <c r="P591" i="5"/>
  <c r="Q592" i="5"/>
  <c r="O592" i="5"/>
  <c r="P592" i="5"/>
  <c r="Q593" i="5"/>
  <c r="O593" i="5"/>
  <c r="P593" i="5"/>
  <c r="Q594" i="5"/>
  <c r="O594" i="5"/>
  <c r="P594" i="5"/>
  <c r="Q595" i="5"/>
  <c r="O595" i="5"/>
  <c r="P595" i="5"/>
  <c r="Q596" i="5"/>
  <c r="O596" i="5"/>
  <c r="P596" i="5"/>
  <c r="Q597" i="5"/>
  <c r="O597" i="5"/>
  <c r="P597" i="5"/>
  <c r="Q598" i="5"/>
  <c r="O598" i="5"/>
  <c r="P598" i="5"/>
  <c r="Q599" i="5"/>
  <c r="O599" i="5"/>
  <c r="P599" i="5"/>
  <c r="Q600" i="5"/>
  <c r="O600" i="5"/>
  <c r="P600" i="5"/>
  <c r="Q601" i="5"/>
  <c r="O601" i="5"/>
  <c r="P601" i="5"/>
  <c r="Q602" i="5"/>
  <c r="O602" i="5"/>
  <c r="P602" i="5"/>
  <c r="Q603" i="5"/>
  <c r="O603" i="5"/>
  <c r="P603" i="5"/>
  <c r="Q604" i="5"/>
  <c r="O604" i="5"/>
  <c r="P604" i="5"/>
  <c r="Q605" i="5"/>
  <c r="O605" i="5"/>
  <c r="P605" i="5"/>
  <c r="Q606" i="5"/>
  <c r="O606" i="5"/>
  <c r="P606" i="5"/>
  <c r="Q607" i="5"/>
  <c r="O607" i="5"/>
  <c r="P607" i="5"/>
  <c r="Q608" i="5"/>
  <c r="O608" i="5"/>
  <c r="P608" i="5"/>
  <c r="Q609" i="5"/>
  <c r="O609" i="5"/>
  <c r="P609" i="5"/>
  <c r="Q610" i="5"/>
  <c r="O610" i="5"/>
  <c r="P610" i="5"/>
  <c r="Q611" i="5"/>
  <c r="O611" i="5"/>
  <c r="P611" i="5"/>
  <c r="Q612" i="5"/>
  <c r="O612" i="5"/>
  <c r="P612" i="5"/>
  <c r="Q613" i="5"/>
  <c r="O613" i="5"/>
  <c r="P613" i="5"/>
  <c r="Q614" i="5"/>
  <c r="O614" i="5"/>
  <c r="P614" i="5"/>
  <c r="Q615" i="5"/>
  <c r="O615" i="5"/>
  <c r="P615" i="5"/>
  <c r="Q616" i="5"/>
  <c r="O616" i="5"/>
  <c r="P616" i="5"/>
  <c r="Q617" i="5"/>
  <c r="O617" i="5"/>
  <c r="P617" i="5"/>
  <c r="Q618" i="5"/>
  <c r="O618" i="5"/>
  <c r="P618" i="5"/>
  <c r="Q619" i="5"/>
  <c r="O619" i="5"/>
  <c r="P619" i="5"/>
  <c r="Q620" i="5"/>
  <c r="O620" i="5"/>
  <c r="P620" i="5"/>
  <c r="Q621" i="5"/>
  <c r="O621" i="5"/>
  <c r="P621" i="5"/>
  <c r="Q622" i="5"/>
  <c r="O622" i="5"/>
  <c r="P622" i="5"/>
  <c r="Q623" i="5"/>
  <c r="O623" i="5"/>
  <c r="P623" i="5"/>
  <c r="Q624" i="5"/>
  <c r="O624" i="5"/>
  <c r="P624" i="5"/>
  <c r="Q625" i="5"/>
  <c r="O625" i="5"/>
  <c r="P625" i="5"/>
  <c r="Q626" i="5"/>
  <c r="O626" i="5"/>
  <c r="P626" i="5"/>
  <c r="Q627" i="5"/>
  <c r="O627" i="5"/>
  <c r="P627" i="5"/>
  <c r="Q628" i="5"/>
  <c r="O628" i="5"/>
  <c r="P628" i="5"/>
  <c r="Q629" i="5"/>
  <c r="O629" i="5"/>
  <c r="P629" i="5"/>
  <c r="Q630" i="5"/>
  <c r="O630" i="5"/>
  <c r="P630" i="5"/>
  <c r="Q631" i="5"/>
  <c r="O631" i="5"/>
  <c r="P631" i="5"/>
  <c r="Q632" i="5"/>
  <c r="O632" i="5"/>
  <c r="P632" i="5"/>
  <c r="Q633" i="5"/>
  <c r="O633" i="5"/>
  <c r="P633" i="5"/>
  <c r="Q634" i="5"/>
  <c r="O634" i="5"/>
  <c r="P634" i="5"/>
  <c r="Q635" i="5"/>
  <c r="O635" i="5"/>
  <c r="P635" i="5"/>
  <c r="Q636" i="5"/>
  <c r="O636" i="5"/>
  <c r="P636" i="5"/>
  <c r="Q637" i="5"/>
  <c r="O637" i="5"/>
  <c r="P637" i="5"/>
  <c r="Q638" i="5"/>
  <c r="O638" i="5"/>
  <c r="P638" i="5"/>
  <c r="Q639" i="5"/>
  <c r="O639" i="5"/>
  <c r="P639" i="5"/>
  <c r="Q640" i="5"/>
  <c r="O640" i="5"/>
  <c r="P640" i="5"/>
  <c r="Q641" i="5"/>
  <c r="O641" i="5"/>
  <c r="P641" i="5"/>
  <c r="Q642" i="5"/>
  <c r="O642" i="5"/>
  <c r="P642" i="5"/>
  <c r="Q643" i="5"/>
  <c r="O643" i="5"/>
  <c r="P643" i="5"/>
  <c r="Q644" i="5"/>
  <c r="O644" i="5"/>
  <c r="P644" i="5"/>
  <c r="Q645" i="5"/>
  <c r="O645" i="5"/>
  <c r="P645" i="5"/>
  <c r="Q646" i="5"/>
  <c r="O646" i="5"/>
  <c r="P646" i="5"/>
  <c r="Q647" i="5"/>
  <c r="O647" i="5"/>
  <c r="P647" i="5"/>
  <c r="Q648" i="5"/>
  <c r="O648" i="5"/>
  <c r="P648" i="5"/>
  <c r="Q649" i="5"/>
  <c r="O649" i="5"/>
  <c r="P649" i="5"/>
  <c r="Q650" i="5"/>
  <c r="O650" i="5"/>
  <c r="P650" i="5"/>
  <c r="Q651" i="5"/>
  <c r="O651" i="5"/>
  <c r="P651" i="5"/>
  <c r="Q652" i="5"/>
  <c r="O652" i="5"/>
  <c r="P652" i="5"/>
  <c r="Q653" i="5"/>
  <c r="O653" i="5"/>
  <c r="P653" i="5"/>
  <c r="Q654" i="5"/>
  <c r="O654" i="5"/>
  <c r="P654" i="5"/>
  <c r="Q655" i="5"/>
  <c r="O655" i="5"/>
  <c r="P655" i="5"/>
  <c r="Q656" i="5"/>
  <c r="O656" i="5"/>
  <c r="P656" i="5"/>
  <c r="Q657" i="5"/>
  <c r="O657" i="5"/>
  <c r="P657" i="5"/>
  <c r="Q658" i="5"/>
  <c r="O658" i="5"/>
  <c r="P658" i="5"/>
  <c r="Q659" i="5"/>
  <c r="O659" i="5"/>
  <c r="P659" i="5"/>
  <c r="Q660" i="5"/>
  <c r="O660" i="5"/>
  <c r="P660" i="5"/>
  <c r="Q661" i="5"/>
  <c r="O661" i="5"/>
  <c r="P661" i="5"/>
  <c r="Q662" i="5"/>
  <c r="O662" i="5"/>
  <c r="P662" i="5"/>
  <c r="Q663" i="5"/>
  <c r="O663" i="5"/>
  <c r="P663" i="5"/>
  <c r="Q664" i="5"/>
  <c r="O664" i="5"/>
  <c r="P664" i="5"/>
  <c r="Q665" i="5"/>
  <c r="O665" i="5"/>
  <c r="P665" i="5"/>
  <c r="Q666" i="5"/>
  <c r="O666" i="5"/>
  <c r="P666" i="5"/>
  <c r="Q667" i="5"/>
  <c r="O667" i="5"/>
  <c r="P667" i="5"/>
  <c r="Q668" i="5"/>
  <c r="O668" i="5"/>
  <c r="P668" i="5"/>
  <c r="Q669" i="5"/>
  <c r="O669" i="5"/>
  <c r="P669" i="5"/>
  <c r="Q670" i="5"/>
  <c r="O670" i="5"/>
  <c r="P670" i="5"/>
  <c r="Q671" i="5"/>
  <c r="O671" i="5"/>
  <c r="P671" i="5"/>
  <c r="Q672" i="5"/>
  <c r="O672" i="5"/>
  <c r="P672" i="5"/>
  <c r="Q673" i="5"/>
  <c r="O673" i="5"/>
  <c r="P673" i="5"/>
  <c r="Q674" i="5"/>
  <c r="O674" i="5"/>
  <c r="P674" i="5"/>
  <c r="Q675" i="5"/>
  <c r="O675" i="5"/>
  <c r="P675" i="5"/>
  <c r="Q676" i="5"/>
  <c r="O676" i="5"/>
  <c r="P676" i="5"/>
  <c r="Q677" i="5"/>
  <c r="O677" i="5"/>
  <c r="P677" i="5"/>
  <c r="Q678" i="5"/>
  <c r="O678" i="5"/>
  <c r="P678" i="5"/>
  <c r="Q679" i="5"/>
  <c r="O679" i="5"/>
  <c r="P679" i="5"/>
  <c r="Q680" i="5"/>
  <c r="O680" i="5"/>
  <c r="P680" i="5"/>
  <c r="Q681" i="5"/>
  <c r="O681" i="5"/>
  <c r="P681" i="5"/>
  <c r="Q682" i="5"/>
  <c r="O682" i="5"/>
  <c r="P682" i="5"/>
  <c r="Q683" i="5"/>
  <c r="O683" i="5"/>
  <c r="P683" i="5"/>
  <c r="Q684" i="5"/>
  <c r="O684" i="5"/>
  <c r="P684" i="5"/>
  <c r="Q685" i="5"/>
  <c r="O685" i="5"/>
  <c r="P685" i="5"/>
  <c r="Q686" i="5"/>
  <c r="O686" i="5"/>
  <c r="P686" i="5"/>
  <c r="Q687" i="5"/>
  <c r="O687" i="5"/>
  <c r="P687" i="5"/>
  <c r="Q688" i="5"/>
  <c r="O688" i="5"/>
  <c r="P688" i="5"/>
  <c r="Q689" i="5"/>
  <c r="O689" i="5"/>
  <c r="P689" i="5"/>
  <c r="Q690" i="5"/>
  <c r="O690" i="5"/>
  <c r="P690" i="5"/>
  <c r="Q691" i="5"/>
  <c r="O691" i="5"/>
  <c r="P691" i="5"/>
  <c r="Q692" i="5"/>
  <c r="O692" i="5"/>
  <c r="P692" i="5"/>
  <c r="Q693" i="5"/>
  <c r="O693" i="5"/>
  <c r="P693" i="5"/>
  <c r="Q694" i="5"/>
  <c r="O694" i="5"/>
  <c r="P694" i="5"/>
  <c r="Q695" i="5"/>
  <c r="O695" i="5"/>
  <c r="P695" i="5"/>
  <c r="Q696" i="5"/>
  <c r="O696" i="5"/>
  <c r="P696" i="5"/>
  <c r="Q697" i="5"/>
  <c r="O697" i="5"/>
  <c r="P697" i="5"/>
  <c r="Q698" i="5"/>
  <c r="O698" i="5"/>
  <c r="P698" i="5"/>
  <c r="Q699" i="5"/>
  <c r="O699" i="5"/>
  <c r="P699" i="5"/>
  <c r="Q700" i="5"/>
  <c r="O700" i="5"/>
  <c r="P700" i="5"/>
  <c r="Q701" i="5"/>
  <c r="O701" i="5"/>
  <c r="P701" i="5"/>
  <c r="Q702" i="5"/>
  <c r="O702" i="5"/>
  <c r="P702" i="5"/>
  <c r="Q703" i="5"/>
  <c r="O703" i="5"/>
  <c r="P703" i="5"/>
  <c r="Q704" i="5"/>
  <c r="O704" i="5"/>
  <c r="P704" i="5"/>
  <c r="Q705" i="5"/>
  <c r="O705" i="5"/>
  <c r="P705" i="5"/>
  <c r="Q706" i="5"/>
  <c r="O706" i="5"/>
  <c r="P706" i="5"/>
  <c r="Q707" i="5"/>
  <c r="O707" i="5"/>
  <c r="P707" i="5"/>
  <c r="Q708" i="5"/>
  <c r="O708" i="5"/>
  <c r="P708" i="5"/>
  <c r="Q709" i="5"/>
  <c r="O709" i="5"/>
  <c r="P709" i="5"/>
  <c r="Q710" i="5"/>
  <c r="O710" i="5"/>
  <c r="P710" i="5"/>
  <c r="Q711" i="5"/>
  <c r="O711" i="5"/>
  <c r="P711" i="5"/>
  <c r="Q712" i="5"/>
  <c r="O712" i="5"/>
  <c r="P712" i="5"/>
  <c r="Q713" i="5"/>
  <c r="O713" i="5"/>
  <c r="P713" i="5"/>
  <c r="Q714" i="5"/>
  <c r="O714" i="5"/>
  <c r="P714" i="5"/>
  <c r="Q715" i="5"/>
  <c r="O715" i="5"/>
  <c r="P715" i="5"/>
  <c r="Q716" i="5"/>
  <c r="O716" i="5"/>
  <c r="P716" i="5"/>
  <c r="Q717" i="5"/>
  <c r="O717" i="5"/>
  <c r="P717" i="5"/>
  <c r="Q718" i="5"/>
  <c r="O718" i="5"/>
  <c r="P718" i="5"/>
  <c r="Q719" i="5"/>
  <c r="O719" i="5"/>
  <c r="P719" i="5"/>
  <c r="Q720" i="5"/>
  <c r="O720" i="5"/>
  <c r="P720" i="5"/>
  <c r="Q721" i="5"/>
  <c r="O721" i="5"/>
  <c r="P721" i="5"/>
  <c r="Q722" i="5"/>
  <c r="O722" i="5"/>
  <c r="P722" i="5"/>
  <c r="Q723" i="5"/>
  <c r="O723" i="5"/>
  <c r="P723" i="5"/>
  <c r="Q724" i="5"/>
  <c r="O724" i="5"/>
  <c r="P724" i="5"/>
  <c r="Q725" i="5"/>
  <c r="O725" i="5"/>
  <c r="P725" i="5"/>
  <c r="Q726" i="5"/>
  <c r="O726" i="5"/>
  <c r="P726" i="5"/>
  <c r="Q727" i="5"/>
  <c r="O727" i="5"/>
  <c r="P727" i="5"/>
  <c r="Q728" i="5"/>
  <c r="O728" i="5"/>
  <c r="P728" i="5"/>
  <c r="Q729" i="5"/>
  <c r="O729" i="5"/>
  <c r="P729" i="5"/>
  <c r="Q730" i="5"/>
  <c r="O730" i="5"/>
  <c r="P730" i="5"/>
  <c r="Q731" i="5"/>
  <c r="O731" i="5"/>
  <c r="P731" i="5"/>
  <c r="Q732" i="5"/>
  <c r="O732" i="5"/>
  <c r="P732" i="5"/>
  <c r="Q733" i="5"/>
  <c r="O733" i="5"/>
  <c r="P733" i="5"/>
  <c r="Q734" i="5"/>
  <c r="O734" i="5"/>
  <c r="P734" i="5"/>
  <c r="Q735" i="5"/>
  <c r="O735" i="5"/>
  <c r="P735" i="5"/>
  <c r="Q736" i="5"/>
  <c r="O736" i="5"/>
  <c r="P736" i="5"/>
  <c r="Q737" i="5"/>
  <c r="O737" i="5"/>
  <c r="P737" i="5"/>
  <c r="Q738" i="5"/>
  <c r="O738" i="5"/>
  <c r="P738" i="5"/>
  <c r="Q739" i="5"/>
  <c r="O739" i="5"/>
  <c r="P739" i="5"/>
  <c r="Q740" i="5"/>
  <c r="O740" i="5"/>
  <c r="P740" i="5"/>
  <c r="Q741" i="5"/>
  <c r="O741" i="5"/>
  <c r="P741" i="5"/>
  <c r="Q742" i="5"/>
  <c r="O742" i="5"/>
  <c r="P742" i="5"/>
  <c r="Q743" i="5"/>
  <c r="O743" i="5"/>
  <c r="P743" i="5"/>
  <c r="Q744" i="5"/>
  <c r="O744" i="5"/>
  <c r="P744" i="5"/>
  <c r="Q745" i="5"/>
  <c r="O745" i="5"/>
  <c r="P745" i="5"/>
  <c r="Q746" i="5"/>
  <c r="O746" i="5"/>
  <c r="P746" i="5"/>
  <c r="Q747" i="5"/>
  <c r="O747" i="5"/>
  <c r="P747" i="5"/>
  <c r="Q748" i="5"/>
  <c r="O748" i="5"/>
  <c r="P748" i="5"/>
  <c r="Q749" i="5"/>
  <c r="O749" i="5"/>
  <c r="P749" i="5"/>
  <c r="Q750" i="5"/>
  <c r="O750" i="5"/>
  <c r="P750" i="5"/>
  <c r="Q751" i="5"/>
  <c r="O751" i="5"/>
  <c r="P751" i="5"/>
  <c r="Q752" i="5"/>
  <c r="O752" i="5"/>
  <c r="P752" i="5"/>
  <c r="Q753" i="5"/>
  <c r="O753" i="5"/>
  <c r="P753" i="5"/>
  <c r="Q754" i="5"/>
  <c r="O754" i="5"/>
  <c r="P754" i="5"/>
  <c r="Q755" i="5"/>
  <c r="O755" i="5"/>
  <c r="P755" i="5"/>
  <c r="Q756" i="5"/>
  <c r="O756" i="5"/>
  <c r="P756" i="5"/>
  <c r="Q757" i="5"/>
  <c r="O757" i="5"/>
  <c r="P757" i="5"/>
  <c r="Q758" i="5"/>
  <c r="O758" i="5"/>
  <c r="P758" i="5"/>
  <c r="Q759" i="5"/>
  <c r="O759" i="5"/>
  <c r="P759" i="5"/>
  <c r="Q760" i="5"/>
  <c r="O760" i="5"/>
  <c r="P760" i="5"/>
  <c r="Q761" i="5"/>
  <c r="O761" i="5"/>
  <c r="P761" i="5"/>
  <c r="Q762" i="5"/>
  <c r="O762" i="5"/>
  <c r="P762" i="5"/>
  <c r="Q763" i="5"/>
  <c r="O763" i="5"/>
  <c r="P763" i="5"/>
  <c r="Q764" i="5"/>
  <c r="O764" i="5"/>
  <c r="P764" i="5"/>
  <c r="Q765" i="5"/>
  <c r="O765" i="5"/>
  <c r="P765" i="5"/>
  <c r="Q766" i="5"/>
  <c r="O766" i="5"/>
  <c r="P766" i="5"/>
  <c r="Q767" i="5"/>
  <c r="O767" i="5"/>
  <c r="P767" i="5"/>
  <c r="Q768" i="5"/>
  <c r="O768" i="5"/>
  <c r="P768" i="5"/>
  <c r="Q769" i="5"/>
  <c r="O769" i="5"/>
  <c r="P769" i="5"/>
  <c r="Q770" i="5"/>
  <c r="O770" i="5"/>
  <c r="P770" i="5"/>
  <c r="Q771" i="5"/>
  <c r="O771" i="5"/>
  <c r="P771" i="5"/>
  <c r="Q772" i="5"/>
  <c r="O772" i="5"/>
  <c r="P772" i="5"/>
  <c r="Q773" i="5"/>
  <c r="O773" i="5"/>
  <c r="P773" i="5"/>
  <c r="Q774" i="5"/>
  <c r="O774" i="5"/>
  <c r="P774" i="5"/>
  <c r="Q775" i="5"/>
  <c r="O775" i="5"/>
  <c r="P775" i="5"/>
  <c r="Q776" i="5"/>
  <c r="O776" i="5"/>
  <c r="P776" i="5"/>
  <c r="Q777" i="5"/>
  <c r="O777" i="5"/>
  <c r="P777" i="5"/>
  <c r="Q778" i="5"/>
  <c r="O778" i="5"/>
  <c r="P778" i="5"/>
  <c r="Q779" i="5"/>
  <c r="O779" i="5"/>
  <c r="P779" i="5"/>
  <c r="Q780" i="5"/>
  <c r="O780" i="5"/>
  <c r="P780" i="5"/>
  <c r="Q781" i="5"/>
  <c r="O781" i="5"/>
  <c r="P781" i="5"/>
  <c r="Q782" i="5"/>
  <c r="O782" i="5"/>
  <c r="P782" i="5"/>
  <c r="Q783" i="5"/>
  <c r="O783" i="5"/>
  <c r="P783" i="5"/>
  <c r="Q784" i="5"/>
  <c r="O784" i="5"/>
  <c r="P784" i="5"/>
  <c r="Q785" i="5"/>
  <c r="O785" i="5"/>
  <c r="P785" i="5"/>
  <c r="Q786" i="5"/>
  <c r="O786" i="5"/>
  <c r="P786" i="5"/>
  <c r="Q787" i="5"/>
  <c r="O787" i="5"/>
  <c r="P787" i="5"/>
  <c r="Q788" i="5"/>
  <c r="O788" i="5"/>
  <c r="P788" i="5"/>
  <c r="Q789" i="5"/>
  <c r="O789" i="5"/>
  <c r="P789" i="5"/>
  <c r="Q790" i="5"/>
  <c r="O790" i="5"/>
  <c r="P790" i="5"/>
  <c r="Q791" i="5"/>
  <c r="O791" i="5"/>
  <c r="P791" i="5"/>
  <c r="Q792" i="5"/>
  <c r="O792" i="5"/>
  <c r="P792" i="5"/>
  <c r="Q793" i="5"/>
  <c r="O793" i="5"/>
  <c r="P793" i="5"/>
  <c r="Q794" i="5"/>
  <c r="O794" i="5"/>
  <c r="P794" i="5"/>
  <c r="Q795" i="5"/>
  <c r="O795" i="5"/>
  <c r="P795" i="5"/>
  <c r="Q796" i="5"/>
  <c r="O796" i="5"/>
  <c r="P796" i="5"/>
  <c r="Q797" i="5"/>
  <c r="O797" i="5"/>
  <c r="P797" i="5"/>
  <c r="Q798" i="5"/>
  <c r="O798" i="5"/>
  <c r="P798" i="5"/>
  <c r="Q799" i="5"/>
  <c r="O799" i="5"/>
  <c r="P799" i="5"/>
  <c r="Q800" i="5"/>
  <c r="O800" i="5"/>
  <c r="P800" i="5"/>
  <c r="Q801" i="5"/>
  <c r="O801" i="5"/>
  <c r="P801" i="5"/>
  <c r="Q802" i="5"/>
  <c r="O802" i="5"/>
  <c r="P802" i="5"/>
  <c r="Q803" i="5"/>
  <c r="O803" i="5"/>
  <c r="P803" i="5"/>
  <c r="Q804" i="5"/>
  <c r="O804" i="5"/>
  <c r="P804" i="5"/>
  <c r="Q805" i="5"/>
  <c r="O805" i="5"/>
  <c r="P805" i="5"/>
  <c r="Q806" i="5"/>
  <c r="O806" i="5"/>
  <c r="P806" i="5"/>
  <c r="Q807" i="5"/>
  <c r="O807" i="5"/>
  <c r="P807" i="5"/>
  <c r="Q808" i="5"/>
  <c r="O808" i="5"/>
  <c r="P808" i="5"/>
  <c r="Q809" i="5"/>
  <c r="O809" i="5"/>
  <c r="P809" i="5"/>
  <c r="Q810" i="5"/>
  <c r="O810" i="5"/>
  <c r="P810" i="5"/>
  <c r="Q811" i="5"/>
  <c r="O811" i="5"/>
  <c r="P811" i="5"/>
  <c r="Q812" i="5"/>
  <c r="O812" i="5"/>
  <c r="P812" i="5"/>
  <c r="Q813" i="5"/>
  <c r="O813" i="5"/>
  <c r="P813" i="5"/>
  <c r="Q814" i="5"/>
  <c r="O814" i="5"/>
  <c r="P814" i="5"/>
  <c r="Q815" i="5"/>
  <c r="O815" i="5"/>
  <c r="P815" i="5"/>
  <c r="Q816" i="5"/>
  <c r="O816" i="5"/>
  <c r="P816" i="5"/>
  <c r="Q817" i="5"/>
  <c r="O817" i="5"/>
  <c r="P817" i="5"/>
  <c r="Q818" i="5"/>
  <c r="O818" i="5"/>
  <c r="P818" i="5"/>
  <c r="Q819" i="5"/>
  <c r="O819" i="5"/>
  <c r="P819" i="5"/>
  <c r="Q820" i="5"/>
  <c r="O820" i="5"/>
  <c r="P820" i="5"/>
  <c r="Q821" i="5"/>
  <c r="O821" i="5"/>
  <c r="P821" i="5"/>
  <c r="Q822" i="5"/>
  <c r="O822" i="5"/>
  <c r="P822" i="5"/>
  <c r="Q823" i="5"/>
  <c r="O823" i="5"/>
  <c r="P823" i="5"/>
  <c r="Q824" i="5"/>
  <c r="O824" i="5"/>
  <c r="P824" i="5"/>
  <c r="Q825" i="5"/>
  <c r="O825" i="5"/>
  <c r="P825" i="5"/>
  <c r="Q826" i="5"/>
  <c r="O826" i="5"/>
  <c r="P826" i="5"/>
  <c r="Q827" i="5"/>
  <c r="O827" i="5"/>
  <c r="P827" i="5"/>
  <c r="Q828" i="5"/>
  <c r="O828" i="5"/>
  <c r="P828" i="5"/>
  <c r="Q829" i="5"/>
  <c r="O829" i="5"/>
  <c r="P829" i="5"/>
  <c r="Q830" i="5"/>
  <c r="O830" i="5"/>
  <c r="P830" i="5"/>
  <c r="Q831" i="5"/>
  <c r="O831" i="5"/>
  <c r="P831" i="5"/>
  <c r="Q832" i="5"/>
  <c r="O832" i="5"/>
  <c r="P832" i="5"/>
  <c r="Q833" i="5"/>
  <c r="O833" i="5"/>
  <c r="P833" i="5"/>
  <c r="Q834" i="5"/>
  <c r="O834" i="5"/>
  <c r="P834" i="5"/>
  <c r="Q835" i="5"/>
  <c r="O835" i="5"/>
  <c r="P835" i="5"/>
  <c r="Q836" i="5"/>
  <c r="O836" i="5"/>
  <c r="P836" i="5"/>
  <c r="Q837" i="5"/>
  <c r="O837" i="5"/>
  <c r="P837" i="5"/>
  <c r="Q838" i="5"/>
  <c r="O838" i="5"/>
  <c r="P838" i="5"/>
  <c r="Q839" i="5"/>
  <c r="O839" i="5"/>
  <c r="P839" i="5"/>
  <c r="Q840" i="5"/>
  <c r="O840" i="5"/>
  <c r="P840" i="5"/>
  <c r="Q841" i="5"/>
  <c r="O841" i="5"/>
  <c r="P841" i="5"/>
  <c r="Q842" i="5"/>
  <c r="O842" i="5"/>
  <c r="P842" i="5"/>
  <c r="Q843" i="5"/>
  <c r="O843" i="5"/>
  <c r="P843" i="5"/>
  <c r="Q844" i="5"/>
  <c r="O844" i="5"/>
  <c r="P844" i="5"/>
  <c r="Q845" i="5"/>
  <c r="O845" i="5"/>
  <c r="P845" i="5"/>
  <c r="Q846" i="5"/>
  <c r="O846" i="5"/>
  <c r="P846" i="5"/>
  <c r="Q847" i="5"/>
  <c r="O847" i="5"/>
  <c r="P847" i="5"/>
  <c r="Q848" i="5"/>
  <c r="O848" i="5"/>
  <c r="P848" i="5"/>
  <c r="Q849" i="5"/>
  <c r="O849" i="5"/>
  <c r="P849" i="5"/>
  <c r="Q850" i="5"/>
  <c r="O850" i="5"/>
  <c r="P850" i="5"/>
  <c r="Q851" i="5"/>
  <c r="O851" i="5"/>
  <c r="P851" i="5"/>
  <c r="Q852" i="5"/>
  <c r="O852" i="5"/>
  <c r="P852" i="5"/>
  <c r="Q853" i="5"/>
  <c r="O853" i="5"/>
  <c r="P853" i="5"/>
  <c r="Q854" i="5"/>
  <c r="O854" i="5"/>
  <c r="P854" i="5"/>
  <c r="Q855" i="5"/>
  <c r="O855" i="5"/>
  <c r="P855" i="5"/>
  <c r="Q856" i="5"/>
  <c r="O856" i="5"/>
  <c r="P856" i="5"/>
  <c r="Q857" i="5"/>
  <c r="O857" i="5"/>
  <c r="P857" i="5"/>
  <c r="Q858" i="5"/>
  <c r="O858" i="5"/>
  <c r="P858" i="5"/>
  <c r="Q859" i="5"/>
  <c r="O859" i="5"/>
  <c r="P859" i="5"/>
  <c r="Q860" i="5"/>
  <c r="O860" i="5"/>
  <c r="P860" i="5"/>
  <c r="Q861" i="5"/>
  <c r="O861" i="5"/>
  <c r="P861" i="5"/>
  <c r="Q862" i="5"/>
  <c r="O862" i="5"/>
  <c r="P862" i="5"/>
  <c r="Q863" i="5"/>
  <c r="O863" i="5"/>
  <c r="P863" i="5"/>
  <c r="Q864" i="5"/>
  <c r="O864" i="5"/>
  <c r="P864" i="5"/>
  <c r="Q865" i="5"/>
  <c r="O865" i="5"/>
  <c r="P865" i="5"/>
  <c r="Q866" i="5"/>
  <c r="O866" i="5"/>
  <c r="P866" i="5"/>
  <c r="Q867" i="5"/>
  <c r="O867" i="5"/>
  <c r="P867" i="5"/>
  <c r="Q868" i="5"/>
  <c r="O868" i="5"/>
  <c r="P868" i="5"/>
  <c r="Q869" i="5"/>
  <c r="O869" i="5"/>
  <c r="P869" i="5"/>
  <c r="Q870" i="5"/>
  <c r="O870" i="5"/>
  <c r="P870" i="5"/>
  <c r="Q871" i="5"/>
  <c r="O871" i="5"/>
  <c r="P871" i="5"/>
  <c r="Q872" i="5"/>
  <c r="O872" i="5"/>
  <c r="P872" i="5"/>
  <c r="Q873" i="5"/>
  <c r="O873" i="5"/>
  <c r="P873" i="5"/>
  <c r="Q874" i="5"/>
  <c r="O874" i="5"/>
  <c r="P874" i="5"/>
  <c r="Q875" i="5"/>
  <c r="O875" i="5"/>
  <c r="P875" i="5"/>
  <c r="Q876" i="5"/>
  <c r="O876" i="5"/>
  <c r="P876" i="5"/>
  <c r="Q877" i="5"/>
  <c r="O877" i="5"/>
  <c r="P877" i="5"/>
  <c r="Q878" i="5"/>
  <c r="O878" i="5"/>
  <c r="P878" i="5"/>
  <c r="Q879" i="5"/>
  <c r="O879" i="5"/>
  <c r="P879" i="5"/>
  <c r="Q880" i="5"/>
  <c r="O880" i="5"/>
  <c r="P880" i="5"/>
  <c r="Q881" i="5"/>
  <c r="O881" i="5"/>
  <c r="P881" i="5"/>
  <c r="Q882" i="5"/>
  <c r="O882" i="5"/>
  <c r="P882" i="5"/>
  <c r="Q883" i="5"/>
  <c r="O883" i="5"/>
  <c r="P883" i="5"/>
  <c r="Q884" i="5"/>
  <c r="O884" i="5"/>
  <c r="P884" i="5"/>
  <c r="Q885" i="5"/>
  <c r="O885" i="5"/>
  <c r="P885" i="5"/>
  <c r="Q886" i="5"/>
  <c r="O886" i="5"/>
  <c r="P886" i="5"/>
  <c r="Q887" i="5"/>
  <c r="O887" i="5"/>
  <c r="P887" i="5"/>
  <c r="Q888" i="5"/>
  <c r="O888" i="5"/>
  <c r="P888" i="5"/>
  <c r="Q889" i="5"/>
  <c r="O889" i="5"/>
  <c r="P889" i="5"/>
  <c r="Q890" i="5"/>
  <c r="O890" i="5"/>
  <c r="P890" i="5"/>
  <c r="Q891" i="5"/>
  <c r="O891" i="5"/>
  <c r="P891" i="5"/>
  <c r="Q892" i="5"/>
  <c r="O892" i="5"/>
  <c r="P892" i="5"/>
  <c r="Q893" i="5"/>
  <c r="O893" i="5"/>
  <c r="P893" i="5"/>
  <c r="Q894" i="5"/>
  <c r="O894" i="5"/>
  <c r="P894" i="5"/>
  <c r="Q895" i="5"/>
  <c r="O895" i="5"/>
  <c r="P895" i="5"/>
  <c r="Q896" i="5"/>
  <c r="O896" i="5"/>
  <c r="P896" i="5"/>
  <c r="Q897" i="5"/>
  <c r="O897" i="5"/>
  <c r="P897" i="5"/>
  <c r="Q898" i="5"/>
  <c r="O898" i="5"/>
  <c r="P898" i="5"/>
  <c r="Q899" i="5"/>
  <c r="O899" i="5"/>
  <c r="P899" i="5"/>
  <c r="Q900" i="5"/>
  <c r="O900" i="5"/>
  <c r="P900" i="5"/>
  <c r="Q901" i="5"/>
  <c r="O901" i="5"/>
  <c r="P901" i="5"/>
  <c r="Q902" i="5"/>
  <c r="O902" i="5"/>
  <c r="P902" i="5"/>
  <c r="Q903" i="5"/>
  <c r="O903" i="5"/>
  <c r="P903" i="5"/>
  <c r="Q904" i="5"/>
  <c r="O904" i="5"/>
  <c r="P904" i="5"/>
  <c r="Q905" i="5"/>
  <c r="O905" i="5"/>
  <c r="P905" i="5"/>
  <c r="Q906" i="5"/>
  <c r="O906" i="5"/>
  <c r="P906" i="5"/>
  <c r="Q907" i="5"/>
  <c r="O907" i="5"/>
  <c r="P907" i="5"/>
  <c r="Q908" i="5"/>
  <c r="O908" i="5"/>
  <c r="P908" i="5"/>
  <c r="Q909" i="5"/>
  <c r="O909" i="5"/>
  <c r="P909" i="5"/>
  <c r="Q910" i="5"/>
  <c r="O910" i="5"/>
  <c r="P910" i="5"/>
  <c r="Q911" i="5"/>
  <c r="O911" i="5"/>
  <c r="P911" i="5"/>
  <c r="Q912" i="5"/>
  <c r="O912" i="5"/>
  <c r="P912" i="5"/>
  <c r="Q913" i="5"/>
  <c r="O913" i="5"/>
  <c r="P913" i="5"/>
  <c r="Q914" i="5"/>
  <c r="O914" i="5"/>
  <c r="P914" i="5"/>
  <c r="Q915" i="5"/>
  <c r="O915" i="5"/>
  <c r="P915" i="5"/>
  <c r="Q916" i="5"/>
  <c r="O916" i="5"/>
  <c r="P916" i="5"/>
  <c r="Q917" i="5"/>
  <c r="O917" i="5"/>
  <c r="P917" i="5"/>
  <c r="Q918" i="5"/>
  <c r="O918" i="5"/>
  <c r="P918" i="5"/>
  <c r="Q919" i="5"/>
  <c r="O919" i="5"/>
  <c r="P919" i="5"/>
  <c r="Q920" i="5"/>
  <c r="O920" i="5"/>
  <c r="P920" i="5"/>
  <c r="Q921" i="5"/>
  <c r="O921" i="5"/>
  <c r="P921" i="5"/>
  <c r="Q922" i="5"/>
  <c r="O922" i="5"/>
  <c r="P922" i="5"/>
  <c r="Q923" i="5"/>
  <c r="O923" i="5"/>
  <c r="P923" i="5"/>
  <c r="Q924" i="5"/>
  <c r="O924" i="5"/>
  <c r="P924" i="5"/>
  <c r="Q925" i="5"/>
  <c r="O925" i="5"/>
  <c r="P925" i="5"/>
  <c r="Q926" i="5"/>
  <c r="O926" i="5"/>
  <c r="P926" i="5"/>
  <c r="Q927" i="5"/>
  <c r="O927" i="5"/>
  <c r="P927" i="5"/>
  <c r="Q928" i="5"/>
  <c r="O928" i="5"/>
  <c r="P928" i="5"/>
  <c r="Q929" i="5"/>
  <c r="O929" i="5"/>
  <c r="P929" i="5"/>
  <c r="Q930" i="5"/>
  <c r="O930" i="5"/>
  <c r="P930" i="5"/>
  <c r="Q931" i="5"/>
  <c r="O931" i="5"/>
  <c r="P931" i="5"/>
  <c r="Q932" i="5"/>
  <c r="O932" i="5"/>
  <c r="P932" i="5"/>
  <c r="Q933" i="5"/>
  <c r="O933" i="5"/>
  <c r="P933" i="5"/>
  <c r="Q934" i="5"/>
  <c r="O934" i="5"/>
  <c r="P934" i="5"/>
  <c r="Q935" i="5"/>
  <c r="O935" i="5"/>
  <c r="P935" i="5"/>
  <c r="Q936" i="5"/>
  <c r="O936" i="5"/>
  <c r="P936" i="5"/>
  <c r="Q937" i="5"/>
  <c r="O937" i="5"/>
  <c r="P937" i="5"/>
  <c r="Q938" i="5"/>
  <c r="O938" i="5"/>
  <c r="P938" i="5"/>
  <c r="Q939" i="5"/>
  <c r="O939" i="5"/>
  <c r="P939" i="5"/>
  <c r="Q940" i="5"/>
  <c r="O940" i="5"/>
  <c r="P940" i="5"/>
  <c r="Q941" i="5"/>
  <c r="O941" i="5"/>
  <c r="P941" i="5"/>
  <c r="Q942" i="5"/>
  <c r="O942" i="5"/>
  <c r="P942" i="5"/>
  <c r="Q943" i="5"/>
  <c r="O943" i="5"/>
  <c r="P943" i="5"/>
  <c r="Q944" i="5"/>
  <c r="O944" i="5"/>
  <c r="P944" i="5"/>
  <c r="Q945" i="5"/>
  <c r="O945" i="5"/>
  <c r="P945" i="5"/>
  <c r="Q946" i="5"/>
  <c r="O946" i="5"/>
  <c r="P946" i="5"/>
  <c r="Q947" i="5"/>
  <c r="O947" i="5"/>
  <c r="P947" i="5"/>
  <c r="Q948" i="5"/>
  <c r="O948" i="5"/>
  <c r="P948" i="5"/>
  <c r="Q949" i="5"/>
  <c r="O949" i="5"/>
  <c r="P949" i="5"/>
  <c r="Q950" i="5"/>
  <c r="O950" i="5"/>
  <c r="P950" i="5"/>
  <c r="Q951" i="5"/>
  <c r="O951" i="5"/>
  <c r="P951" i="5"/>
  <c r="Q952" i="5"/>
  <c r="O952" i="5"/>
  <c r="P952" i="5"/>
  <c r="Q953" i="5"/>
  <c r="O953" i="5"/>
  <c r="P953" i="5"/>
  <c r="Q954" i="5"/>
  <c r="O954" i="5"/>
  <c r="P954" i="5"/>
  <c r="Q955" i="5"/>
  <c r="O955" i="5"/>
  <c r="P955" i="5"/>
  <c r="Q956" i="5"/>
  <c r="O956" i="5"/>
  <c r="P956" i="5"/>
  <c r="Q957" i="5"/>
  <c r="O957" i="5"/>
  <c r="P957" i="5"/>
  <c r="Q958" i="5"/>
  <c r="O958" i="5"/>
  <c r="P958" i="5"/>
  <c r="Q959" i="5"/>
  <c r="O959" i="5"/>
  <c r="P959" i="5"/>
  <c r="Q960" i="5"/>
  <c r="O960" i="5"/>
  <c r="P960" i="5"/>
  <c r="Q961" i="5"/>
  <c r="O961" i="5"/>
  <c r="P961" i="5"/>
  <c r="Q962" i="5"/>
  <c r="O962" i="5"/>
  <c r="P962" i="5"/>
  <c r="Q963" i="5"/>
  <c r="O963" i="5"/>
  <c r="P963" i="5"/>
  <c r="Q964" i="5"/>
  <c r="O964" i="5"/>
  <c r="P964" i="5"/>
  <c r="Q965" i="5"/>
  <c r="O965" i="5"/>
  <c r="P965" i="5"/>
  <c r="Q966" i="5"/>
  <c r="O966" i="5"/>
  <c r="P966" i="5"/>
  <c r="Q967" i="5"/>
  <c r="O967" i="5"/>
  <c r="P967" i="5"/>
  <c r="Q968" i="5"/>
  <c r="O968" i="5"/>
  <c r="P968" i="5"/>
  <c r="Q969" i="5"/>
  <c r="O969" i="5"/>
  <c r="P969" i="5"/>
  <c r="Q970" i="5"/>
  <c r="O970" i="5"/>
  <c r="P970" i="5"/>
  <c r="Q971" i="5"/>
  <c r="O971" i="5"/>
  <c r="P971" i="5"/>
  <c r="Q972" i="5"/>
  <c r="O972" i="5"/>
  <c r="P972" i="5"/>
  <c r="Q973" i="5"/>
  <c r="O973" i="5"/>
  <c r="P973" i="5"/>
  <c r="Q974" i="5"/>
  <c r="O974" i="5"/>
  <c r="P974" i="5"/>
  <c r="Q975" i="5"/>
  <c r="O975" i="5"/>
  <c r="P975" i="5"/>
  <c r="Q976" i="5"/>
  <c r="O976" i="5"/>
  <c r="P976" i="5"/>
  <c r="Q977" i="5"/>
  <c r="O977" i="5"/>
  <c r="P977" i="5"/>
  <c r="Q978" i="5"/>
  <c r="O978" i="5"/>
  <c r="P978" i="5"/>
  <c r="Q979" i="5"/>
  <c r="O979" i="5"/>
  <c r="P979" i="5"/>
  <c r="Q980" i="5"/>
  <c r="O980" i="5"/>
  <c r="P980" i="5"/>
  <c r="Q981" i="5"/>
  <c r="O981" i="5"/>
  <c r="P981" i="5"/>
  <c r="Q982" i="5"/>
  <c r="O982" i="5"/>
  <c r="P982" i="5"/>
  <c r="Q983" i="5"/>
  <c r="O983" i="5"/>
  <c r="P983" i="5"/>
  <c r="Q984" i="5"/>
  <c r="O984" i="5"/>
  <c r="P984" i="5"/>
  <c r="Q985" i="5"/>
  <c r="O985" i="5"/>
  <c r="P985" i="5"/>
  <c r="Q986" i="5"/>
  <c r="O986" i="5"/>
  <c r="P986" i="5"/>
  <c r="Q987" i="5"/>
  <c r="O987" i="5"/>
  <c r="P987" i="5"/>
  <c r="Q988" i="5"/>
  <c r="O988" i="5"/>
  <c r="P988" i="5"/>
  <c r="Q989" i="5"/>
  <c r="O989" i="5"/>
  <c r="P989" i="5"/>
  <c r="Q990" i="5"/>
  <c r="O990" i="5"/>
  <c r="P990" i="5"/>
  <c r="Q991" i="5"/>
  <c r="O991" i="5"/>
  <c r="P991" i="5"/>
  <c r="Q992" i="5"/>
  <c r="O992" i="5"/>
  <c r="P992" i="5"/>
  <c r="Q993" i="5"/>
  <c r="O993" i="5"/>
  <c r="P993" i="5"/>
  <c r="Q994" i="5"/>
  <c r="O994" i="5"/>
  <c r="P994" i="5"/>
  <c r="Q995" i="5"/>
  <c r="O995" i="5"/>
  <c r="P995" i="5"/>
  <c r="Q996" i="5"/>
  <c r="O996" i="5"/>
  <c r="P996" i="5"/>
  <c r="Q997" i="5"/>
  <c r="O997" i="5"/>
  <c r="P997" i="5"/>
  <c r="Q998" i="5"/>
  <c r="O998" i="5"/>
  <c r="P998" i="5"/>
  <c r="Q999" i="5"/>
  <c r="O999" i="5"/>
  <c r="P999" i="5"/>
  <c r="Q1000" i="5"/>
  <c r="O1000" i="5"/>
  <c r="P1000" i="5"/>
  <c r="Q1001" i="5"/>
  <c r="O1001" i="5"/>
  <c r="P1001" i="5"/>
  <c r="Q1002" i="5"/>
  <c r="O1002" i="5"/>
  <c r="P1002" i="5"/>
  <c r="Q1003" i="5"/>
  <c r="O1003" i="5"/>
  <c r="P1003" i="5"/>
  <c r="Q1004" i="5"/>
  <c r="O1004" i="5"/>
  <c r="P1004" i="5"/>
  <c r="Q1005" i="5"/>
  <c r="O1005" i="5"/>
  <c r="P1005" i="5"/>
  <c r="Q1006" i="5"/>
  <c r="O1006" i="5"/>
  <c r="P1006" i="5"/>
  <c r="Q1007" i="5"/>
  <c r="O1007" i="5"/>
  <c r="P1007" i="5"/>
  <c r="Q1008" i="5"/>
  <c r="O1008" i="5"/>
  <c r="P1008" i="5"/>
  <c r="Q1009" i="5"/>
  <c r="O1009" i="5"/>
  <c r="P1009" i="5"/>
  <c r="Q1010" i="5"/>
  <c r="O1010" i="5"/>
  <c r="P1010" i="5"/>
  <c r="Q1011" i="5"/>
  <c r="O1011" i="5"/>
  <c r="P1011" i="5"/>
  <c r="Q1012" i="5"/>
  <c r="O1012" i="5"/>
  <c r="P1012" i="5"/>
  <c r="Q1013" i="5"/>
  <c r="O1013" i="5"/>
  <c r="P1013" i="5"/>
  <c r="Q1014" i="5"/>
  <c r="O1014" i="5"/>
  <c r="P1014" i="5"/>
  <c r="Q1015" i="5"/>
  <c r="O1015" i="5"/>
  <c r="P1015" i="5"/>
  <c r="Q1016" i="5"/>
  <c r="O1016" i="5"/>
  <c r="P1016" i="5"/>
  <c r="Q1017" i="5"/>
  <c r="O1017" i="5"/>
  <c r="P1017" i="5"/>
  <c r="Q1018" i="5"/>
  <c r="O1018" i="5"/>
  <c r="P1018" i="5"/>
  <c r="Q1019" i="5"/>
  <c r="O1019" i="5"/>
  <c r="P1019" i="5"/>
  <c r="Q1020" i="5"/>
  <c r="O1020" i="5"/>
  <c r="P1020" i="5"/>
  <c r="Q1021" i="5"/>
  <c r="O1021" i="5"/>
  <c r="P1021" i="5"/>
  <c r="Q1022" i="5"/>
  <c r="O1022" i="5"/>
  <c r="P1022" i="5"/>
  <c r="Q1023" i="5"/>
  <c r="O1023" i="5"/>
  <c r="P1023" i="5"/>
  <c r="Q1024" i="5"/>
  <c r="O1024" i="5"/>
  <c r="P1024" i="5"/>
  <c r="Q1025" i="5"/>
  <c r="O1025" i="5"/>
  <c r="P1025" i="5"/>
  <c r="Q1026" i="5"/>
  <c r="O1026" i="5"/>
  <c r="P1026" i="5"/>
  <c r="Q1027" i="5"/>
  <c r="O1027" i="5"/>
  <c r="P1027" i="5"/>
  <c r="Q1028" i="5"/>
  <c r="O1028" i="5"/>
  <c r="P1028" i="5"/>
  <c r="Q1029" i="5"/>
  <c r="O1029" i="5"/>
  <c r="P1029" i="5"/>
  <c r="Q1030" i="5"/>
  <c r="O1030" i="5"/>
  <c r="P1030" i="5"/>
  <c r="Q1031" i="5"/>
  <c r="O1031" i="5"/>
  <c r="P1031" i="5"/>
  <c r="Q1032" i="5"/>
  <c r="O1032" i="5"/>
  <c r="P1032" i="5"/>
  <c r="Q1033" i="5"/>
  <c r="O1033" i="5"/>
  <c r="P1033" i="5"/>
  <c r="Q1034" i="5"/>
  <c r="O1034" i="5"/>
  <c r="P1034" i="5"/>
  <c r="Q1035" i="5"/>
  <c r="O1035" i="5"/>
  <c r="P1035" i="5"/>
  <c r="Q1036" i="5"/>
  <c r="O1036" i="5"/>
  <c r="P1036" i="5"/>
  <c r="Q1037" i="5"/>
  <c r="O1037" i="5"/>
  <c r="P1037" i="5"/>
  <c r="Q1038" i="5"/>
  <c r="O1038" i="5"/>
  <c r="P1038" i="5"/>
  <c r="Q1039" i="5"/>
  <c r="O1039" i="5"/>
  <c r="P1039" i="5"/>
  <c r="Q1040" i="5"/>
  <c r="O1040" i="5"/>
  <c r="P1040" i="5"/>
  <c r="Q1041" i="5"/>
  <c r="O1041" i="5"/>
  <c r="P1041" i="5"/>
  <c r="Q1042" i="5"/>
  <c r="O1042" i="5"/>
  <c r="P1042" i="5"/>
  <c r="Q1043" i="5"/>
  <c r="O1043" i="5"/>
  <c r="P1043" i="5"/>
  <c r="Q1044" i="5"/>
  <c r="O1044" i="5"/>
  <c r="P1044" i="5"/>
  <c r="Q1045" i="5"/>
  <c r="O1045" i="5"/>
  <c r="P1045" i="5"/>
  <c r="Q1046" i="5"/>
  <c r="O1046" i="5"/>
  <c r="P1046" i="5"/>
  <c r="Q1047" i="5"/>
  <c r="O1047" i="5"/>
  <c r="P1047" i="5"/>
  <c r="Q1048" i="5"/>
  <c r="O1048" i="5"/>
  <c r="P1048" i="5"/>
  <c r="Q1049" i="5"/>
  <c r="O1049" i="5"/>
  <c r="P1049" i="5"/>
  <c r="Q1050" i="5"/>
  <c r="O1050" i="5"/>
  <c r="P1050" i="5"/>
  <c r="Q1051" i="5"/>
  <c r="O1051" i="5"/>
  <c r="P1051" i="5"/>
  <c r="Q1052" i="5"/>
  <c r="O1052" i="5"/>
  <c r="P1052" i="5"/>
  <c r="Q1053" i="5"/>
  <c r="O1053" i="5"/>
  <c r="P1053" i="5"/>
  <c r="Q1054" i="5"/>
  <c r="O1054" i="5"/>
  <c r="P1054" i="5"/>
  <c r="Q1055" i="5"/>
  <c r="O1055" i="5"/>
  <c r="P1055" i="5"/>
  <c r="Q1056" i="5"/>
  <c r="O1056" i="5"/>
  <c r="P1056" i="5"/>
  <c r="Q1057" i="5"/>
  <c r="O1057" i="5"/>
  <c r="P1057" i="5"/>
  <c r="Q1058" i="5"/>
  <c r="O1058" i="5"/>
  <c r="P1058" i="5"/>
  <c r="Q1059" i="5"/>
  <c r="O1059" i="5"/>
  <c r="P1059" i="5"/>
  <c r="Q1060" i="5"/>
  <c r="O1060" i="5"/>
  <c r="P1060" i="5"/>
  <c r="Q1061" i="5"/>
  <c r="O1061" i="5"/>
  <c r="P1061" i="5"/>
  <c r="Q1062" i="5"/>
  <c r="O1062" i="5"/>
  <c r="P1062" i="5"/>
  <c r="Q1063" i="5"/>
  <c r="O1063" i="5"/>
  <c r="P1063" i="5"/>
  <c r="Q1064" i="5"/>
  <c r="O1064" i="5"/>
  <c r="P1064" i="5"/>
  <c r="Q1065" i="5"/>
  <c r="O1065" i="5"/>
  <c r="P1065" i="5"/>
  <c r="Q1066" i="5"/>
  <c r="O1066" i="5"/>
  <c r="P1066" i="5"/>
  <c r="Q1067" i="5"/>
  <c r="O1067" i="5"/>
  <c r="P1067" i="5"/>
  <c r="Q1068" i="5"/>
  <c r="O1068" i="5"/>
  <c r="P1068" i="5"/>
  <c r="Q1069" i="5"/>
  <c r="O1069" i="5"/>
  <c r="P1069" i="5"/>
  <c r="Q1070" i="5"/>
  <c r="O1070" i="5"/>
  <c r="P1070" i="5"/>
  <c r="Q1071" i="5"/>
  <c r="O1071" i="5"/>
  <c r="P1071" i="5"/>
  <c r="Q1072" i="5"/>
  <c r="O1072" i="5"/>
  <c r="P1072" i="5"/>
  <c r="Q1073" i="5"/>
  <c r="O1073" i="5"/>
  <c r="P1073" i="5"/>
  <c r="Q1074" i="5"/>
  <c r="O1074" i="5"/>
  <c r="P1074" i="5"/>
  <c r="Q1075" i="5"/>
  <c r="O1075" i="5"/>
  <c r="P1075" i="5"/>
  <c r="Q1076" i="5"/>
  <c r="O1076" i="5"/>
  <c r="P1076" i="5"/>
  <c r="Q1077" i="5"/>
  <c r="O1077" i="5"/>
  <c r="P1077" i="5"/>
  <c r="Q1078" i="5"/>
  <c r="O1078" i="5"/>
  <c r="P1078" i="5"/>
  <c r="Q1079" i="5"/>
  <c r="O1079" i="5"/>
  <c r="P1079" i="5"/>
  <c r="Q1080" i="5"/>
  <c r="O1080" i="5"/>
  <c r="P1080" i="5"/>
  <c r="Q1081" i="5"/>
  <c r="O1081" i="5"/>
  <c r="P1081" i="5"/>
  <c r="Q1082" i="5"/>
  <c r="O1082" i="5"/>
  <c r="P1082" i="5"/>
  <c r="Q1083" i="5"/>
  <c r="O1083" i="5"/>
  <c r="P1083" i="5"/>
  <c r="Q1084" i="5"/>
  <c r="O1084" i="5"/>
  <c r="P1084" i="5"/>
  <c r="Q1085" i="5"/>
  <c r="O1085" i="5"/>
  <c r="P1085" i="5"/>
  <c r="Q1086" i="5"/>
  <c r="O1086" i="5"/>
  <c r="P1086" i="5"/>
  <c r="Q1087" i="5"/>
  <c r="O1087" i="5"/>
  <c r="P1087" i="5"/>
  <c r="Q1088" i="5"/>
  <c r="O1088" i="5"/>
  <c r="P1088" i="5"/>
  <c r="Q1089" i="5"/>
  <c r="O1089" i="5"/>
  <c r="P1089" i="5"/>
  <c r="Q1090" i="5"/>
  <c r="O1090" i="5"/>
  <c r="P1090" i="5"/>
  <c r="Q1091" i="5"/>
  <c r="O1091" i="5"/>
  <c r="P1091" i="5"/>
  <c r="Q1092" i="5"/>
  <c r="O1092" i="5"/>
  <c r="P1092" i="5"/>
  <c r="Q1093" i="5"/>
  <c r="O1093" i="5"/>
  <c r="P1093" i="5"/>
  <c r="Q1094" i="5"/>
  <c r="O1094" i="5"/>
  <c r="P1094" i="5"/>
  <c r="Q1095" i="5"/>
  <c r="O1095" i="5"/>
  <c r="P1095" i="5"/>
  <c r="Q1096" i="5"/>
  <c r="O1096" i="5"/>
  <c r="P1096" i="5"/>
  <c r="Q1097" i="5"/>
  <c r="O1097" i="5"/>
  <c r="P1097" i="5"/>
  <c r="Q1098" i="5"/>
  <c r="O1098" i="5"/>
  <c r="P1098" i="5"/>
  <c r="Q1099" i="5"/>
  <c r="O1099" i="5"/>
  <c r="P1099" i="5"/>
  <c r="Q1100" i="5"/>
  <c r="O1100" i="5"/>
  <c r="P1100" i="5"/>
  <c r="Q1101" i="5"/>
  <c r="O1101" i="5"/>
  <c r="P1101" i="5"/>
  <c r="Q1102" i="5"/>
  <c r="O1102" i="5"/>
  <c r="P1102" i="5"/>
  <c r="Q1103" i="5"/>
  <c r="O1103" i="5"/>
  <c r="P1103" i="5"/>
  <c r="Q1104" i="5"/>
  <c r="O1104" i="5"/>
  <c r="P1104" i="5"/>
  <c r="Q1105" i="5"/>
  <c r="O1105" i="5"/>
  <c r="P1105" i="5"/>
  <c r="Q1106" i="5"/>
  <c r="O1106" i="5"/>
  <c r="P1106" i="5"/>
  <c r="Q1107" i="5"/>
  <c r="O1107" i="5"/>
  <c r="P1107" i="5"/>
  <c r="Q1108" i="5"/>
  <c r="O1108" i="5"/>
  <c r="P1108" i="5"/>
  <c r="Q1109" i="5"/>
  <c r="O1109" i="5"/>
  <c r="P1109" i="5"/>
  <c r="Q1110" i="5"/>
  <c r="O1110" i="5"/>
  <c r="P1110" i="5"/>
  <c r="Q1111" i="5"/>
  <c r="O1111" i="5"/>
  <c r="P1111" i="5"/>
  <c r="Q1112" i="5"/>
  <c r="O1112" i="5"/>
  <c r="P1112" i="5"/>
  <c r="Q1113" i="5"/>
  <c r="O1113" i="5"/>
  <c r="P1113" i="5"/>
  <c r="Q1114" i="5"/>
  <c r="O1114" i="5"/>
  <c r="P1114" i="5"/>
  <c r="Q1115" i="5"/>
  <c r="O1115" i="5"/>
  <c r="P1115" i="5"/>
  <c r="Q1116" i="5"/>
  <c r="O1116" i="5"/>
  <c r="P1116" i="5"/>
  <c r="Q1117" i="5"/>
  <c r="O1117" i="5"/>
  <c r="P1117" i="5"/>
  <c r="Q1118" i="5"/>
  <c r="O1118" i="5"/>
  <c r="P1118" i="5"/>
  <c r="Q1119" i="5"/>
  <c r="O1119" i="5"/>
  <c r="P1119" i="5"/>
  <c r="Q1120" i="5"/>
  <c r="O1120" i="5"/>
  <c r="P1120" i="5"/>
  <c r="Q1121" i="5"/>
  <c r="O1121" i="5"/>
  <c r="P1121" i="5"/>
  <c r="Q1122" i="5"/>
  <c r="O1122" i="5"/>
  <c r="P1122" i="5"/>
  <c r="Q1123" i="5"/>
  <c r="O1123" i="5"/>
  <c r="P1123" i="5"/>
  <c r="Q1124" i="5"/>
  <c r="O1124" i="5"/>
  <c r="P1124" i="5"/>
  <c r="Q1125" i="5"/>
  <c r="O1125" i="5"/>
  <c r="P1125" i="5"/>
  <c r="Q1126" i="5"/>
  <c r="O1126" i="5"/>
  <c r="P1126" i="5"/>
  <c r="Q1127" i="5"/>
  <c r="O1127" i="5"/>
  <c r="P1127" i="5"/>
  <c r="Q1128" i="5"/>
  <c r="O1128" i="5"/>
  <c r="P1128" i="5"/>
  <c r="Q1129" i="5"/>
  <c r="O1129" i="5"/>
  <c r="P1129" i="5"/>
  <c r="Q1130" i="5"/>
  <c r="O1130" i="5"/>
  <c r="P1130" i="5"/>
  <c r="Q1131" i="5"/>
  <c r="O1131" i="5"/>
  <c r="P1131" i="5"/>
  <c r="Q1132" i="5"/>
  <c r="O1132" i="5"/>
  <c r="P1132" i="5"/>
  <c r="Q1133" i="5"/>
  <c r="O1133" i="5"/>
  <c r="P1133" i="5"/>
  <c r="Q1134" i="5"/>
  <c r="O1134" i="5"/>
  <c r="P1134" i="5"/>
  <c r="Q1135" i="5"/>
  <c r="O1135" i="5"/>
  <c r="P1135" i="5"/>
  <c r="Q1136" i="5"/>
  <c r="O1136" i="5"/>
  <c r="P1136" i="5"/>
  <c r="Q1137" i="5"/>
  <c r="O1137" i="5"/>
  <c r="P1137" i="5"/>
  <c r="Q1138" i="5"/>
  <c r="O1138" i="5"/>
  <c r="P1138" i="5"/>
  <c r="Q1139" i="5"/>
  <c r="O1139" i="5"/>
  <c r="P1139" i="5"/>
  <c r="Q1140" i="5"/>
  <c r="O1140" i="5"/>
  <c r="P1140" i="5"/>
  <c r="Q1141" i="5"/>
  <c r="O1141" i="5"/>
  <c r="P1141" i="5"/>
  <c r="Q1142" i="5"/>
  <c r="O1142" i="5"/>
  <c r="P1142" i="5"/>
  <c r="Q1143" i="5"/>
  <c r="O1143" i="5"/>
  <c r="P1143" i="5"/>
  <c r="Q1144" i="5"/>
  <c r="O1144" i="5"/>
  <c r="P1144" i="5"/>
  <c r="Q1145" i="5"/>
  <c r="O1145" i="5"/>
  <c r="P1145" i="5"/>
  <c r="Q1146" i="5"/>
  <c r="O1146" i="5"/>
  <c r="P1146" i="5"/>
  <c r="Q1147" i="5"/>
  <c r="O1147" i="5"/>
  <c r="P1147" i="5"/>
  <c r="Q1148" i="5"/>
  <c r="O1148" i="5"/>
  <c r="P1148" i="5"/>
  <c r="Q1149" i="5"/>
  <c r="O1149" i="5"/>
  <c r="P1149" i="5"/>
  <c r="Q1150" i="5"/>
  <c r="O1150" i="5"/>
  <c r="P1150" i="5"/>
  <c r="Q1151" i="5"/>
  <c r="O1151" i="5"/>
  <c r="P1151" i="5"/>
  <c r="Q1152" i="5"/>
  <c r="O1152" i="5"/>
  <c r="P1152" i="5"/>
  <c r="Q1153" i="5"/>
  <c r="O1153" i="5"/>
  <c r="P1153" i="5"/>
  <c r="Q1154" i="5"/>
  <c r="O1154" i="5"/>
  <c r="P1154" i="5"/>
  <c r="Q1155" i="5"/>
  <c r="O1155" i="5"/>
  <c r="P1155" i="5"/>
  <c r="Q1156" i="5"/>
  <c r="O1156" i="5"/>
  <c r="P1156" i="5"/>
  <c r="Q1157" i="5"/>
  <c r="O1157" i="5"/>
  <c r="P1157" i="5"/>
  <c r="Q1158" i="5"/>
  <c r="O1158" i="5"/>
  <c r="P1158" i="5"/>
  <c r="Q1159" i="5"/>
  <c r="O1159" i="5"/>
  <c r="P1159" i="5"/>
  <c r="Q1160" i="5"/>
  <c r="O1160" i="5"/>
  <c r="P1160" i="5"/>
  <c r="Q1161" i="5"/>
  <c r="O1161" i="5"/>
  <c r="P1161" i="5"/>
  <c r="Q1162" i="5"/>
  <c r="O1162" i="5"/>
  <c r="P1162" i="5"/>
  <c r="Q1163" i="5"/>
  <c r="O1163" i="5"/>
  <c r="P1163" i="5"/>
  <c r="Q1164" i="5"/>
  <c r="O1164" i="5"/>
  <c r="P1164" i="5"/>
  <c r="Q1165" i="5"/>
  <c r="O1165" i="5"/>
  <c r="P1165" i="5"/>
  <c r="Q1166" i="5"/>
  <c r="O1166" i="5"/>
  <c r="P1166" i="5"/>
  <c r="Q1167" i="5"/>
  <c r="O1167" i="5"/>
  <c r="P1167" i="5"/>
  <c r="Q1168" i="5"/>
  <c r="O1168" i="5"/>
  <c r="P1168" i="5"/>
  <c r="Q1169" i="5"/>
  <c r="O1169" i="5"/>
  <c r="P1169" i="5"/>
  <c r="Q1170" i="5"/>
  <c r="O1170" i="5"/>
  <c r="P1170" i="5"/>
  <c r="Q1171" i="5"/>
  <c r="O1171" i="5"/>
  <c r="P1171" i="5"/>
  <c r="Q1172" i="5"/>
  <c r="O1172" i="5"/>
  <c r="P1172" i="5"/>
  <c r="Q1173" i="5"/>
  <c r="O1173" i="5"/>
  <c r="P1173" i="5"/>
  <c r="Q1174" i="5"/>
  <c r="O1174" i="5"/>
  <c r="P1174" i="5"/>
  <c r="Q1175" i="5"/>
  <c r="O1175" i="5"/>
  <c r="P1175" i="5"/>
  <c r="Q1176" i="5"/>
  <c r="O1176" i="5"/>
  <c r="P1176" i="5"/>
  <c r="Q1177" i="5"/>
  <c r="O1177" i="5"/>
  <c r="P1177" i="5"/>
  <c r="Q1178" i="5"/>
  <c r="O1178" i="5"/>
  <c r="P1178" i="5"/>
  <c r="Q1179" i="5"/>
  <c r="O1179" i="5"/>
  <c r="P1179" i="5"/>
  <c r="Q1180" i="5"/>
  <c r="O1180" i="5"/>
  <c r="P1180" i="5"/>
  <c r="Q1181" i="5"/>
  <c r="O1181" i="5"/>
  <c r="P1181" i="5"/>
  <c r="Q1182" i="5"/>
  <c r="O1182" i="5"/>
  <c r="P1182" i="5"/>
  <c r="Q1183" i="5"/>
  <c r="O1183" i="5"/>
  <c r="P1183" i="5"/>
  <c r="Q1184" i="5"/>
  <c r="O1184" i="5"/>
  <c r="P1184" i="5"/>
  <c r="Q1185" i="5"/>
  <c r="O1185" i="5"/>
  <c r="P1185" i="5"/>
  <c r="Q1186" i="5"/>
  <c r="O1186" i="5"/>
  <c r="P1186" i="5"/>
  <c r="Q1187" i="5"/>
  <c r="O1187" i="5"/>
  <c r="P1187" i="5"/>
  <c r="Q1188" i="5"/>
  <c r="O1188" i="5"/>
  <c r="P1188" i="5"/>
  <c r="Q1189" i="5"/>
  <c r="O1189" i="5"/>
  <c r="P1189" i="5"/>
  <c r="Q1190" i="5"/>
  <c r="O1190" i="5"/>
  <c r="P1190" i="5"/>
  <c r="Q1191" i="5"/>
  <c r="O1191" i="5"/>
  <c r="P1191" i="5"/>
  <c r="Q1192" i="5"/>
  <c r="O1192" i="5"/>
  <c r="P1192" i="5"/>
  <c r="Q1193" i="5"/>
  <c r="O1193" i="5"/>
  <c r="P1193" i="5"/>
  <c r="Q1194" i="5"/>
  <c r="O1194" i="5"/>
  <c r="P1194" i="5"/>
  <c r="Q1195" i="5"/>
  <c r="O1195" i="5"/>
  <c r="P1195" i="5"/>
  <c r="Q1196" i="5"/>
  <c r="O1196" i="5"/>
  <c r="P1196" i="5"/>
  <c r="Q1197" i="5"/>
  <c r="O1197" i="5"/>
  <c r="P1197" i="5"/>
  <c r="Q1198" i="5"/>
  <c r="O1198" i="5"/>
  <c r="P1198" i="5"/>
  <c r="Q1199" i="5"/>
  <c r="O1199" i="5"/>
  <c r="P1199" i="5"/>
  <c r="Q1200" i="5"/>
  <c r="O1200" i="5"/>
  <c r="P1200" i="5"/>
  <c r="Q1201" i="5"/>
  <c r="O1201" i="5"/>
  <c r="P1201" i="5"/>
  <c r="Q1202" i="5"/>
  <c r="O1202" i="5"/>
  <c r="P1202" i="5"/>
  <c r="Q1203" i="5"/>
  <c r="O1203" i="5"/>
  <c r="P1203" i="5"/>
  <c r="Q1204" i="5"/>
  <c r="O1204" i="5"/>
  <c r="P1204" i="5"/>
  <c r="Q1205" i="5"/>
  <c r="O1205" i="5"/>
  <c r="P1205" i="5"/>
  <c r="Q1206" i="5"/>
  <c r="O1206" i="5"/>
  <c r="P1206" i="5"/>
  <c r="Q1207" i="5"/>
  <c r="O1207" i="5"/>
  <c r="P1207" i="5"/>
  <c r="Q1208" i="5"/>
  <c r="O1208" i="5"/>
  <c r="P1208" i="5"/>
  <c r="Q1209" i="5"/>
  <c r="O1209" i="5"/>
  <c r="P1209" i="5"/>
  <c r="Q1210" i="5"/>
  <c r="O1210" i="5"/>
  <c r="P1210" i="5"/>
  <c r="Q1211" i="5"/>
  <c r="O1211" i="5"/>
  <c r="P1211" i="5"/>
  <c r="Q1212" i="5"/>
  <c r="O1212" i="5"/>
  <c r="P1212" i="5"/>
  <c r="Q1213" i="5"/>
  <c r="O1213" i="5"/>
  <c r="P1213" i="5"/>
  <c r="Q1214" i="5"/>
  <c r="O1214" i="5"/>
  <c r="P1214" i="5"/>
  <c r="Q1215" i="5"/>
  <c r="O1215" i="5"/>
  <c r="P1215" i="5"/>
  <c r="Q1216" i="5"/>
  <c r="O1216" i="5"/>
  <c r="P1216" i="5"/>
  <c r="Q1217" i="5"/>
  <c r="O1217" i="5"/>
  <c r="P1217" i="5"/>
  <c r="Q1218" i="5"/>
  <c r="O1218" i="5"/>
  <c r="P1218" i="5"/>
  <c r="Q1219" i="5"/>
  <c r="O1219" i="5"/>
  <c r="P1219" i="5"/>
  <c r="Q1220" i="5"/>
  <c r="O1220" i="5"/>
  <c r="P1220" i="5"/>
  <c r="Q1221" i="5"/>
  <c r="O1221" i="5"/>
  <c r="P1221" i="5"/>
  <c r="Q1222" i="5"/>
  <c r="O1222" i="5"/>
  <c r="P1222" i="5"/>
  <c r="Q1223" i="5"/>
  <c r="O1223" i="5"/>
  <c r="P1223" i="5"/>
  <c r="Q1224" i="5"/>
  <c r="O1224" i="5"/>
  <c r="P1224" i="5"/>
  <c r="Q1225" i="5"/>
  <c r="O1225" i="5"/>
  <c r="P1225" i="5"/>
  <c r="Q1226" i="5"/>
  <c r="O1226" i="5"/>
  <c r="P1226" i="5"/>
  <c r="Q1227" i="5"/>
  <c r="O1227" i="5"/>
  <c r="P1227" i="5"/>
  <c r="Q1228" i="5"/>
  <c r="O1228" i="5"/>
  <c r="P1228" i="5"/>
  <c r="Q1229" i="5"/>
  <c r="O1229" i="5"/>
  <c r="P1229" i="5"/>
  <c r="Q1230" i="5"/>
  <c r="O1230" i="5"/>
  <c r="P1230" i="5"/>
  <c r="Q1231" i="5"/>
  <c r="O1231" i="5"/>
  <c r="P1231" i="5"/>
  <c r="Q1232" i="5"/>
  <c r="O1232" i="5"/>
  <c r="P1232" i="5"/>
  <c r="Q1233" i="5"/>
  <c r="O1233" i="5"/>
  <c r="P1233" i="5"/>
  <c r="Q1234" i="5"/>
  <c r="O1234" i="5"/>
  <c r="P1234" i="5"/>
  <c r="Q1235" i="5"/>
  <c r="O1235" i="5"/>
  <c r="P1235" i="5"/>
  <c r="Q1236" i="5"/>
  <c r="O1236" i="5"/>
  <c r="P1236" i="5"/>
  <c r="Q1237" i="5"/>
  <c r="O1237" i="5"/>
  <c r="P1237" i="5"/>
  <c r="Q1238" i="5"/>
  <c r="O1238" i="5"/>
  <c r="P1238" i="5"/>
  <c r="Q1239" i="5"/>
  <c r="O1239" i="5"/>
  <c r="P1239" i="5"/>
  <c r="Q1240" i="5"/>
  <c r="O1240" i="5"/>
  <c r="P1240" i="5"/>
  <c r="Q1241" i="5"/>
  <c r="O1241" i="5"/>
  <c r="P1241" i="5"/>
  <c r="Q1242" i="5"/>
  <c r="O1242" i="5"/>
  <c r="P1242" i="5"/>
  <c r="Q1243" i="5"/>
  <c r="O1243" i="5"/>
  <c r="P1243" i="5"/>
  <c r="Q1244" i="5"/>
  <c r="O1244" i="5"/>
  <c r="P1244" i="5"/>
  <c r="Q1245" i="5"/>
  <c r="O1245" i="5"/>
  <c r="P1245" i="5"/>
  <c r="Q1246" i="5"/>
  <c r="O1246" i="5"/>
  <c r="P1246" i="5"/>
  <c r="Q1247" i="5"/>
  <c r="O1247" i="5"/>
  <c r="P1247" i="5"/>
  <c r="Q1248" i="5"/>
  <c r="O1248" i="5"/>
  <c r="P1248" i="5"/>
  <c r="Q1249" i="5"/>
  <c r="O1249" i="5"/>
  <c r="P1249" i="5"/>
  <c r="Q1250" i="5"/>
  <c r="O1250" i="5"/>
  <c r="P1250" i="5"/>
  <c r="Q1251" i="5"/>
  <c r="O1251" i="5"/>
  <c r="P1251" i="5"/>
  <c r="Q1252" i="5"/>
  <c r="O1252" i="5"/>
  <c r="P1252" i="5"/>
  <c r="Q1253" i="5"/>
  <c r="O1253" i="5"/>
  <c r="P1253" i="5"/>
  <c r="Q1254" i="5"/>
  <c r="O1254" i="5"/>
  <c r="P1254" i="5"/>
  <c r="Q1255" i="5"/>
  <c r="O1255" i="5"/>
  <c r="P1255" i="5"/>
  <c r="Q1256" i="5"/>
  <c r="O1256" i="5"/>
  <c r="P1256" i="5"/>
  <c r="Q1257" i="5"/>
  <c r="O1257" i="5"/>
  <c r="P1257" i="5"/>
  <c r="Q1258" i="5"/>
  <c r="O1258" i="5"/>
  <c r="P1258" i="5"/>
  <c r="Q1259" i="5"/>
  <c r="O1259" i="5"/>
  <c r="P1259" i="5"/>
  <c r="Q1260" i="5"/>
  <c r="O1260" i="5"/>
  <c r="P1260" i="5"/>
  <c r="Q1261" i="5"/>
  <c r="O1261" i="5"/>
  <c r="P1261" i="5"/>
  <c r="Q1262" i="5"/>
  <c r="O1262" i="5"/>
  <c r="P1262" i="5"/>
  <c r="Q1263" i="5"/>
  <c r="O1263" i="5"/>
  <c r="P1263" i="5"/>
  <c r="Q1264" i="5"/>
  <c r="O1264" i="5"/>
  <c r="P1264" i="5"/>
  <c r="Q1265" i="5"/>
  <c r="O1265" i="5"/>
  <c r="P1265" i="5"/>
  <c r="Q1266" i="5"/>
  <c r="O1266" i="5"/>
  <c r="P1266" i="5"/>
  <c r="Q1267" i="5"/>
  <c r="O1267" i="5"/>
  <c r="P1267" i="5"/>
  <c r="Q1268" i="5"/>
  <c r="O1268" i="5"/>
  <c r="P1268" i="5"/>
  <c r="Q1269" i="5"/>
  <c r="O1269" i="5"/>
  <c r="P1269" i="5"/>
  <c r="Q1270" i="5"/>
  <c r="O1270" i="5"/>
  <c r="P1270" i="5"/>
  <c r="Q1271" i="5"/>
  <c r="O1271" i="5"/>
  <c r="P1271" i="5"/>
  <c r="Q1272" i="5"/>
  <c r="O1272" i="5"/>
  <c r="P1272" i="5"/>
  <c r="Q1273" i="5"/>
  <c r="O1273" i="5"/>
  <c r="P1273" i="5"/>
  <c r="Q1274" i="5"/>
  <c r="O1274" i="5"/>
  <c r="P1274" i="5"/>
  <c r="Q1275" i="5"/>
  <c r="O1275" i="5"/>
  <c r="P1275" i="5"/>
  <c r="Q1276" i="5"/>
  <c r="O1276" i="5"/>
  <c r="P1276" i="5"/>
  <c r="Q1277" i="5"/>
  <c r="O1277" i="5"/>
  <c r="P1277" i="5"/>
  <c r="Q1278" i="5"/>
  <c r="O1278" i="5"/>
  <c r="P1278" i="5"/>
  <c r="Q1279" i="5"/>
  <c r="O1279" i="5"/>
  <c r="P1279" i="5"/>
  <c r="Q1280" i="5"/>
  <c r="O1280" i="5"/>
  <c r="P1280" i="5"/>
  <c r="Q1281" i="5"/>
  <c r="O1281" i="5"/>
  <c r="P1281" i="5"/>
  <c r="Q1282" i="5"/>
  <c r="O1282" i="5"/>
  <c r="P1282" i="5"/>
  <c r="Q1283" i="5"/>
  <c r="O1283" i="5"/>
  <c r="P1283" i="5"/>
  <c r="Q1284" i="5"/>
  <c r="O1284" i="5"/>
  <c r="P1284" i="5"/>
  <c r="Q1285" i="5"/>
  <c r="O1285" i="5"/>
  <c r="P1285" i="5"/>
  <c r="Q1286" i="5"/>
  <c r="O1286" i="5"/>
  <c r="P1286" i="5"/>
  <c r="Q1287" i="5"/>
  <c r="O1287" i="5"/>
  <c r="P1287" i="5"/>
  <c r="Q1288" i="5"/>
  <c r="O1288" i="5"/>
  <c r="P1288" i="5"/>
  <c r="Q1289" i="5"/>
  <c r="O1289" i="5"/>
  <c r="P1289" i="5"/>
  <c r="Q1290" i="5"/>
  <c r="O1290" i="5"/>
  <c r="P1290" i="5"/>
  <c r="Q1291" i="5"/>
  <c r="O1291" i="5"/>
  <c r="P1291" i="5"/>
  <c r="Q1292" i="5"/>
  <c r="O1292" i="5"/>
  <c r="P1292" i="5"/>
  <c r="Q1293" i="5"/>
  <c r="O1293" i="5"/>
  <c r="P1293" i="5"/>
  <c r="Q1294" i="5"/>
  <c r="O1294" i="5"/>
  <c r="P1294" i="5"/>
  <c r="Q1295" i="5"/>
  <c r="O1295" i="5"/>
  <c r="P1295" i="5"/>
  <c r="Q1296" i="5"/>
  <c r="O1296" i="5"/>
  <c r="P1296" i="5"/>
  <c r="Q1297" i="5"/>
  <c r="O1297" i="5"/>
  <c r="P1297" i="5"/>
  <c r="Q1298" i="5"/>
  <c r="O1298" i="5"/>
  <c r="P1298" i="5"/>
  <c r="Q1299" i="5"/>
  <c r="O1299" i="5"/>
  <c r="P1299" i="5"/>
  <c r="Q1300" i="5"/>
  <c r="O1300" i="5"/>
  <c r="P1300" i="5"/>
  <c r="Q1301" i="5"/>
  <c r="O1301" i="5"/>
  <c r="P1301" i="5"/>
  <c r="Q1302" i="5"/>
  <c r="O1302" i="5"/>
  <c r="P1302" i="5"/>
  <c r="Q1303" i="5"/>
  <c r="O1303" i="5"/>
  <c r="P1303" i="5"/>
  <c r="Q1304" i="5"/>
  <c r="O1304" i="5"/>
  <c r="P1304" i="5"/>
  <c r="Q1305" i="5"/>
  <c r="O1305" i="5"/>
  <c r="P1305" i="5"/>
  <c r="Q1306" i="5"/>
  <c r="O1306" i="5"/>
  <c r="P1306" i="5"/>
  <c r="Q1307" i="5"/>
  <c r="O1307" i="5"/>
  <c r="P1307" i="5"/>
  <c r="Q1308" i="5"/>
  <c r="O1308" i="5"/>
  <c r="P1308" i="5"/>
  <c r="Q1309" i="5"/>
  <c r="O1309" i="5"/>
  <c r="P1309" i="5"/>
  <c r="Q1310" i="5"/>
  <c r="O1310" i="5"/>
  <c r="P1310" i="5"/>
  <c r="Q1311" i="5"/>
  <c r="O1311" i="5"/>
  <c r="P1311" i="5"/>
  <c r="Q1312" i="5"/>
  <c r="O1312" i="5"/>
  <c r="P1312" i="5"/>
  <c r="Q1313" i="5"/>
  <c r="O1313" i="5"/>
  <c r="P1313" i="5"/>
  <c r="Q1314" i="5"/>
  <c r="O1314" i="5"/>
  <c r="P1314" i="5"/>
  <c r="Q1315" i="5"/>
  <c r="O1315" i="5"/>
  <c r="P1315" i="5"/>
  <c r="Q1316" i="5"/>
  <c r="O1316" i="5"/>
  <c r="P1316" i="5"/>
  <c r="Q1317" i="5"/>
  <c r="O1317" i="5"/>
  <c r="P1317" i="5"/>
  <c r="Q1318" i="5"/>
  <c r="O1318" i="5"/>
  <c r="P1318" i="5"/>
  <c r="Q1319" i="5"/>
  <c r="O1319" i="5"/>
  <c r="P1319" i="5"/>
  <c r="Q1320" i="5"/>
  <c r="O1320" i="5"/>
  <c r="P1320" i="5"/>
  <c r="Q1321" i="5"/>
  <c r="O1321" i="5"/>
  <c r="P1321" i="5"/>
  <c r="Q1322" i="5"/>
  <c r="O1322" i="5"/>
  <c r="P1322" i="5"/>
  <c r="Q1323" i="5"/>
  <c r="O1323" i="5"/>
  <c r="P1323" i="5"/>
  <c r="Q1324" i="5"/>
  <c r="O1324" i="5"/>
  <c r="P1324" i="5"/>
  <c r="Q1325" i="5"/>
  <c r="O1325" i="5"/>
  <c r="P1325" i="5"/>
  <c r="Q1326" i="5"/>
  <c r="O1326" i="5"/>
  <c r="P1326" i="5"/>
  <c r="Q1327" i="5"/>
  <c r="O1327" i="5"/>
  <c r="P1327" i="5"/>
  <c r="Q1328" i="5"/>
  <c r="O1328" i="5"/>
  <c r="P1328" i="5"/>
  <c r="Q1329" i="5"/>
  <c r="O1329" i="5"/>
  <c r="P1329" i="5"/>
  <c r="Q1330" i="5"/>
  <c r="O1330" i="5"/>
  <c r="P1330" i="5"/>
  <c r="Q1331" i="5"/>
  <c r="O1331" i="5"/>
  <c r="P1331" i="5"/>
  <c r="Q1332" i="5"/>
  <c r="O1332" i="5"/>
  <c r="P1332" i="5"/>
  <c r="Q1333" i="5"/>
  <c r="O1333" i="5"/>
  <c r="P1333" i="5"/>
  <c r="Q1334" i="5"/>
  <c r="O1334" i="5"/>
  <c r="P1334" i="5"/>
  <c r="Q1335" i="5"/>
  <c r="O1335" i="5"/>
  <c r="P1335" i="5"/>
  <c r="Q1336" i="5"/>
  <c r="O1336" i="5"/>
  <c r="P1336" i="5"/>
  <c r="Q1337" i="5"/>
  <c r="O1337" i="5"/>
  <c r="P1337" i="5"/>
  <c r="Q1338" i="5"/>
  <c r="O1338" i="5"/>
  <c r="P1338" i="5"/>
  <c r="Q1339" i="5"/>
  <c r="O1339" i="5"/>
  <c r="P1339" i="5"/>
  <c r="Q1340" i="5"/>
  <c r="O1340" i="5"/>
  <c r="P1340" i="5"/>
  <c r="Q1341" i="5"/>
  <c r="O1341" i="5"/>
  <c r="P1341" i="5"/>
  <c r="Q1342" i="5"/>
  <c r="O1342" i="5"/>
  <c r="P1342" i="5"/>
  <c r="Q1343" i="5"/>
  <c r="O1343" i="5"/>
  <c r="P1343" i="5"/>
  <c r="Q1344" i="5"/>
  <c r="O1344" i="5"/>
  <c r="P1344" i="5"/>
  <c r="Q1345" i="5"/>
  <c r="O1345" i="5"/>
  <c r="P1345" i="5"/>
  <c r="Q1346" i="5"/>
  <c r="O1346" i="5"/>
  <c r="P1346" i="5"/>
  <c r="Q1347" i="5"/>
  <c r="O1347" i="5"/>
  <c r="P1347" i="5"/>
  <c r="Q1348" i="5"/>
  <c r="O1348" i="5"/>
  <c r="P1348" i="5"/>
  <c r="Q1349" i="5"/>
  <c r="O1349" i="5"/>
  <c r="P1349" i="5"/>
  <c r="Q1350" i="5"/>
  <c r="O1350" i="5"/>
  <c r="P1350" i="5"/>
  <c r="Q1351" i="5"/>
  <c r="O1351" i="5"/>
  <c r="P1351" i="5"/>
  <c r="Q1352" i="5"/>
  <c r="O1352" i="5"/>
  <c r="P1352" i="5"/>
  <c r="Q1353" i="5"/>
  <c r="O1353" i="5"/>
  <c r="P1353" i="5"/>
  <c r="Q1354" i="5"/>
  <c r="O1354" i="5"/>
  <c r="P1354" i="5"/>
  <c r="Q1355" i="5"/>
  <c r="O1355" i="5"/>
  <c r="P1355" i="5"/>
  <c r="Q1356" i="5"/>
  <c r="O1356" i="5"/>
  <c r="P1356" i="5"/>
  <c r="Q1357" i="5"/>
  <c r="O1357" i="5"/>
  <c r="P1357" i="5"/>
  <c r="Q1358" i="5"/>
  <c r="O1358" i="5"/>
  <c r="P1358" i="5"/>
  <c r="Q1359" i="5"/>
  <c r="O1359" i="5"/>
  <c r="P1359" i="5"/>
  <c r="Q1360" i="5"/>
  <c r="O1360" i="5"/>
  <c r="P1360" i="5"/>
  <c r="Q1361" i="5"/>
  <c r="O1361" i="5"/>
  <c r="P1361" i="5"/>
  <c r="Q1362" i="5"/>
  <c r="O1362" i="5"/>
  <c r="P1362" i="5"/>
  <c r="Q1363" i="5"/>
  <c r="O1363" i="5"/>
  <c r="P1363" i="5"/>
  <c r="Q1364" i="5"/>
  <c r="O1364" i="5"/>
  <c r="P1364" i="5"/>
  <c r="Q1365" i="5"/>
  <c r="O1365" i="5"/>
  <c r="P1365" i="5"/>
  <c r="Q1366" i="5"/>
  <c r="O1366" i="5"/>
  <c r="P1366" i="5"/>
  <c r="Q1367" i="5"/>
  <c r="O1367" i="5"/>
  <c r="P1367" i="5"/>
  <c r="Q1368" i="5"/>
  <c r="O1368" i="5"/>
  <c r="P1368" i="5"/>
  <c r="Q1369" i="5"/>
  <c r="O1369" i="5"/>
  <c r="P1369" i="5"/>
  <c r="Q1370" i="5"/>
  <c r="O1370" i="5"/>
  <c r="P1370" i="5"/>
  <c r="Q1371" i="5"/>
  <c r="O1371" i="5"/>
  <c r="P1371" i="5"/>
  <c r="Q1372" i="5"/>
  <c r="O1372" i="5"/>
  <c r="P1372" i="5"/>
  <c r="Q1373" i="5"/>
  <c r="O1373" i="5"/>
  <c r="P1373" i="5"/>
  <c r="Q1374" i="5"/>
  <c r="O1374" i="5"/>
  <c r="P1374" i="5"/>
  <c r="Q1375" i="5"/>
  <c r="O1375" i="5"/>
  <c r="P1375" i="5"/>
  <c r="Q1376" i="5"/>
  <c r="O1376" i="5"/>
  <c r="P1376" i="5"/>
  <c r="Q1377" i="5"/>
  <c r="O1377" i="5"/>
  <c r="P1377" i="5"/>
  <c r="Q1378" i="5"/>
  <c r="O1378" i="5"/>
  <c r="P1378" i="5"/>
  <c r="Q1379" i="5"/>
  <c r="O1379" i="5"/>
  <c r="P1379" i="5"/>
  <c r="Q1380" i="5"/>
  <c r="O1380" i="5"/>
  <c r="P1380" i="5"/>
  <c r="Q1381" i="5"/>
  <c r="O1381" i="5"/>
  <c r="P1381" i="5"/>
  <c r="Q1382" i="5"/>
  <c r="O1382" i="5"/>
  <c r="P1382" i="5"/>
  <c r="Q1383" i="5"/>
  <c r="O1383" i="5"/>
  <c r="P1383" i="5"/>
  <c r="Q1384" i="5"/>
  <c r="O1384" i="5"/>
  <c r="P1384" i="5"/>
  <c r="Q1385" i="5"/>
  <c r="O1385" i="5"/>
  <c r="P1385" i="5"/>
  <c r="Q1386" i="5"/>
  <c r="O1386" i="5"/>
  <c r="P1386" i="5"/>
  <c r="Q1387" i="5"/>
  <c r="O1387" i="5"/>
  <c r="P1387" i="5"/>
  <c r="Q1388" i="5"/>
  <c r="O1388" i="5"/>
  <c r="P1388" i="5"/>
  <c r="Q1389" i="5"/>
  <c r="O1389" i="5"/>
  <c r="P1389" i="5"/>
  <c r="Q1390" i="5"/>
  <c r="O1390" i="5"/>
  <c r="P1390" i="5"/>
  <c r="Q1391" i="5"/>
  <c r="O1391" i="5"/>
  <c r="P1391" i="5"/>
  <c r="Q1392" i="5"/>
  <c r="O1392" i="5"/>
  <c r="P1392" i="5"/>
  <c r="Q1393" i="5"/>
  <c r="O1393" i="5"/>
  <c r="P1393" i="5"/>
  <c r="Q1394" i="5"/>
  <c r="O1394" i="5"/>
  <c r="P1394" i="5"/>
  <c r="Q1395" i="5"/>
  <c r="O1395" i="5"/>
  <c r="P1395" i="5"/>
  <c r="Q1396" i="5"/>
  <c r="O1396" i="5"/>
  <c r="P1396" i="5"/>
  <c r="Q1397" i="5"/>
  <c r="O1397" i="5"/>
  <c r="P1397" i="5"/>
  <c r="Q1398" i="5"/>
  <c r="O1398" i="5"/>
  <c r="P1398" i="5"/>
  <c r="Q1399" i="5"/>
  <c r="O1399" i="5"/>
  <c r="P1399" i="5"/>
  <c r="Q1400" i="5"/>
  <c r="O1400" i="5"/>
  <c r="P1400" i="5"/>
  <c r="Q1401" i="5"/>
  <c r="O1401" i="5"/>
  <c r="P1401" i="5"/>
  <c r="Q1402" i="5"/>
  <c r="O1402" i="5"/>
  <c r="P1402" i="5"/>
  <c r="Q1403" i="5"/>
  <c r="O1403" i="5"/>
  <c r="P1403" i="5"/>
  <c r="Q1404" i="5"/>
  <c r="O1404" i="5"/>
  <c r="P1404" i="5"/>
  <c r="Q1405" i="5"/>
  <c r="O1405" i="5"/>
  <c r="P1405" i="5"/>
  <c r="Q1406" i="5"/>
  <c r="O1406" i="5"/>
  <c r="P1406" i="5"/>
  <c r="Q1407" i="5"/>
  <c r="O1407" i="5"/>
  <c r="P1407" i="5"/>
  <c r="Q1408" i="5"/>
  <c r="O1408" i="5"/>
  <c r="P1408" i="5"/>
  <c r="Q1409" i="5"/>
  <c r="O1409" i="5"/>
  <c r="P1409" i="5"/>
  <c r="Q1410" i="5"/>
  <c r="O1410" i="5"/>
  <c r="P1410" i="5"/>
  <c r="Q1411" i="5"/>
  <c r="O1411" i="5"/>
  <c r="P1411" i="5"/>
  <c r="Q1412" i="5"/>
  <c r="O1412" i="5"/>
  <c r="P1412" i="5"/>
  <c r="Q1413" i="5"/>
  <c r="O1413" i="5"/>
  <c r="P1413" i="5"/>
  <c r="Q1414" i="5"/>
  <c r="O1414" i="5"/>
  <c r="P1414" i="5"/>
  <c r="Q1415" i="5"/>
  <c r="O1415" i="5"/>
  <c r="P1415" i="5"/>
  <c r="Q1416" i="5"/>
  <c r="O1416" i="5"/>
  <c r="P1416" i="5"/>
  <c r="Q1417" i="5"/>
  <c r="O1417" i="5"/>
  <c r="P1417" i="5"/>
  <c r="Q1418" i="5"/>
  <c r="O1418" i="5"/>
  <c r="P1418" i="5"/>
  <c r="Q1419" i="5"/>
  <c r="O1419" i="5"/>
  <c r="P1419" i="5"/>
  <c r="Q1420" i="5"/>
  <c r="O1420" i="5"/>
  <c r="P1420" i="5"/>
  <c r="Q1421" i="5"/>
  <c r="O1421" i="5"/>
  <c r="P1421" i="5"/>
  <c r="Q1422" i="5"/>
  <c r="O1422" i="5"/>
  <c r="P1422" i="5"/>
  <c r="Q1423" i="5"/>
  <c r="O1423" i="5"/>
  <c r="P1423" i="5"/>
  <c r="Q1424" i="5"/>
  <c r="O1424" i="5"/>
  <c r="P1424" i="5"/>
  <c r="Q1425" i="5"/>
  <c r="O1425" i="5"/>
  <c r="P1425" i="5"/>
  <c r="Q1426" i="5"/>
  <c r="O1426" i="5"/>
  <c r="P1426" i="5"/>
  <c r="Q1427" i="5"/>
  <c r="O1427" i="5"/>
  <c r="P1427" i="5"/>
  <c r="Q1428" i="5"/>
  <c r="O1428" i="5"/>
  <c r="P1428" i="5"/>
  <c r="Q1429" i="5"/>
  <c r="O1429" i="5"/>
  <c r="P1429" i="5"/>
  <c r="Q1430" i="5"/>
  <c r="O1430" i="5"/>
  <c r="P1430" i="5"/>
  <c r="Q1431" i="5"/>
  <c r="O1431" i="5"/>
  <c r="P1431" i="5"/>
  <c r="Q1432" i="5"/>
  <c r="O1432" i="5"/>
  <c r="P1432" i="5"/>
  <c r="Q1433" i="5"/>
  <c r="O1433" i="5"/>
  <c r="P1433" i="5"/>
  <c r="Q1434" i="5"/>
  <c r="O1434" i="5"/>
  <c r="P1434" i="5"/>
  <c r="Q1435" i="5"/>
  <c r="O1435" i="5"/>
  <c r="P1435" i="5"/>
  <c r="Q1436" i="5"/>
  <c r="O1436" i="5"/>
  <c r="P1436" i="5"/>
  <c r="Q1437" i="5"/>
  <c r="O1437" i="5"/>
  <c r="P1437" i="5"/>
  <c r="Q1438" i="5"/>
  <c r="O1438" i="5"/>
  <c r="P1438" i="5"/>
  <c r="Q1439" i="5"/>
  <c r="O1439" i="5"/>
  <c r="P1439" i="5"/>
  <c r="Q1440" i="5"/>
  <c r="O1440" i="5"/>
  <c r="P1440" i="5"/>
  <c r="Q1441" i="5"/>
  <c r="O1441" i="5"/>
  <c r="P1441" i="5"/>
  <c r="Q1442" i="5"/>
  <c r="O1442" i="5"/>
  <c r="P1442" i="5"/>
  <c r="Q1443" i="5"/>
  <c r="O1443" i="5"/>
  <c r="P1443" i="5"/>
  <c r="Q1444" i="5"/>
  <c r="O1444" i="5"/>
  <c r="P1444" i="5"/>
  <c r="Q1445" i="5"/>
  <c r="O1445" i="5"/>
  <c r="P1445" i="5"/>
  <c r="Q1446" i="5"/>
  <c r="O1446" i="5"/>
  <c r="P1446" i="5"/>
  <c r="Q1447" i="5"/>
  <c r="O1447" i="5"/>
  <c r="P1447" i="5"/>
  <c r="Q1448" i="5"/>
  <c r="O1448" i="5"/>
  <c r="P1448" i="5"/>
  <c r="Q1449" i="5"/>
  <c r="O1449" i="5"/>
  <c r="P1449" i="5"/>
  <c r="Q1450" i="5"/>
  <c r="O1450" i="5"/>
  <c r="P1450" i="5"/>
  <c r="Q1451" i="5"/>
  <c r="O1451" i="5"/>
  <c r="P1451" i="5"/>
  <c r="Q1452" i="5"/>
  <c r="O1452" i="5"/>
  <c r="P1452" i="5"/>
  <c r="Q1453" i="5"/>
  <c r="O1453" i="5"/>
  <c r="P1453" i="5"/>
  <c r="Q1454" i="5"/>
  <c r="O1454" i="5"/>
  <c r="P1454" i="5"/>
  <c r="Q1455" i="5"/>
  <c r="O1455" i="5"/>
  <c r="P1455" i="5"/>
  <c r="Q1456" i="5"/>
  <c r="O1456" i="5"/>
  <c r="P1456" i="5"/>
  <c r="Q1457" i="5"/>
  <c r="O1457" i="5"/>
  <c r="P1457" i="5"/>
  <c r="Q1458" i="5"/>
  <c r="O1458" i="5"/>
  <c r="P1458" i="5"/>
  <c r="Q1459" i="5"/>
  <c r="O1459" i="5"/>
  <c r="P1459" i="5"/>
  <c r="Q1460" i="5"/>
  <c r="O1460" i="5"/>
  <c r="P1460" i="5"/>
  <c r="Q1461" i="5"/>
  <c r="O1461" i="5"/>
  <c r="P1461" i="5"/>
  <c r="Q1462" i="5"/>
  <c r="O1462" i="5"/>
  <c r="P1462" i="5"/>
  <c r="Q1463" i="5"/>
  <c r="O1463" i="5"/>
  <c r="P1463" i="5"/>
  <c r="Q1464" i="5"/>
  <c r="O1464" i="5"/>
  <c r="P1464" i="5"/>
  <c r="Q1465" i="5"/>
  <c r="O1465" i="5"/>
  <c r="P1465" i="5"/>
  <c r="Q1466" i="5"/>
  <c r="O1466" i="5"/>
  <c r="P1466" i="5"/>
  <c r="Q1467" i="5"/>
  <c r="O1467" i="5"/>
  <c r="P1467" i="5"/>
  <c r="Q1468" i="5"/>
  <c r="O1468" i="5"/>
  <c r="P1468" i="5"/>
  <c r="Q1469" i="5"/>
  <c r="O1469" i="5"/>
  <c r="P1469" i="5"/>
  <c r="Q1470" i="5"/>
  <c r="O1470" i="5"/>
  <c r="P1470" i="5"/>
  <c r="Q1471" i="5"/>
  <c r="O1471" i="5"/>
  <c r="P1471" i="5"/>
  <c r="Q1472" i="5"/>
  <c r="O1472" i="5"/>
  <c r="P1472" i="5"/>
  <c r="Q1473" i="5"/>
  <c r="O1473" i="5"/>
  <c r="P1473" i="5"/>
  <c r="Q1474" i="5"/>
  <c r="O1474" i="5"/>
  <c r="P1474" i="5"/>
  <c r="Q1475" i="5"/>
  <c r="O1475" i="5"/>
  <c r="P1475" i="5"/>
  <c r="Q1476" i="5"/>
  <c r="O1476" i="5"/>
  <c r="P1476" i="5"/>
  <c r="Q1477" i="5"/>
  <c r="O1477" i="5"/>
  <c r="P1477" i="5"/>
  <c r="Q1478" i="5"/>
  <c r="O1478" i="5"/>
  <c r="P1478" i="5"/>
  <c r="Q1479" i="5"/>
  <c r="O1479" i="5"/>
  <c r="P1479" i="5"/>
  <c r="Q1480" i="5"/>
  <c r="O1480" i="5"/>
  <c r="P1480" i="5"/>
  <c r="Q1481" i="5"/>
  <c r="O1481" i="5"/>
  <c r="P1481" i="5"/>
  <c r="Q1482" i="5"/>
  <c r="O1482" i="5"/>
  <c r="P1482" i="5"/>
  <c r="Q1483" i="5"/>
  <c r="O1483" i="5"/>
  <c r="P1483" i="5"/>
  <c r="Q1484" i="5"/>
  <c r="O1484" i="5"/>
  <c r="P1484" i="5"/>
  <c r="Q1485" i="5"/>
  <c r="O1485" i="5"/>
  <c r="P1485" i="5"/>
  <c r="Q1486" i="5"/>
  <c r="O1486" i="5"/>
  <c r="P1486" i="5"/>
  <c r="Q1487" i="5"/>
  <c r="O1487" i="5"/>
  <c r="P1487" i="5"/>
  <c r="Q1488" i="5"/>
  <c r="O1488" i="5"/>
  <c r="P1488" i="5"/>
  <c r="Q1489" i="5"/>
  <c r="O1489" i="5"/>
  <c r="P1489" i="5"/>
  <c r="Q1490" i="5"/>
  <c r="O1490" i="5"/>
  <c r="P1490" i="5"/>
  <c r="Q1491" i="5"/>
  <c r="O1491" i="5"/>
  <c r="P1491" i="5"/>
  <c r="Q1492" i="5"/>
  <c r="O1492" i="5"/>
  <c r="P1492" i="5"/>
  <c r="Q1493" i="5"/>
  <c r="O1493" i="5"/>
  <c r="P1493" i="5"/>
  <c r="Q1494" i="5"/>
  <c r="O1494" i="5"/>
  <c r="P1494" i="5"/>
  <c r="Q1495" i="5"/>
  <c r="O1495" i="5"/>
  <c r="P1495" i="5"/>
  <c r="Q1496" i="5"/>
  <c r="O1496" i="5"/>
  <c r="P1496" i="5"/>
  <c r="Q1497" i="5"/>
  <c r="O1497" i="5"/>
  <c r="P1497" i="5"/>
  <c r="Q1498" i="5"/>
  <c r="O1498" i="5"/>
  <c r="P1498" i="5"/>
  <c r="Q1499" i="5"/>
  <c r="O1499" i="5"/>
  <c r="P1499" i="5"/>
  <c r="Q1500" i="5"/>
  <c r="O1500" i="5"/>
  <c r="P1500" i="5"/>
  <c r="Q1501" i="5"/>
  <c r="O1501" i="5"/>
  <c r="P1501" i="5"/>
  <c r="Q1502" i="5"/>
  <c r="O1502" i="5"/>
  <c r="P1502" i="5"/>
  <c r="Q1503" i="5"/>
  <c r="O1503" i="5"/>
  <c r="P1503" i="5"/>
  <c r="Q1504" i="5"/>
  <c r="O1504" i="5"/>
  <c r="P1504" i="5"/>
  <c r="S6" i="5"/>
  <c r="S5" i="5"/>
  <c r="T6" i="5"/>
  <c r="U6" i="5"/>
  <c r="W6" i="5"/>
  <c r="X6" i="5"/>
  <c r="Y6" i="5"/>
  <c r="S7" i="5"/>
  <c r="T7" i="5"/>
  <c r="U7" i="5"/>
  <c r="W7" i="5"/>
  <c r="X7" i="5"/>
  <c r="Y7" i="5"/>
  <c r="S8" i="5"/>
  <c r="T8" i="5"/>
  <c r="U8" i="5"/>
  <c r="W8" i="5"/>
  <c r="X8" i="5"/>
  <c r="Y8" i="5"/>
  <c r="S9" i="5"/>
  <c r="T9" i="5"/>
  <c r="U9" i="5"/>
  <c r="W9" i="5"/>
  <c r="X9" i="5"/>
  <c r="Y9" i="5"/>
  <c r="S10" i="5"/>
  <c r="T10" i="5"/>
  <c r="U10" i="5"/>
  <c r="W10" i="5"/>
  <c r="X10" i="5"/>
  <c r="Y10" i="5"/>
  <c r="S11" i="5"/>
  <c r="T11" i="5"/>
  <c r="U11" i="5"/>
  <c r="W11" i="5"/>
  <c r="X11" i="5"/>
  <c r="Y11" i="5"/>
  <c r="S12" i="5"/>
  <c r="T12" i="5"/>
  <c r="U12" i="5"/>
  <c r="W12" i="5"/>
  <c r="X12" i="5"/>
  <c r="Y12" i="5"/>
  <c r="S13" i="5"/>
  <c r="T13" i="5"/>
  <c r="U13" i="5"/>
  <c r="W13" i="5"/>
  <c r="X13" i="5"/>
  <c r="Y13" i="5"/>
  <c r="S14" i="5"/>
  <c r="T14" i="5"/>
  <c r="U14" i="5"/>
  <c r="W14" i="5"/>
  <c r="X14" i="5"/>
  <c r="Y14" i="5"/>
  <c r="S15" i="5"/>
  <c r="T15" i="5"/>
  <c r="U15" i="5"/>
  <c r="W15" i="5"/>
  <c r="X15" i="5"/>
  <c r="Y15" i="5"/>
  <c r="S16" i="5"/>
  <c r="T16" i="5"/>
  <c r="U16" i="5"/>
  <c r="W16" i="5"/>
  <c r="X16" i="5"/>
  <c r="Y16" i="5"/>
  <c r="S17" i="5"/>
  <c r="T17" i="5"/>
  <c r="U17" i="5"/>
  <c r="W17" i="5"/>
  <c r="X17" i="5"/>
  <c r="Y17" i="5"/>
  <c r="S18" i="5"/>
  <c r="T18" i="5"/>
  <c r="U18" i="5"/>
  <c r="W18" i="5"/>
  <c r="X18" i="5"/>
  <c r="Y18" i="5"/>
  <c r="S19" i="5"/>
  <c r="T19" i="5"/>
  <c r="U19" i="5"/>
  <c r="W19" i="5"/>
  <c r="X19" i="5"/>
  <c r="Y19" i="5"/>
  <c r="S20" i="5"/>
  <c r="T20" i="5"/>
  <c r="U20" i="5"/>
  <c r="W20" i="5"/>
  <c r="X20" i="5"/>
  <c r="Y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S32" i="5"/>
  <c r="T32" i="5"/>
  <c r="S33" i="5"/>
  <c r="T33" i="5"/>
  <c r="S34" i="5"/>
  <c r="T34" i="5"/>
  <c r="S35" i="5"/>
  <c r="T35" i="5"/>
  <c r="S36" i="5"/>
  <c r="T36" i="5"/>
  <c r="U21" i="5"/>
  <c r="W21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V21" i="5"/>
  <c r="X21" i="5"/>
  <c r="Y21" i="5"/>
  <c r="U22" i="5"/>
  <c r="W22" i="5"/>
  <c r="X22" i="5"/>
  <c r="Y22" i="5"/>
  <c r="U23" i="5"/>
  <c r="W23" i="5"/>
  <c r="X23" i="5"/>
  <c r="Y23" i="5"/>
  <c r="U24" i="5"/>
  <c r="W24" i="5"/>
  <c r="X24" i="5"/>
  <c r="Y24" i="5"/>
  <c r="U25" i="5"/>
  <c r="W25" i="5"/>
  <c r="X25" i="5"/>
  <c r="Y25" i="5"/>
  <c r="U26" i="5"/>
  <c r="W26" i="5"/>
  <c r="X26" i="5"/>
  <c r="Y26" i="5"/>
  <c r="U27" i="5"/>
  <c r="W27" i="5"/>
  <c r="X27" i="5"/>
  <c r="Y27" i="5"/>
  <c r="U28" i="5"/>
  <c r="W28" i="5"/>
  <c r="X28" i="5"/>
  <c r="Y28" i="5"/>
  <c r="U29" i="5"/>
  <c r="W29" i="5"/>
  <c r="X29" i="5"/>
  <c r="Y29" i="5"/>
  <c r="U30" i="5"/>
  <c r="W30" i="5"/>
  <c r="X30" i="5"/>
  <c r="Y30" i="5"/>
  <c r="U31" i="5"/>
  <c r="W31" i="5"/>
  <c r="X31" i="5"/>
  <c r="Y31" i="5"/>
  <c r="U32" i="5"/>
  <c r="W32" i="5"/>
  <c r="X32" i="5"/>
  <c r="Y32" i="5"/>
  <c r="U33" i="5"/>
  <c r="W33" i="5"/>
  <c r="X33" i="5"/>
  <c r="Y33" i="5"/>
  <c r="U34" i="5"/>
  <c r="W34" i="5"/>
  <c r="X34" i="5"/>
  <c r="Y34" i="5"/>
  <c r="U35" i="5"/>
  <c r="W35" i="5"/>
  <c r="X35" i="5"/>
  <c r="Y35" i="5"/>
  <c r="U36" i="5"/>
  <c r="W36" i="5"/>
  <c r="X36" i="5"/>
  <c r="Y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U37" i="5"/>
  <c r="W37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V37" i="5"/>
  <c r="X37" i="5"/>
  <c r="Y37" i="5"/>
  <c r="U38" i="5"/>
  <c r="W38" i="5"/>
  <c r="X38" i="5"/>
  <c r="Y38" i="5"/>
  <c r="U39" i="5"/>
  <c r="W39" i="5"/>
  <c r="X39" i="5"/>
  <c r="Y39" i="5"/>
  <c r="U40" i="5"/>
  <c r="W40" i="5"/>
  <c r="X40" i="5"/>
  <c r="Y40" i="5"/>
  <c r="U41" i="5"/>
  <c r="W41" i="5"/>
  <c r="X41" i="5"/>
  <c r="Y41" i="5"/>
  <c r="U42" i="5"/>
  <c r="W42" i="5"/>
  <c r="X42" i="5"/>
  <c r="Y42" i="5"/>
  <c r="U43" i="5"/>
  <c r="W43" i="5"/>
  <c r="X43" i="5"/>
  <c r="Y43" i="5"/>
  <c r="U44" i="5"/>
  <c r="W44" i="5"/>
  <c r="X44" i="5"/>
  <c r="Y44" i="5"/>
  <c r="U45" i="5"/>
  <c r="W45" i="5"/>
  <c r="X45" i="5"/>
  <c r="Y45" i="5"/>
  <c r="U46" i="5"/>
  <c r="W46" i="5"/>
  <c r="X46" i="5"/>
  <c r="Y46" i="5"/>
  <c r="S47" i="5"/>
  <c r="T47" i="5"/>
  <c r="U47" i="5"/>
  <c r="W47" i="5"/>
  <c r="X47" i="5"/>
  <c r="Y47" i="5"/>
  <c r="S48" i="5"/>
  <c r="T48" i="5"/>
  <c r="U48" i="5"/>
  <c r="W48" i="5"/>
  <c r="X48" i="5"/>
  <c r="Y48" i="5"/>
  <c r="S49" i="5"/>
  <c r="T49" i="5"/>
  <c r="U49" i="5"/>
  <c r="W49" i="5"/>
  <c r="X49" i="5"/>
  <c r="Y49" i="5"/>
  <c r="S50" i="5"/>
  <c r="T50" i="5"/>
  <c r="U50" i="5"/>
  <c r="W50" i="5"/>
  <c r="X50" i="5"/>
  <c r="Y50" i="5"/>
  <c r="S51" i="5"/>
  <c r="T51" i="5"/>
  <c r="U51" i="5"/>
  <c r="W51" i="5"/>
  <c r="X51" i="5"/>
  <c r="Y51" i="5"/>
  <c r="S52" i="5"/>
  <c r="T52" i="5"/>
  <c r="U52" i="5"/>
  <c r="W52" i="5"/>
  <c r="X52" i="5"/>
  <c r="Y52" i="5"/>
  <c r="S53" i="5"/>
  <c r="T53" i="5"/>
  <c r="U53" i="5"/>
  <c r="W53" i="5"/>
  <c r="X53" i="5"/>
  <c r="Y53" i="5"/>
  <c r="S54" i="5"/>
  <c r="T54" i="5"/>
  <c r="U54" i="5"/>
  <c r="W54" i="5"/>
  <c r="X54" i="5"/>
  <c r="Y54" i="5"/>
  <c r="S55" i="5"/>
  <c r="T55" i="5"/>
  <c r="U55" i="5"/>
  <c r="W55" i="5"/>
  <c r="X55" i="5"/>
  <c r="Y55" i="5"/>
  <c r="S56" i="5"/>
  <c r="T56" i="5"/>
  <c r="U56" i="5"/>
  <c r="W56" i="5"/>
  <c r="X56" i="5"/>
  <c r="Y56" i="5"/>
  <c r="S57" i="5"/>
  <c r="T57" i="5"/>
  <c r="U57" i="5"/>
  <c r="W57" i="5"/>
  <c r="X57" i="5"/>
  <c r="Y57" i="5"/>
  <c r="S58" i="5"/>
  <c r="T58" i="5"/>
  <c r="U58" i="5"/>
  <c r="W58" i="5"/>
  <c r="X58" i="5"/>
  <c r="Y58" i="5"/>
  <c r="S59" i="5"/>
  <c r="T59" i="5"/>
  <c r="U59" i="5"/>
  <c r="W59" i="5"/>
  <c r="X59" i="5"/>
  <c r="Y59" i="5"/>
  <c r="S60" i="5"/>
  <c r="T60" i="5"/>
  <c r="U60" i="5"/>
  <c r="W60" i="5"/>
  <c r="X60" i="5"/>
  <c r="Y60" i="5"/>
  <c r="S61" i="5"/>
  <c r="T61" i="5"/>
  <c r="U61" i="5"/>
  <c r="W61" i="5"/>
  <c r="X61" i="5"/>
  <c r="Y61" i="5"/>
  <c r="S62" i="5"/>
  <c r="T62" i="5"/>
  <c r="U62" i="5"/>
  <c r="W62" i="5"/>
  <c r="X62" i="5"/>
  <c r="Y62" i="5"/>
  <c r="S63" i="5"/>
  <c r="T63" i="5"/>
  <c r="U63" i="5"/>
  <c r="W63" i="5"/>
  <c r="X63" i="5"/>
  <c r="Y63" i="5"/>
  <c r="S64" i="5"/>
  <c r="T64" i="5"/>
  <c r="U64" i="5"/>
  <c r="W64" i="5"/>
  <c r="X64" i="5"/>
  <c r="Y64" i="5"/>
  <c r="S65" i="5"/>
  <c r="T65" i="5"/>
  <c r="U65" i="5"/>
  <c r="W65" i="5"/>
  <c r="X65" i="5"/>
  <c r="Y65" i="5"/>
  <c r="S66" i="5"/>
  <c r="T66" i="5"/>
  <c r="U66" i="5"/>
  <c r="W66" i="5"/>
  <c r="X66" i="5"/>
  <c r="Y66" i="5"/>
  <c r="S67" i="5"/>
  <c r="T67" i="5"/>
  <c r="U67" i="5"/>
  <c r="W67" i="5"/>
  <c r="X67" i="5"/>
  <c r="Y67" i="5"/>
  <c r="S68" i="5"/>
  <c r="T68" i="5"/>
  <c r="U68" i="5"/>
  <c r="W68" i="5"/>
  <c r="X68" i="5"/>
  <c r="Y68" i="5"/>
  <c r="S69" i="5"/>
  <c r="T69" i="5"/>
  <c r="U69" i="5"/>
  <c r="W69" i="5"/>
  <c r="X69" i="5"/>
  <c r="Y69" i="5"/>
  <c r="S70" i="5"/>
  <c r="T70" i="5"/>
  <c r="U70" i="5"/>
  <c r="W70" i="5"/>
  <c r="X70" i="5"/>
  <c r="Y70" i="5"/>
  <c r="S71" i="5"/>
  <c r="T71" i="5"/>
  <c r="U71" i="5"/>
  <c r="W71" i="5"/>
  <c r="X71" i="5"/>
  <c r="Y71" i="5"/>
  <c r="S72" i="5"/>
  <c r="T72" i="5"/>
  <c r="U72" i="5"/>
  <c r="W72" i="5"/>
  <c r="X72" i="5"/>
  <c r="Y72" i="5"/>
  <c r="S73" i="5"/>
  <c r="T73" i="5"/>
  <c r="U73" i="5"/>
  <c r="W73" i="5"/>
  <c r="X73" i="5"/>
  <c r="Y73" i="5"/>
  <c r="S74" i="5"/>
  <c r="T74" i="5"/>
  <c r="U74" i="5"/>
  <c r="W74" i="5"/>
  <c r="X74" i="5"/>
  <c r="Y74" i="5"/>
  <c r="S75" i="5"/>
  <c r="T75" i="5"/>
  <c r="U75" i="5"/>
  <c r="W75" i="5"/>
  <c r="X75" i="5"/>
  <c r="Y75" i="5"/>
  <c r="S76" i="5"/>
  <c r="T76" i="5"/>
  <c r="U76" i="5"/>
  <c r="W76" i="5"/>
  <c r="X76" i="5"/>
  <c r="Y76" i="5"/>
  <c r="S77" i="5"/>
  <c r="T77" i="5"/>
  <c r="U77" i="5"/>
  <c r="W77" i="5"/>
  <c r="X77" i="5"/>
  <c r="Y77" i="5"/>
  <c r="S78" i="5"/>
  <c r="T78" i="5"/>
  <c r="U78" i="5"/>
  <c r="W78" i="5"/>
  <c r="X78" i="5"/>
  <c r="Y78" i="5"/>
  <c r="S79" i="5"/>
  <c r="T79" i="5"/>
  <c r="U79" i="5"/>
  <c r="W79" i="5"/>
  <c r="X79" i="5"/>
  <c r="Y79" i="5"/>
  <c r="S80" i="5"/>
  <c r="T80" i="5"/>
  <c r="U80" i="5"/>
  <c r="W80" i="5"/>
  <c r="X80" i="5"/>
  <c r="Y80" i="5"/>
  <c r="S81" i="5"/>
  <c r="T81" i="5"/>
  <c r="U81" i="5"/>
  <c r="W81" i="5"/>
  <c r="X81" i="5"/>
  <c r="Y81" i="5"/>
  <c r="S82" i="5"/>
  <c r="T82" i="5"/>
  <c r="U82" i="5"/>
  <c r="W82" i="5"/>
  <c r="X82" i="5"/>
  <c r="Y82" i="5"/>
  <c r="S83" i="5"/>
  <c r="T83" i="5"/>
  <c r="U83" i="5"/>
  <c r="W83" i="5"/>
  <c r="X83" i="5"/>
  <c r="Y83" i="5"/>
  <c r="S84" i="5"/>
  <c r="T84" i="5"/>
  <c r="U84" i="5"/>
  <c r="W84" i="5"/>
  <c r="X84" i="5"/>
  <c r="Y84" i="5"/>
  <c r="S85" i="5"/>
  <c r="T85" i="5"/>
  <c r="U85" i="5"/>
  <c r="W85" i="5"/>
  <c r="X85" i="5"/>
  <c r="Y85" i="5"/>
  <c r="S86" i="5"/>
  <c r="T86" i="5"/>
  <c r="U86" i="5"/>
  <c r="W86" i="5"/>
  <c r="X86" i="5"/>
  <c r="Y86" i="5"/>
  <c r="S87" i="5"/>
  <c r="T87" i="5"/>
  <c r="U87" i="5"/>
  <c r="W87" i="5"/>
  <c r="X87" i="5"/>
  <c r="Y87" i="5"/>
  <c r="S88" i="5"/>
  <c r="T88" i="5"/>
  <c r="U88" i="5"/>
  <c r="W88" i="5"/>
  <c r="X88" i="5"/>
  <c r="Y88" i="5"/>
  <c r="S89" i="5"/>
  <c r="T89" i="5"/>
  <c r="U89" i="5"/>
  <c r="W89" i="5"/>
  <c r="X89" i="5"/>
  <c r="Y89" i="5"/>
  <c r="S90" i="5"/>
  <c r="T90" i="5"/>
  <c r="U90" i="5"/>
  <c r="W90" i="5"/>
  <c r="X90" i="5"/>
  <c r="Y90" i="5"/>
  <c r="S91" i="5"/>
  <c r="T91" i="5"/>
  <c r="U91" i="5"/>
  <c r="W91" i="5"/>
  <c r="X91" i="5"/>
  <c r="Y91" i="5"/>
  <c r="S92" i="5"/>
  <c r="T92" i="5"/>
  <c r="U92" i="5"/>
  <c r="W92" i="5"/>
  <c r="X92" i="5"/>
  <c r="Y92" i="5"/>
  <c r="S93" i="5"/>
  <c r="T93" i="5"/>
  <c r="U93" i="5"/>
  <c r="W93" i="5"/>
  <c r="X93" i="5"/>
  <c r="Y93" i="5"/>
  <c r="S94" i="5"/>
  <c r="T94" i="5"/>
  <c r="U94" i="5"/>
  <c r="W94" i="5"/>
  <c r="X94" i="5"/>
  <c r="Y94" i="5"/>
  <c r="S95" i="5"/>
  <c r="T95" i="5"/>
  <c r="U95" i="5"/>
  <c r="W95" i="5"/>
  <c r="X95" i="5"/>
  <c r="Y95" i="5"/>
  <c r="S96" i="5"/>
  <c r="T96" i="5"/>
  <c r="U96" i="5"/>
  <c r="W96" i="5"/>
  <c r="X96" i="5"/>
  <c r="Y96" i="5"/>
  <c r="S97" i="5"/>
  <c r="T97" i="5"/>
  <c r="U97" i="5"/>
  <c r="W97" i="5"/>
  <c r="X97" i="5"/>
  <c r="Y97" i="5"/>
  <c r="S98" i="5"/>
  <c r="T98" i="5"/>
  <c r="U98" i="5"/>
  <c r="W98" i="5"/>
  <c r="X98" i="5"/>
  <c r="Y98" i="5"/>
  <c r="S99" i="5"/>
  <c r="T99" i="5"/>
  <c r="U99" i="5"/>
  <c r="W99" i="5"/>
  <c r="X99" i="5"/>
  <c r="Y99" i="5"/>
  <c r="S100" i="5"/>
  <c r="T100" i="5"/>
  <c r="U100" i="5"/>
  <c r="W100" i="5"/>
  <c r="X100" i="5"/>
  <c r="Y100" i="5"/>
  <c r="S101" i="5"/>
  <c r="T101" i="5"/>
  <c r="U101" i="5"/>
  <c r="W101" i="5"/>
  <c r="X101" i="5"/>
  <c r="Y101" i="5"/>
  <c r="S102" i="5"/>
  <c r="T102" i="5"/>
  <c r="U102" i="5"/>
  <c r="W102" i="5"/>
  <c r="X102" i="5"/>
  <c r="Y102" i="5"/>
  <c r="S103" i="5"/>
  <c r="T103" i="5"/>
  <c r="U103" i="5"/>
  <c r="W103" i="5"/>
  <c r="X103" i="5"/>
  <c r="Y103" i="5"/>
  <c r="S104" i="5"/>
  <c r="T104" i="5"/>
  <c r="U104" i="5"/>
  <c r="W104" i="5"/>
  <c r="X104" i="5"/>
  <c r="Y104" i="5"/>
  <c r="S105" i="5"/>
  <c r="T105" i="5"/>
  <c r="U105" i="5"/>
  <c r="W105" i="5"/>
  <c r="X105" i="5"/>
  <c r="Y105" i="5"/>
  <c r="S106" i="5"/>
  <c r="T106" i="5"/>
  <c r="U106" i="5"/>
  <c r="W106" i="5"/>
  <c r="X106" i="5"/>
  <c r="Y106" i="5"/>
  <c r="S107" i="5"/>
  <c r="T107" i="5"/>
  <c r="U107" i="5"/>
  <c r="W107" i="5"/>
  <c r="X107" i="5"/>
  <c r="Y107" i="5"/>
  <c r="S108" i="5"/>
  <c r="T108" i="5"/>
  <c r="U108" i="5"/>
  <c r="W108" i="5"/>
  <c r="X108" i="5"/>
  <c r="Y108" i="5"/>
  <c r="S109" i="5"/>
  <c r="T109" i="5"/>
  <c r="U109" i="5"/>
  <c r="W109" i="5"/>
  <c r="X109" i="5"/>
  <c r="Y109" i="5"/>
  <c r="S110" i="5"/>
  <c r="T110" i="5"/>
  <c r="U110" i="5"/>
  <c r="W110" i="5"/>
  <c r="X110" i="5"/>
  <c r="Y110" i="5"/>
  <c r="S111" i="5"/>
  <c r="T111" i="5"/>
  <c r="U111" i="5"/>
  <c r="W111" i="5"/>
  <c r="X111" i="5"/>
  <c r="Y111" i="5"/>
  <c r="S112" i="5"/>
  <c r="T112" i="5"/>
  <c r="U112" i="5"/>
  <c r="W112" i="5"/>
  <c r="X112" i="5"/>
  <c r="Y112" i="5"/>
  <c r="S113" i="5"/>
  <c r="T113" i="5"/>
  <c r="U113" i="5"/>
  <c r="W113" i="5"/>
  <c r="X113" i="5"/>
  <c r="Y113" i="5"/>
  <c r="S114" i="5"/>
  <c r="T114" i="5"/>
  <c r="U114" i="5"/>
  <c r="W114" i="5"/>
  <c r="X114" i="5"/>
  <c r="Y114" i="5"/>
  <c r="S115" i="5"/>
  <c r="T115" i="5"/>
  <c r="U115" i="5"/>
  <c r="W115" i="5"/>
  <c r="X115" i="5"/>
  <c r="Y115" i="5"/>
  <c r="S116" i="5"/>
  <c r="T116" i="5"/>
  <c r="U116" i="5"/>
  <c r="W116" i="5"/>
  <c r="X116" i="5"/>
  <c r="Y116" i="5"/>
  <c r="S117" i="5"/>
  <c r="T117" i="5"/>
  <c r="U117" i="5"/>
  <c r="W117" i="5"/>
  <c r="X117" i="5"/>
  <c r="Y117" i="5"/>
  <c r="S118" i="5"/>
  <c r="T118" i="5"/>
  <c r="U118" i="5"/>
  <c r="W118" i="5"/>
  <c r="X118" i="5"/>
  <c r="Y118" i="5"/>
  <c r="S119" i="5"/>
  <c r="T119" i="5"/>
  <c r="U119" i="5"/>
  <c r="W119" i="5"/>
  <c r="X119" i="5"/>
  <c r="Y119" i="5"/>
  <c r="S120" i="5"/>
  <c r="T120" i="5"/>
  <c r="U120" i="5"/>
  <c r="W120" i="5"/>
  <c r="X120" i="5"/>
  <c r="Y120" i="5"/>
  <c r="S121" i="5"/>
  <c r="T121" i="5"/>
  <c r="U121" i="5"/>
  <c r="W121" i="5"/>
  <c r="X121" i="5"/>
  <c r="Y121" i="5"/>
  <c r="S122" i="5"/>
  <c r="T122" i="5"/>
  <c r="U122" i="5"/>
  <c r="W122" i="5"/>
  <c r="X122" i="5"/>
  <c r="Y122" i="5"/>
  <c r="S123" i="5"/>
  <c r="T123" i="5"/>
  <c r="U123" i="5"/>
  <c r="W123" i="5"/>
  <c r="X123" i="5"/>
  <c r="Y123" i="5"/>
  <c r="S124" i="5"/>
  <c r="T124" i="5"/>
  <c r="U124" i="5"/>
  <c r="W124" i="5"/>
  <c r="X124" i="5"/>
  <c r="Y124" i="5"/>
  <c r="S125" i="5"/>
  <c r="T125" i="5"/>
  <c r="U125" i="5"/>
  <c r="W125" i="5"/>
  <c r="X125" i="5"/>
  <c r="Y125" i="5"/>
  <c r="S126" i="5"/>
  <c r="T126" i="5"/>
  <c r="U126" i="5"/>
  <c r="W126" i="5"/>
  <c r="X126" i="5"/>
  <c r="Y126" i="5"/>
  <c r="S127" i="5"/>
  <c r="T127" i="5"/>
  <c r="U127" i="5"/>
  <c r="W127" i="5"/>
  <c r="X127" i="5"/>
  <c r="Y127" i="5"/>
  <c r="S128" i="5"/>
  <c r="T128" i="5"/>
  <c r="U128" i="5"/>
  <c r="W128" i="5"/>
  <c r="X128" i="5"/>
  <c r="Y128" i="5"/>
  <c r="S129" i="5"/>
  <c r="T129" i="5"/>
  <c r="U129" i="5"/>
  <c r="W129" i="5"/>
  <c r="X129" i="5"/>
  <c r="Y129" i="5"/>
  <c r="S130" i="5"/>
  <c r="T130" i="5"/>
  <c r="U130" i="5"/>
  <c r="W130" i="5"/>
  <c r="X130" i="5"/>
  <c r="Y130" i="5"/>
  <c r="S131" i="5"/>
  <c r="T131" i="5"/>
  <c r="U131" i="5"/>
  <c r="W131" i="5"/>
  <c r="X131" i="5"/>
  <c r="Y131" i="5"/>
  <c r="S132" i="5"/>
  <c r="T132" i="5"/>
  <c r="U132" i="5"/>
  <c r="W132" i="5"/>
  <c r="X132" i="5"/>
  <c r="Y132" i="5"/>
  <c r="S133" i="5"/>
  <c r="T133" i="5"/>
  <c r="U133" i="5"/>
  <c r="W133" i="5"/>
  <c r="X133" i="5"/>
  <c r="Y133" i="5"/>
  <c r="S134" i="5"/>
  <c r="T134" i="5"/>
  <c r="U134" i="5"/>
  <c r="W134" i="5"/>
  <c r="X134" i="5"/>
  <c r="Y134" i="5"/>
  <c r="S135" i="5"/>
  <c r="T135" i="5"/>
  <c r="U135" i="5"/>
  <c r="W135" i="5"/>
  <c r="X135" i="5"/>
  <c r="Y135" i="5"/>
  <c r="S136" i="5"/>
  <c r="T136" i="5"/>
  <c r="U136" i="5"/>
  <c r="W136" i="5"/>
  <c r="X136" i="5"/>
  <c r="Y136" i="5"/>
  <c r="S137" i="5"/>
  <c r="T137" i="5"/>
  <c r="U137" i="5"/>
  <c r="W137" i="5"/>
  <c r="X137" i="5"/>
  <c r="Y137" i="5"/>
  <c r="S138" i="5"/>
  <c r="T138" i="5"/>
  <c r="U138" i="5"/>
  <c r="W138" i="5"/>
  <c r="X138" i="5"/>
  <c r="Y138" i="5"/>
  <c r="S139" i="5"/>
  <c r="T139" i="5"/>
  <c r="U139" i="5"/>
  <c r="W139" i="5"/>
  <c r="X139" i="5"/>
  <c r="Y139" i="5"/>
  <c r="S140" i="5"/>
  <c r="T140" i="5"/>
  <c r="U140" i="5"/>
  <c r="W140" i="5"/>
  <c r="X140" i="5"/>
  <c r="Y140" i="5"/>
  <c r="S141" i="5"/>
  <c r="T141" i="5"/>
  <c r="U141" i="5"/>
  <c r="W141" i="5"/>
  <c r="X141" i="5"/>
  <c r="Y141" i="5"/>
  <c r="S142" i="5"/>
  <c r="T142" i="5"/>
  <c r="U142" i="5"/>
  <c r="W142" i="5"/>
  <c r="X142" i="5"/>
  <c r="Y142" i="5"/>
  <c r="S143" i="5"/>
  <c r="T143" i="5"/>
  <c r="U143" i="5"/>
  <c r="W143" i="5"/>
  <c r="X143" i="5"/>
  <c r="Y143" i="5"/>
  <c r="S144" i="5"/>
  <c r="T144" i="5"/>
  <c r="U144" i="5"/>
  <c r="W144" i="5"/>
  <c r="X144" i="5"/>
  <c r="Y144" i="5"/>
  <c r="S145" i="5"/>
  <c r="T145" i="5"/>
  <c r="U145" i="5"/>
  <c r="W145" i="5"/>
  <c r="X145" i="5"/>
  <c r="Y145" i="5"/>
  <c r="S146" i="5"/>
  <c r="T146" i="5"/>
  <c r="U146" i="5"/>
  <c r="W146" i="5"/>
  <c r="X146" i="5"/>
  <c r="Y146" i="5"/>
  <c r="S147" i="5"/>
  <c r="T147" i="5"/>
  <c r="U147" i="5"/>
  <c r="W147" i="5"/>
  <c r="X147" i="5"/>
  <c r="Y147" i="5"/>
  <c r="S148" i="5"/>
  <c r="T148" i="5"/>
  <c r="U148" i="5"/>
  <c r="W148" i="5"/>
  <c r="X148" i="5"/>
  <c r="Y148" i="5"/>
  <c r="S149" i="5"/>
  <c r="T149" i="5"/>
  <c r="U149" i="5"/>
  <c r="W149" i="5"/>
  <c r="X149" i="5"/>
  <c r="Y149" i="5"/>
  <c r="S150" i="5"/>
  <c r="T150" i="5"/>
  <c r="U150" i="5"/>
  <c r="W150" i="5"/>
  <c r="X150" i="5"/>
  <c r="Y150" i="5"/>
  <c r="S151" i="5"/>
  <c r="T151" i="5"/>
  <c r="U151" i="5"/>
  <c r="W151" i="5"/>
  <c r="X151" i="5"/>
  <c r="Y151" i="5"/>
  <c r="S152" i="5"/>
  <c r="T152" i="5"/>
  <c r="U152" i="5"/>
  <c r="W152" i="5"/>
  <c r="X152" i="5"/>
  <c r="Y152" i="5"/>
  <c r="S153" i="5"/>
  <c r="T153" i="5"/>
  <c r="U153" i="5"/>
  <c r="W153" i="5"/>
  <c r="X153" i="5"/>
  <c r="Y153" i="5"/>
  <c r="S154" i="5"/>
  <c r="T154" i="5"/>
  <c r="U154" i="5"/>
  <c r="W154" i="5"/>
  <c r="X154" i="5"/>
  <c r="Y154" i="5"/>
  <c r="S155" i="5"/>
  <c r="T155" i="5"/>
  <c r="U155" i="5"/>
  <c r="W155" i="5"/>
  <c r="X155" i="5"/>
  <c r="Y155" i="5"/>
  <c r="S156" i="5"/>
  <c r="T156" i="5"/>
  <c r="U156" i="5"/>
  <c r="W156" i="5"/>
  <c r="X156" i="5"/>
  <c r="Y156" i="5"/>
  <c r="S157" i="5"/>
  <c r="T157" i="5"/>
  <c r="U157" i="5"/>
  <c r="W157" i="5"/>
  <c r="X157" i="5"/>
  <c r="Y157" i="5"/>
  <c r="S158" i="5"/>
  <c r="T158" i="5"/>
  <c r="U158" i="5"/>
  <c r="W158" i="5"/>
  <c r="X158" i="5"/>
  <c r="Y158" i="5"/>
  <c r="S159" i="5"/>
  <c r="T159" i="5"/>
  <c r="U159" i="5"/>
  <c r="W159" i="5"/>
  <c r="X159" i="5"/>
  <c r="Y159" i="5"/>
  <c r="S160" i="5"/>
  <c r="T160" i="5"/>
  <c r="U160" i="5"/>
  <c r="W160" i="5"/>
  <c r="X160" i="5"/>
  <c r="Y160" i="5"/>
  <c r="S161" i="5"/>
  <c r="T161" i="5"/>
  <c r="U161" i="5"/>
  <c r="W161" i="5"/>
  <c r="X161" i="5"/>
  <c r="Y161" i="5"/>
  <c r="S162" i="5"/>
  <c r="T162" i="5"/>
  <c r="U162" i="5"/>
  <c r="W162" i="5"/>
  <c r="X162" i="5"/>
  <c r="Y162" i="5"/>
  <c r="S163" i="5"/>
  <c r="T163" i="5"/>
  <c r="U163" i="5"/>
  <c r="W163" i="5"/>
  <c r="X163" i="5"/>
  <c r="Y163" i="5"/>
  <c r="S164" i="5"/>
  <c r="T164" i="5"/>
  <c r="U164" i="5"/>
  <c r="W164" i="5"/>
  <c r="X164" i="5"/>
  <c r="Y164" i="5"/>
  <c r="S165" i="5"/>
  <c r="T165" i="5"/>
  <c r="U165" i="5"/>
  <c r="W165" i="5"/>
  <c r="X165" i="5"/>
  <c r="Y165" i="5"/>
  <c r="S166" i="5"/>
  <c r="T166" i="5"/>
  <c r="U166" i="5"/>
  <c r="W166" i="5"/>
  <c r="X166" i="5"/>
  <c r="Y166" i="5"/>
  <c r="S167" i="5"/>
  <c r="T167" i="5"/>
  <c r="U167" i="5"/>
  <c r="W167" i="5"/>
  <c r="X167" i="5"/>
  <c r="Y167" i="5"/>
  <c r="S168" i="5"/>
  <c r="T168" i="5"/>
  <c r="U168" i="5"/>
  <c r="W168" i="5"/>
  <c r="X168" i="5"/>
  <c r="Y168" i="5"/>
  <c r="S169" i="5"/>
  <c r="T169" i="5"/>
  <c r="U169" i="5"/>
  <c r="W169" i="5"/>
  <c r="X169" i="5"/>
  <c r="Y169" i="5"/>
  <c r="S170" i="5"/>
  <c r="T170" i="5"/>
  <c r="U170" i="5"/>
  <c r="W170" i="5"/>
  <c r="X170" i="5"/>
  <c r="Y170" i="5"/>
  <c r="S171" i="5"/>
  <c r="T171" i="5"/>
  <c r="U171" i="5"/>
  <c r="W171" i="5"/>
  <c r="X171" i="5"/>
  <c r="Y171" i="5"/>
  <c r="S172" i="5"/>
  <c r="T172" i="5"/>
  <c r="U172" i="5"/>
  <c r="W172" i="5"/>
  <c r="X172" i="5"/>
  <c r="Y172" i="5"/>
  <c r="S173" i="5"/>
  <c r="T173" i="5"/>
  <c r="U173" i="5"/>
  <c r="W173" i="5"/>
  <c r="X173" i="5"/>
  <c r="Y173" i="5"/>
  <c r="S174" i="5"/>
  <c r="T174" i="5"/>
  <c r="U174" i="5"/>
  <c r="W174" i="5"/>
  <c r="X174" i="5"/>
  <c r="Y174" i="5"/>
  <c r="S175" i="5"/>
  <c r="T175" i="5"/>
  <c r="U175" i="5"/>
  <c r="W175" i="5"/>
  <c r="X175" i="5"/>
  <c r="Y175" i="5"/>
  <c r="S176" i="5"/>
  <c r="T176" i="5"/>
  <c r="U176" i="5"/>
  <c r="W176" i="5"/>
  <c r="X176" i="5"/>
  <c r="Y176" i="5"/>
  <c r="S177" i="5"/>
  <c r="T177" i="5"/>
  <c r="U177" i="5"/>
  <c r="W177" i="5"/>
  <c r="X177" i="5"/>
  <c r="Y177" i="5"/>
  <c r="S178" i="5"/>
  <c r="T178" i="5"/>
  <c r="U178" i="5"/>
  <c r="W178" i="5"/>
  <c r="X178" i="5"/>
  <c r="Y178" i="5"/>
  <c r="S179" i="5"/>
  <c r="T179" i="5"/>
  <c r="U179" i="5"/>
  <c r="W179" i="5"/>
  <c r="X179" i="5"/>
  <c r="Y179" i="5"/>
  <c r="S180" i="5"/>
  <c r="T180" i="5"/>
  <c r="U180" i="5"/>
  <c r="W180" i="5"/>
  <c r="X180" i="5"/>
  <c r="Y180" i="5"/>
  <c r="S181" i="5"/>
  <c r="T181" i="5"/>
  <c r="U181" i="5"/>
  <c r="W181" i="5"/>
  <c r="X181" i="5"/>
  <c r="Y181" i="5"/>
  <c r="S182" i="5"/>
  <c r="T182" i="5"/>
  <c r="U182" i="5"/>
  <c r="W182" i="5"/>
  <c r="X182" i="5"/>
  <c r="Y182" i="5"/>
  <c r="S183" i="5"/>
  <c r="T183" i="5"/>
  <c r="U183" i="5"/>
  <c r="W183" i="5"/>
  <c r="X183" i="5"/>
  <c r="Y183" i="5"/>
  <c r="S184" i="5"/>
  <c r="T184" i="5"/>
  <c r="U184" i="5"/>
  <c r="W184" i="5"/>
  <c r="X184" i="5"/>
  <c r="Y184" i="5"/>
  <c r="S185" i="5"/>
  <c r="T185" i="5"/>
  <c r="U185" i="5"/>
  <c r="W185" i="5"/>
  <c r="X185" i="5"/>
  <c r="Y185" i="5"/>
  <c r="S186" i="5"/>
  <c r="T186" i="5"/>
  <c r="U186" i="5"/>
  <c r="W186" i="5"/>
  <c r="X186" i="5"/>
  <c r="Y186" i="5"/>
  <c r="S187" i="5"/>
  <c r="T187" i="5"/>
  <c r="U187" i="5"/>
  <c r="W187" i="5"/>
  <c r="X187" i="5"/>
  <c r="Y187" i="5"/>
  <c r="S188" i="5"/>
  <c r="T188" i="5"/>
  <c r="U188" i="5"/>
  <c r="W188" i="5"/>
  <c r="X188" i="5"/>
  <c r="Y188" i="5"/>
  <c r="S189" i="5"/>
  <c r="T189" i="5"/>
  <c r="U189" i="5"/>
  <c r="W189" i="5"/>
  <c r="X189" i="5"/>
  <c r="Y189" i="5"/>
  <c r="S190" i="5"/>
  <c r="T190" i="5"/>
  <c r="U190" i="5"/>
  <c r="W190" i="5"/>
  <c r="X190" i="5"/>
  <c r="Y190" i="5"/>
  <c r="S191" i="5"/>
  <c r="T191" i="5"/>
  <c r="U191" i="5"/>
  <c r="W191" i="5"/>
  <c r="X191" i="5"/>
  <c r="Y191" i="5"/>
  <c r="S192" i="5"/>
  <c r="T192" i="5"/>
  <c r="U192" i="5"/>
  <c r="W192" i="5"/>
  <c r="X192" i="5"/>
  <c r="Y192" i="5"/>
  <c r="S193" i="5"/>
  <c r="T193" i="5"/>
  <c r="U193" i="5"/>
  <c r="W193" i="5"/>
  <c r="X193" i="5"/>
  <c r="Y193" i="5"/>
  <c r="S194" i="5"/>
  <c r="T194" i="5"/>
  <c r="U194" i="5"/>
  <c r="W194" i="5"/>
  <c r="X194" i="5"/>
  <c r="Y194" i="5"/>
  <c r="S195" i="5"/>
  <c r="T195" i="5"/>
  <c r="U195" i="5"/>
  <c r="W195" i="5"/>
  <c r="X195" i="5"/>
  <c r="Y195" i="5"/>
  <c r="S196" i="5"/>
  <c r="T196" i="5"/>
  <c r="U196" i="5"/>
  <c r="W196" i="5"/>
  <c r="X196" i="5"/>
  <c r="Y196" i="5"/>
  <c r="S197" i="5"/>
  <c r="T197" i="5"/>
  <c r="U197" i="5"/>
  <c r="W197" i="5"/>
  <c r="X197" i="5"/>
  <c r="Y197" i="5"/>
  <c r="S198" i="5"/>
  <c r="T198" i="5"/>
  <c r="U198" i="5"/>
  <c r="W198" i="5"/>
  <c r="X198" i="5"/>
  <c r="Y198" i="5"/>
  <c r="S199" i="5"/>
  <c r="T199" i="5"/>
  <c r="U199" i="5"/>
  <c r="W199" i="5"/>
  <c r="X199" i="5"/>
  <c r="Y199" i="5"/>
  <c r="S200" i="5"/>
  <c r="T200" i="5"/>
  <c r="U200" i="5"/>
  <c r="W200" i="5"/>
  <c r="X200" i="5"/>
  <c r="Y200" i="5"/>
  <c r="S201" i="5"/>
  <c r="T201" i="5"/>
  <c r="U201" i="5"/>
  <c r="W201" i="5"/>
  <c r="X201" i="5"/>
  <c r="Y201" i="5"/>
  <c r="S202" i="5"/>
  <c r="T202" i="5"/>
  <c r="U202" i="5"/>
  <c r="W202" i="5"/>
  <c r="X202" i="5"/>
  <c r="Y202" i="5"/>
  <c r="S203" i="5"/>
  <c r="T203" i="5"/>
  <c r="U203" i="5"/>
  <c r="W203" i="5"/>
  <c r="X203" i="5"/>
  <c r="Y203" i="5"/>
  <c r="S204" i="5"/>
  <c r="T204" i="5"/>
  <c r="U204" i="5"/>
  <c r="W204" i="5"/>
  <c r="X204" i="5"/>
  <c r="Y204" i="5"/>
  <c r="S205" i="5"/>
  <c r="T205" i="5"/>
  <c r="U205" i="5"/>
  <c r="W205" i="5"/>
  <c r="X205" i="5"/>
  <c r="Y205" i="5"/>
  <c r="S206" i="5"/>
  <c r="T206" i="5"/>
  <c r="U206" i="5"/>
  <c r="W206" i="5"/>
  <c r="X206" i="5"/>
  <c r="Y206" i="5"/>
  <c r="S207" i="5"/>
  <c r="T207" i="5"/>
  <c r="U207" i="5"/>
  <c r="W207" i="5"/>
  <c r="X207" i="5"/>
  <c r="Y207" i="5"/>
  <c r="S208" i="5"/>
  <c r="T208" i="5"/>
  <c r="U208" i="5"/>
  <c r="W208" i="5"/>
  <c r="X208" i="5"/>
  <c r="Y208" i="5"/>
  <c r="S209" i="5"/>
  <c r="T209" i="5"/>
  <c r="U209" i="5"/>
  <c r="W209" i="5"/>
  <c r="X209" i="5"/>
  <c r="Y209" i="5"/>
  <c r="S210" i="5"/>
  <c r="T210" i="5"/>
  <c r="U210" i="5"/>
  <c r="W210" i="5"/>
  <c r="X210" i="5"/>
  <c r="Y210" i="5"/>
  <c r="S211" i="5"/>
  <c r="T211" i="5"/>
  <c r="U211" i="5"/>
  <c r="W211" i="5"/>
  <c r="X211" i="5"/>
  <c r="Y211" i="5"/>
  <c r="S212" i="5"/>
  <c r="T212" i="5"/>
  <c r="U212" i="5"/>
  <c r="W212" i="5"/>
  <c r="X212" i="5"/>
  <c r="Y212" i="5"/>
  <c r="S213" i="5"/>
  <c r="T213" i="5"/>
  <c r="U213" i="5"/>
  <c r="W213" i="5"/>
  <c r="X213" i="5"/>
  <c r="Y213" i="5"/>
  <c r="S214" i="5"/>
  <c r="T214" i="5"/>
  <c r="U214" i="5"/>
  <c r="W214" i="5"/>
  <c r="X214" i="5"/>
  <c r="Y214" i="5"/>
  <c r="S215" i="5"/>
  <c r="T215" i="5"/>
  <c r="U215" i="5"/>
  <c r="W215" i="5"/>
  <c r="X215" i="5"/>
  <c r="Y215" i="5"/>
  <c r="S216" i="5"/>
  <c r="T216" i="5"/>
  <c r="U216" i="5"/>
  <c r="W216" i="5"/>
  <c r="X216" i="5"/>
  <c r="Y216" i="5"/>
  <c r="S217" i="5"/>
  <c r="T217" i="5"/>
  <c r="U217" i="5"/>
  <c r="W217" i="5"/>
  <c r="X217" i="5"/>
  <c r="Y217" i="5"/>
  <c r="S218" i="5"/>
  <c r="T218" i="5"/>
  <c r="U218" i="5"/>
  <c r="W218" i="5"/>
  <c r="X218" i="5"/>
  <c r="Y218" i="5"/>
  <c r="S219" i="5"/>
  <c r="T219" i="5"/>
  <c r="U219" i="5"/>
  <c r="W219" i="5"/>
  <c r="X219" i="5"/>
  <c r="Y219" i="5"/>
  <c r="S220" i="5"/>
  <c r="T220" i="5"/>
  <c r="U220" i="5"/>
  <c r="W220" i="5"/>
  <c r="X220" i="5"/>
  <c r="Y220" i="5"/>
  <c r="S221" i="5"/>
  <c r="T221" i="5"/>
  <c r="U221" i="5"/>
  <c r="W221" i="5"/>
  <c r="X221" i="5"/>
  <c r="Y221" i="5"/>
  <c r="S222" i="5"/>
  <c r="T222" i="5"/>
  <c r="U222" i="5"/>
  <c r="W222" i="5"/>
  <c r="X222" i="5"/>
  <c r="Y222" i="5"/>
  <c r="S223" i="5"/>
  <c r="T223" i="5"/>
  <c r="U223" i="5"/>
  <c r="W223" i="5"/>
  <c r="X223" i="5"/>
  <c r="Y223" i="5"/>
  <c r="S224" i="5"/>
  <c r="T224" i="5"/>
  <c r="U224" i="5"/>
  <c r="W224" i="5"/>
  <c r="X224" i="5"/>
  <c r="Y224" i="5"/>
  <c r="S225" i="5"/>
  <c r="T225" i="5"/>
  <c r="U225" i="5"/>
  <c r="W225" i="5"/>
  <c r="X225" i="5"/>
  <c r="Y225" i="5"/>
  <c r="S226" i="5"/>
  <c r="T226" i="5"/>
  <c r="U226" i="5"/>
  <c r="W226" i="5"/>
  <c r="X226" i="5"/>
  <c r="Y226" i="5"/>
  <c r="S227" i="5"/>
  <c r="T227" i="5"/>
  <c r="U227" i="5"/>
  <c r="W227" i="5"/>
  <c r="X227" i="5"/>
  <c r="Y227" i="5"/>
  <c r="S228" i="5"/>
  <c r="T228" i="5"/>
  <c r="U228" i="5"/>
  <c r="W228" i="5"/>
  <c r="X228" i="5"/>
  <c r="Y228" i="5"/>
  <c r="S229" i="5"/>
  <c r="T229" i="5"/>
  <c r="U229" i="5"/>
  <c r="W229" i="5"/>
  <c r="X229" i="5"/>
  <c r="Y229" i="5"/>
  <c r="S230" i="5"/>
  <c r="T230" i="5"/>
  <c r="U230" i="5"/>
  <c r="W230" i="5"/>
  <c r="X230" i="5"/>
  <c r="Y230" i="5"/>
  <c r="S231" i="5"/>
  <c r="T231" i="5"/>
  <c r="U231" i="5"/>
  <c r="W231" i="5"/>
  <c r="X231" i="5"/>
  <c r="Y231" i="5"/>
  <c r="S232" i="5"/>
  <c r="T232" i="5"/>
  <c r="U232" i="5"/>
  <c r="W232" i="5"/>
  <c r="X232" i="5"/>
  <c r="Y232" i="5"/>
  <c r="S233" i="5"/>
  <c r="T233" i="5"/>
  <c r="U233" i="5"/>
  <c r="W233" i="5"/>
  <c r="X233" i="5"/>
  <c r="Y233" i="5"/>
  <c r="S234" i="5"/>
  <c r="T234" i="5"/>
  <c r="U234" i="5"/>
  <c r="W234" i="5"/>
  <c r="X234" i="5"/>
  <c r="Y234" i="5"/>
  <c r="S235" i="5"/>
  <c r="T235" i="5"/>
  <c r="U235" i="5"/>
  <c r="W235" i="5"/>
  <c r="X235" i="5"/>
  <c r="Y235" i="5"/>
  <c r="S236" i="5"/>
  <c r="T236" i="5"/>
  <c r="U236" i="5"/>
  <c r="W236" i="5"/>
  <c r="X236" i="5"/>
  <c r="Y236" i="5"/>
  <c r="S237" i="5"/>
  <c r="T237" i="5"/>
  <c r="U237" i="5"/>
  <c r="W237" i="5"/>
  <c r="X237" i="5"/>
  <c r="Y237" i="5"/>
  <c r="S238" i="5"/>
  <c r="T238" i="5"/>
  <c r="U238" i="5"/>
  <c r="W238" i="5"/>
  <c r="X238" i="5"/>
  <c r="Y238" i="5"/>
  <c r="S239" i="5"/>
  <c r="T239" i="5"/>
  <c r="U239" i="5"/>
  <c r="W239" i="5"/>
  <c r="X239" i="5"/>
  <c r="Y239" i="5"/>
  <c r="S240" i="5"/>
  <c r="T240" i="5"/>
  <c r="U240" i="5"/>
  <c r="W240" i="5"/>
  <c r="X240" i="5"/>
  <c r="Y240" i="5"/>
  <c r="S241" i="5"/>
  <c r="T241" i="5"/>
  <c r="U241" i="5"/>
  <c r="W241" i="5"/>
  <c r="X241" i="5"/>
  <c r="Y241" i="5"/>
  <c r="S242" i="5"/>
  <c r="T242" i="5"/>
  <c r="U242" i="5"/>
  <c r="W242" i="5"/>
  <c r="X242" i="5"/>
  <c r="Y242" i="5"/>
  <c r="S243" i="5"/>
  <c r="T243" i="5"/>
  <c r="U243" i="5"/>
  <c r="W243" i="5"/>
  <c r="X243" i="5"/>
  <c r="Y243" i="5"/>
  <c r="S244" i="5"/>
  <c r="T244" i="5"/>
  <c r="U244" i="5"/>
  <c r="W244" i="5"/>
  <c r="X244" i="5"/>
  <c r="Y244" i="5"/>
  <c r="S245" i="5"/>
  <c r="T245" i="5"/>
  <c r="U245" i="5"/>
  <c r="W245" i="5"/>
  <c r="X245" i="5"/>
  <c r="Y245" i="5"/>
  <c r="S246" i="5"/>
  <c r="T246" i="5"/>
  <c r="U246" i="5"/>
  <c r="W246" i="5"/>
  <c r="X246" i="5"/>
  <c r="Y246" i="5"/>
  <c r="S247" i="5"/>
  <c r="T247" i="5"/>
  <c r="U247" i="5"/>
  <c r="W247" i="5"/>
  <c r="X247" i="5"/>
  <c r="Y247" i="5"/>
  <c r="S248" i="5"/>
  <c r="T248" i="5"/>
  <c r="U248" i="5"/>
  <c r="W248" i="5"/>
  <c r="X248" i="5"/>
  <c r="Y248" i="5"/>
  <c r="S249" i="5"/>
  <c r="T249" i="5"/>
  <c r="U249" i="5"/>
  <c r="W249" i="5"/>
  <c r="X249" i="5"/>
  <c r="Y249" i="5"/>
  <c r="S250" i="5"/>
  <c r="T250" i="5"/>
  <c r="U250" i="5"/>
  <c r="W250" i="5"/>
  <c r="X250" i="5"/>
  <c r="Y250" i="5"/>
  <c r="S251" i="5"/>
  <c r="T251" i="5"/>
  <c r="U251" i="5"/>
  <c r="W251" i="5"/>
  <c r="X251" i="5"/>
  <c r="Y251" i="5"/>
  <c r="S252" i="5"/>
  <c r="T252" i="5"/>
  <c r="U252" i="5"/>
  <c r="W252" i="5"/>
  <c r="X252" i="5"/>
  <c r="Y252" i="5"/>
  <c r="S253" i="5"/>
  <c r="T253" i="5"/>
  <c r="U253" i="5"/>
  <c r="W253" i="5"/>
  <c r="X253" i="5"/>
  <c r="Y253" i="5"/>
  <c r="S254" i="5"/>
  <c r="T254" i="5"/>
  <c r="U254" i="5"/>
  <c r="W254" i="5"/>
  <c r="X254" i="5"/>
  <c r="Y254" i="5"/>
  <c r="S255" i="5"/>
  <c r="T255" i="5"/>
  <c r="U255" i="5"/>
  <c r="W255" i="5"/>
  <c r="X255" i="5"/>
  <c r="Y255" i="5"/>
  <c r="S256" i="5"/>
  <c r="T256" i="5"/>
  <c r="U256" i="5"/>
  <c r="W256" i="5"/>
  <c r="X256" i="5"/>
  <c r="Y256" i="5"/>
  <c r="S257" i="5"/>
  <c r="T257" i="5"/>
  <c r="U257" i="5"/>
  <c r="W257" i="5"/>
  <c r="X257" i="5"/>
  <c r="Y257" i="5"/>
  <c r="S258" i="5"/>
  <c r="T258" i="5"/>
  <c r="U258" i="5"/>
  <c r="W258" i="5"/>
  <c r="X258" i="5"/>
  <c r="Y258" i="5"/>
  <c r="S259" i="5"/>
  <c r="T259" i="5"/>
  <c r="U259" i="5"/>
  <c r="W259" i="5"/>
  <c r="X259" i="5"/>
  <c r="Y259" i="5"/>
  <c r="S260" i="5"/>
  <c r="T260" i="5"/>
  <c r="U260" i="5"/>
  <c r="W260" i="5"/>
  <c r="X260" i="5"/>
  <c r="Y260" i="5"/>
  <c r="S261" i="5"/>
  <c r="T261" i="5"/>
  <c r="U261" i="5"/>
  <c r="W261" i="5"/>
  <c r="X261" i="5"/>
  <c r="Y261" i="5"/>
  <c r="S262" i="5"/>
  <c r="T262" i="5"/>
  <c r="U262" i="5"/>
  <c r="W262" i="5"/>
  <c r="X262" i="5"/>
  <c r="Y262" i="5"/>
  <c r="S263" i="5"/>
  <c r="T263" i="5"/>
  <c r="U263" i="5"/>
  <c r="W263" i="5"/>
  <c r="X263" i="5"/>
  <c r="Y263" i="5"/>
  <c r="S264" i="5"/>
  <c r="T264" i="5"/>
  <c r="U264" i="5"/>
  <c r="W264" i="5"/>
  <c r="X264" i="5"/>
  <c r="Y264" i="5"/>
  <c r="S265" i="5"/>
  <c r="T265" i="5"/>
  <c r="U265" i="5"/>
  <c r="W265" i="5"/>
  <c r="X265" i="5"/>
  <c r="Y265" i="5"/>
  <c r="S266" i="5"/>
  <c r="T266" i="5"/>
  <c r="U266" i="5"/>
  <c r="W266" i="5"/>
  <c r="X266" i="5"/>
  <c r="Y266" i="5"/>
  <c r="S267" i="5"/>
  <c r="T267" i="5"/>
  <c r="U267" i="5"/>
  <c r="W267" i="5"/>
  <c r="X267" i="5"/>
  <c r="Y267" i="5"/>
  <c r="S268" i="5"/>
  <c r="T268" i="5"/>
  <c r="U268" i="5"/>
  <c r="W268" i="5"/>
  <c r="X268" i="5"/>
  <c r="Y268" i="5"/>
  <c r="S269" i="5"/>
  <c r="T269" i="5"/>
  <c r="U269" i="5"/>
  <c r="W269" i="5"/>
  <c r="X269" i="5"/>
  <c r="Y269" i="5"/>
  <c r="S270" i="5"/>
  <c r="T270" i="5"/>
  <c r="U270" i="5"/>
  <c r="W270" i="5"/>
  <c r="X270" i="5"/>
  <c r="Y270" i="5"/>
  <c r="S271" i="5"/>
  <c r="T271" i="5"/>
  <c r="U271" i="5"/>
  <c r="W271" i="5"/>
  <c r="X271" i="5"/>
  <c r="Y271" i="5"/>
  <c r="S272" i="5"/>
  <c r="T272" i="5"/>
  <c r="U272" i="5"/>
  <c r="W272" i="5"/>
  <c r="X272" i="5"/>
  <c r="Y272" i="5"/>
  <c r="S273" i="5"/>
  <c r="T273" i="5"/>
  <c r="U273" i="5"/>
  <c r="W273" i="5"/>
  <c r="X273" i="5"/>
  <c r="Y273" i="5"/>
  <c r="S274" i="5"/>
  <c r="T274" i="5"/>
  <c r="U274" i="5"/>
  <c r="W274" i="5"/>
  <c r="X274" i="5"/>
  <c r="Y274" i="5"/>
  <c r="S275" i="5"/>
  <c r="T275" i="5"/>
  <c r="U275" i="5"/>
  <c r="W275" i="5"/>
  <c r="X275" i="5"/>
  <c r="Y275" i="5"/>
  <c r="S276" i="5"/>
  <c r="T276" i="5"/>
  <c r="U276" i="5"/>
  <c r="W276" i="5"/>
  <c r="X276" i="5"/>
  <c r="Y276" i="5"/>
  <c r="S277" i="5"/>
  <c r="T277" i="5"/>
  <c r="U277" i="5"/>
  <c r="W277" i="5"/>
  <c r="X277" i="5"/>
  <c r="Y277" i="5"/>
  <c r="S278" i="5"/>
  <c r="T278" i="5"/>
  <c r="U278" i="5"/>
  <c r="W278" i="5"/>
  <c r="X278" i="5"/>
  <c r="Y278" i="5"/>
  <c r="S279" i="5"/>
  <c r="T279" i="5"/>
  <c r="U279" i="5"/>
  <c r="W279" i="5"/>
  <c r="X279" i="5"/>
  <c r="Y279" i="5"/>
  <c r="S280" i="5"/>
  <c r="T280" i="5"/>
  <c r="U280" i="5"/>
  <c r="W280" i="5"/>
  <c r="X280" i="5"/>
  <c r="Y280" i="5"/>
  <c r="S281" i="5"/>
  <c r="T281" i="5"/>
  <c r="U281" i="5"/>
  <c r="W281" i="5"/>
  <c r="X281" i="5"/>
  <c r="Y281" i="5"/>
  <c r="S282" i="5"/>
  <c r="T282" i="5"/>
  <c r="U282" i="5"/>
  <c r="W282" i="5"/>
  <c r="X282" i="5"/>
  <c r="Y282" i="5"/>
  <c r="S283" i="5"/>
  <c r="T283" i="5"/>
  <c r="U283" i="5"/>
  <c r="W283" i="5"/>
  <c r="X283" i="5"/>
  <c r="Y283" i="5"/>
  <c r="S284" i="5"/>
  <c r="T284" i="5"/>
  <c r="U284" i="5"/>
  <c r="W284" i="5"/>
  <c r="X284" i="5"/>
  <c r="Y284" i="5"/>
  <c r="S285" i="5"/>
  <c r="T285" i="5"/>
  <c r="U285" i="5"/>
  <c r="W285" i="5"/>
  <c r="X285" i="5"/>
  <c r="Y285" i="5"/>
  <c r="S286" i="5"/>
  <c r="T286" i="5"/>
  <c r="U286" i="5"/>
  <c r="W286" i="5"/>
  <c r="X286" i="5"/>
  <c r="Y286" i="5"/>
  <c r="S287" i="5"/>
  <c r="T287" i="5"/>
  <c r="U287" i="5"/>
  <c r="W287" i="5"/>
  <c r="X287" i="5"/>
  <c r="Y287" i="5"/>
  <c r="S288" i="5"/>
  <c r="T288" i="5"/>
  <c r="U288" i="5"/>
  <c r="W288" i="5"/>
  <c r="X288" i="5"/>
  <c r="Y288" i="5"/>
  <c r="S289" i="5"/>
  <c r="T289" i="5"/>
  <c r="U289" i="5"/>
  <c r="W289" i="5"/>
  <c r="X289" i="5"/>
  <c r="Y289" i="5"/>
  <c r="S290" i="5"/>
  <c r="T290" i="5"/>
  <c r="U290" i="5"/>
  <c r="W290" i="5"/>
  <c r="X290" i="5"/>
  <c r="Y290" i="5"/>
  <c r="S291" i="5"/>
  <c r="T291" i="5"/>
  <c r="U291" i="5"/>
  <c r="W291" i="5"/>
  <c r="X291" i="5"/>
  <c r="Y291" i="5"/>
  <c r="S292" i="5"/>
  <c r="T292" i="5"/>
  <c r="U292" i="5"/>
  <c r="W292" i="5"/>
  <c r="X292" i="5"/>
  <c r="Y292" i="5"/>
  <c r="S293" i="5"/>
  <c r="T293" i="5"/>
  <c r="U293" i="5"/>
  <c r="W293" i="5"/>
  <c r="X293" i="5"/>
  <c r="Y293" i="5"/>
  <c r="S294" i="5"/>
  <c r="T294" i="5"/>
  <c r="U294" i="5"/>
  <c r="W294" i="5"/>
  <c r="X294" i="5"/>
  <c r="Y294" i="5"/>
  <c r="S295" i="5"/>
  <c r="T295" i="5"/>
  <c r="U295" i="5"/>
  <c r="W295" i="5"/>
  <c r="X295" i="5"/>
  <c r="Y295" i="5"/>
  <c r="S296" i="5"/>
  <c r="T296" i="5"/>
  <c r="U296" i="5"/>
  <c r="W296" i="5"/>
  <c r="X296" i="5"/>
  <c r="Y296" i="5"/>
  <c r="S297" i="5"/>
  <c r="T297" i="5"/>
  <c r="U297" i="5"/>
  <c r="W297" i="5"/>
  <c r="X297" i="5"/>
  <c r="Y297" i="5"/>
  <c r="S298" i="5"/>
  <c r="T298" i="5"/>
  <c r="U298" i="5"/>
  <c r="W298" i="5"/>
  <c r="X298" i="5"/>
  <c r="Y298" i="5"/>
  <c r="S299" i="5"/>
  <c r="T299" i="5"/>
  <c r="U299" i="5"/>
  <c r="W299" i="5"/>
  <c r="X299" i="5"/>
  <c r="Y299" i="5"/>
  <c r="S300" i="5"/>
  <c r="T300" i="5"/>
  <c r="U300" i="5"/>
  <c r="W300" i="5"/>
  <c r="X300" i="5"/>
  <c r="Y300" i="5"/>
  <c r="S301" i="5"/>
  <c r="T301" i="5"/>
  <c r="U301" i="5"/>
  <c r="W301" i="5"/>
  <c r="X301" i="5"/>
  <c r="Y301" i="5"/>
  <c r="S302" i="5"/>
  <c r="T302" i="5"/>
  <c r="U302" i="5"/>
  <c r="W302" i="5"/>
  <c r="X302" i="5"/>
  <c r="Y302" i="5"/>
  <c r="S303" i="5"/>
  <c r="T303" i="5"/>
  <c r="U303" i="5"/>
  <c r="W303" i="5"/>
  <c r="X303" i="5"/>
  <c r="Y303" i="5"/>
  <c r="S304" i="5"/>
  <c r="T304" i="5"/>
  <c r="U304" i="5"/>
  <c r="W304" i="5"/>
  <c r="X304" i="5"/>
  <c r="Y304" i="5"/>
  <c r="S305" i="5"/>
  <c r="T305" i="5"/>
  <c r="U305" i="5"/>
  <c r="W305" i="5"/>
  <c r="X305" i="5"/>
  <c r="Y305" i="5"/>
  <c r="S306" i="5"/>
  <c r="T306" i="5"/>
  <c r="U306" i="5"/>
  <c r="W306" i="5"/>
  <c r="X306" i="5"/>
  <c r="Y306" i="5"/>
  <c r="S307" i="5"/>
  <c r="T307" i="5"/>
  <c r="U307" i="5"/>
  <c r="W307" i="5"/>
  <c r="X307" i="5"/>
  <c r="Y307" i="5"/>
  <c r="S308" i="5"/>
  <c r="T308" i="5"/>
  <c r="U308" i="5"/>
  <c r="W308" i="5"/>
  <c r="X308" i="5"/>
  <c r="Y308" i="5"/>
  <c r="S309" i="5"/>
  <c r="T309" i="5"/>
  <c r="U309" i="5"/>
  <c r="W309" i="5"/>
  <c r="X309" i="5"/>
  <c r="Y309" i="5"/>
  <c r="S310" i="5"/>
  <c r="T310" i="5"/>
  <c r="U310" i="5"/>
  <c r="W310" i="5"/>
  <c r="X310" i="5"/>
  <c r="Y310" i="5"/>
  <c r="S311" i="5"/>
  <c r="T311" i="5"/>
  <c r="U311" i="5"/>
  <c r="W311" i="5"/>
  <c r="X311" i="5"/>
  <c r="Y311" i="5"/>
  <c r="S312" i="5"/>
  <c r="T312" i="5"/>
  <c r="U312" i="5"/>
  <c r="W312" i="5"/>
  <c r="X312" i="5"/>
  <c r="Y312" i="5"/>
  <c r="S313" i="5"/>
  <c r="T313" i="5"/>
  <c r="U313" i="5"/>
  <c r="W313" i="5"/>
  <c r="X313" i="5"/>
  <c r="Y313" i="5"/>
  <c r="S314" i="5"/>
  <c r="T314" i="5"/>
  <c r="U314" i="5"/>
  <c r="W314" i="5"/>
  <c r="X314" i="5"/>
  <c r="Y314" i="5"/>
  <c r="S315" i="5"/>
  <c r="T315" i="5"/>
  <c r="U315" i="5"/>
  <c r="W315" i="5"/>
  <c r="X315" i="5"/>
  <c r="Y315" i="5"/>
  <c r="S316" i="5"/>
  <c r="T316" i="5"/>
  <c r="U316" i="5"/>
  <c r="W316" i="5"/>
  <c r="X316" i="5"/>
  <c r="Y316" i="5"/>
  <c r="S317" i="5"/>
  <c r="T317" i="5"/>
  <c r="U317" i="5"/>
  <c r="W317" i="5"/>
  <c r="X317" i="5"/>
  <c r="Y317" i="5"/>
  <c r="S318" i="5"/>
  <c r="T318" i="5"/>
  <c r="U318" i="5"/>
  <c r="W318" i="5"/>
  <c r="X318" i="5"/>
  <c r="Y318" i="5"/>
  <c r="S319" i="5"/>
  <c r="T319" i="5"/>
  <c r="U319" i="5"/>
  <c r="W319" i="5"/>
  <c r="X319" i="5"/>
  <c r="Y319" i="5"/>
  <c r="S320" i="5"/>
  <c r="T320" i="5"/>
  <c r="U320" i="5"/>
  <c r="W320" i="5"/>
  <c r="X320" i="5"/>
  <c r="Y320" i="5"/>
  <c r="S321" i="5"/>
  <c r="T321" i="5"/>
  <c r="U321" i="5"/>
  <c r="W321" i="5"/>
  <c r="X321" i="5"/>
  <c r="Y321" i="5"/>
  <c r="S322" i="5"/>
  <c r="T322" i="5"/>
  <c r="U322" i="5"/>
  <c r="W322" i="5"/>
  <c r="X322" i="5"/>
  <c r="Y322" i="5"/>
  <c r="S323" i="5"/>
  <c r="T323" i="5"/>
  <c r="U323" i="5"/>
  <c r="W323" i="5"/>
  <c r="X323" i="5"/>
  <c r="Y323" i="5"/>
  <c r="S324" i="5"/>
  <c r="T324" i="5"/>
  <c r="U324" i="5"/>
  <c r="W324" i="5"/>
  <c r="X324" i="5"/>
  <c r="Y324" i="5"/>
  <c r="S325" i="5"/>
  <c r="T325" i="5"/>
  <c r="U325" i="5"/>
  <c r="W325" i="5"/>
  <c r="X325" i="5"/>
  <c r="Y325" i="5"/>
  <c r="S326" i="5"/>
  <c r="T326" i="5"/>
  <c r="U326" i="5"/>
  <c r="W326" i="5"/>
  <c r="X326" i="5"/>
  <c r="Y326" i="5"/>
  <c r="S327" i="5"/>
  <c r="T327" i="5"/>
  <c r="U327" i="5"/>
  <c r="W327" i="5"/>
  <c r="X327" i="5"/>
  <c r="Y327" i="5"/>
  <c r="S328" i="5"/>
  <c r="T328" i="5"/>
  <c r="U328" i="5"/>
  <c r="W328" i="5"/>
  <c r="X328" i="5"/>
  <c r="Y328" i="5"/>
  <c r="S329" i="5"/>
  <c r="T329" i="5"/>
  <c r="U329" i="5"/>
  <c r="W329" i="5"/>
  <c r="X329" i="5"/>
  <c r="Y329" i="5"/>
  <c r="S330" i="5"/>
  <c r="T330" i="5"/>
  <c r="U330" i="5"/>
  <c r="W330" i="5"/>
  <c r="X330" i="5"/>
  <c r="Y330" i="5"/>
  <c r="S331" i="5"/>
  <c r="T331" i="5"/>
  <c r="U331" i="5"/>
  <c r="W331" i="5"/>
  <c r="X331" i="5"/>
  <c r="Y331" i="5"/>
  <c r="S332" i="5"/>
  <c r="T332" i="5"/>
  <c r="U332" i="5"/>
  <c r="W332" i="5"/>
  <c r="X332" i="5"/>
  <c r="Y332" i="5"/>
  <c r="S333" i="5"/>
  <c r="T333" i="5"/>
  <c r="U333" i="5"/>
  <c r="W333" i="5"/>
  <c r="X333" i="5"/>
  <c r="Y333" i="5"/>
  <c r="S334" i="5"/>
  <c r="T334" i="5"/>
  <c r="U334" i="5"/>
  <c r="W334" i="5"/>
  <c r="X334" i="5"/>
  <c r="Y334" i="5"/>
  <c r="S335" i="5"/>
  <c r="T335" i="5"/>
  <c r="U335" i="5"/>
  <c r="W335" i="5"/>
  <c r="X335" i="5"/>
  <c r="Y335" i="5"/>
  <c r="S336" i="5"/>
  <c r="T336" i="5"/>
  <c r="U336" i="5"/>
  <c r="W336" i="5"/>
  <c r="X336" i="5"/>
  <c r="Y336" i="5"/>
  <c r="S337" i="5"/>
  <c r="T337" i="5"/>
  <c r="U337" i="5"/>
  <c r="W337" i="5"/>
  <c r="X337" i="5"/>
  <c r="Y337" i="5"/>
  <c r="S338" i="5"/>
  <c r="T338" i="5"/>
  <c r="U338" i="5"/>
  <c r="W338" i="5"/>
  <c r="X338" i="5"/>
  <c r="Y338" i="5"/>
  <c r="S339" i="5"/>
  <c r="T339" i="5"/>
  <c r="U339" i="5"/>
  <c r="W339" i="5"/>
  <c r="X339" i="5"/>
  <c r="Y339" i="5"/>
  <c r="S340" i="5"/>
  <c r="T340" i="5"/>
  <c r="U340" i="5"/>
  <c r="W340" i="5"/>
  <c r="X340" i="5"/>
  <c r="Y340" i="5"/>
  <c r="S341" i="5"/>
  <c r="T341" i="5"/>
  <c r="U341" i="5"/>
  <c r="W341" i="5"/>
  <c r="X341" i="5"/>
  <c r="Y341" i="5"/>
  <c r="S342" i="5"/>
  <c r="T342" i="5"/>
  <c r="U342" i="5"/>
  <c r="W342" i="5"/>
  <c r="X342" i="5"/>
  <c r="Y342" i="5"/>
  <c r="S343" i="5"/>
  <c r="T343" i="5"/>
  <c r="U343" i="5"/>
  <c r="W343" i="5"/>
  <c r="X343" i="5"/>
  <c r="Y343" i="5"/>
  <c r="S344" i="5"/>
  <c r="T344" i="5"/>
  <c r="U344" i="5"/>
  <c r="W344" i="5"/>
  <c r="X344" i="5"/>
  <c r="Y344" i="5"/>
  <c r="S345" i="5"/>
  <c r="T345" i="5"/>
  <c r="U345" i="5"/>
  <c r="W345" i="5"/>
  <c r="X345" i="5"/>
  <c r="Y345" i="5"/>
  <c r="S346" i="5"/>
  <c r="T346" i="5"/>
  <c r="U346" i="5"/>
  <c r="W346" i="5"/>
  <c r="X346" i="5"/>
  <c r="Y346" i="5"/>
  <c r="S347" i="5"/>
  <c r="T347" i="5"/>
  <c r="U347" i="5"/>
  <c r="W347" i="5"/>
  <c r="X347" i="5"/>
  <c r="Y347" i="5"/>
  <c r="S348" i="5"/>
  <c r="T348" i="5"/>
  <c r="U348" i="5"/>
  <c r="W348" i="5"/>
  <c r="X348" i="5"/>
  <c r="Y348" i="5"/>
  <c r="S349" i="5"/>
  <c r="T349" i="5"/>
  <c r="U349" i="5"/>
  <c r="W349" i="5"/>
  <c r="X349" i="5"/>
  <c r="Y349" i="5"/>
  <c r="S350" i="5"/>
  <c r="T350" i="5"/>
  <c r="U350" i="5"/>
  <c r="W350" i="5"/>
  <c r="X350" i="5"/>
  <c r="Y350" i="5"/>
  <c r="S351" i="5"/>
  <c r="T351" i="5"/>
  <c r="U351" i="5"/>
  <c r="W351" i="5"/>
  <c r="X351" i="5"/>
  <c r="Y351" i="5"/>
  <c r="S352" i="5"/>
  <c r="T352" i="5"/>
  <c r="U352" i="5"/>
  <c r="W352" i="5"/>
  <c r="X352" i="5"/>
  <c r="Y352" i="5"/>
  <c r="S353" i="5"/>
  <c r="T353" i="5"/>
  <c r="U353" i="5"/>
  <c r="W353" i="5"/>
  <c r="X353" i="5"/>
  <c r="Y353" i="5"/>
  <c r="S354" i="5"/>
  <c r="T354" i="5"/>
  <c r="U354" i="5"/>
  <c r="W354" i="5"/>
  <c r="X354" i="5"/>
  <c r="Y354" i="5"/>
  <c r="S355" i="5"/>
  <c r="T355" i="5"/>
  <c r="U355" i="5"/>
  <c r="W355" i="5"/>
  <c r="X355" i="5"/>
  <c r="Y355" i="5"/>
  <c r="S356" i="5"/>
  <c r="T356" i="5"/>
  <c r="U356" i="5"/>
  <c r="W356" i="5"/>
  <c r="X356" i="5"/>
  <c r="Y356" i="5"/>
  <c r="S357" i="5"/>
  <c r="T357" i="5"/>
  <c r="U357" i="5"/>
  <c r="W357" i="5"/>
  <c r="X357" i="5"/>
  <c r="Y357" i="5"/>
  <c r="S358" i="5"/>
  <c r="T358" i="5"/>
  <c r="U358" i="5"/>
  <c r="W358" i="5"/>
  <c r="X358" i="5"/>
  <c r="Y358" i="5"/>
  <c r="S359" i="5"/>
  <c r="T359" i="5"/>
  <c r="U359" i="5"/>
  <c r="W359" i="5"/>
  <c r="X359" i="5"/>
  <c r="Y359" i="5"/>
  <c r="S360" i="5"/>
  <c r="T360" i="5"/>
  <c r="U360" i="5"/>
  <c r="W360" i="5"/>
  <c r="X360" i="5"/>
  <c r="Y360" i="5"/>
  <c r="S361" i="5"/>
  <c r="T361" i="5"/>
  <c r="U361" i="5"/>
  <c r="W361" i="5"/>
  <c r="X361" i="5"/>
  <c r="Y361" i="5"/>
  <c r="S362" i="5"/>
  <c r="T362" i="5"/>
  <c r="U362" i="5"/>
  <c r="W362" i="5"/>
  <c r="X362" i="5"/>
  <c r="Y362" i="5"/>
  <c r="S363" i="5"/>
  <c r="T363" i="5"/>
  <c r="U363" i="5"/>
  <c r="W363" i="5"/>
  <c r="X363" i="5"/>
  <c r="Y363" i="5"/>
  <c r="S364" i="5"/>
  <c r="T364" i="5"/>
  <c r="U364" i="5"/>
  <c r="W364" i="5"/>
  <c r="X364" i="5"/>
  <c r="Y364" i="5"/>
  <c r="S365" i="5"/>
  <c r="T365" i="5"/>
  <c r="U365" i="5"/>
  <c r="W365" i="5"/>
  <c r="X365" i="5"/>
  <c r="Y365" i="5"/>
  <c r="S366" i="5"/>
  <c r="T366" i="5"/>
  <c r="U366" i="5"/>
  <c r="W366" i="5"/>
  <c r="X366" i="5"/>
  <c r="Y366" i="5"/>
  <c r="S367" i="5"/>
  <c r="T367" i="5"/>
  <c r="U367" i="5"/>
  <c r="W367" i="5"/>
  <c r="X367" i="5"/>
  <c r="Y367" i="5"/>
  <c r="S368" i="5"/>
  <c r="T368" i="5"/>
  <c r="U368" i="5"/>
  <c r="W368" i="5"/>
  <c r="X368" i="5"/>
  <c r="Y368" i="5"/>
  <c r="S369" i="5"/>
  <c r="T369" i="5"/>
  <c r="U369" i="5"/>
  <c r="W369" i="5"/>
  <c r="X369" i="5"/>
  <c r="Y369" i="5"/>
  <c r="S370" i="5"/>
  <c r="T370" i="5"/>
  <c r="U370" i="5"/>
  <c r="W370" i="5"/>
  <c r="X370" i="5"/>
  <c r="Y370" i="5"/>
  <c r="S371" i="5"/>
  <c r="T371" i="5"/>
  <c r="U371" i="5"/>
  <c r="W371" i="5"/>
  <c r="X371" i="5"/>
  <c r="Y371" i="5"/>
  <c r="S372" i="5"/>
  <c r="T372" i="5"/>
  <c r="U372" i="5"/>
  <c r="W372" i="5"/>
  <c r="X372" i="5"/>
  <c r="Y372" i="5"/>
  <c r="S373" i="5"/>
  <c r="T373" i="5"/>
  <c r="U373" i="5"/>
  <c r="W373" i="5"/>
  <c r="X373" i="5"/>
  <c r="Y373" i="5"/>
  <c r="S374" i="5"/>
  <c r="T374" i="5"/>
  <c r="U374" i="5"/>
  <c r="W374" i="5"/>
  <c r="X374" i="5"/>
  <c r="Y374" i="5"/>
  <c r="S375" i="5"/>
  <c r="T375" i="5"/>
  <c r="U375" i="5"/>
  <c r="W375" i="5"/>
  <c r="X375" i="5"/>
  <c r="Y375" i="5"/>
  <c r="S376" i="5"/>
  <c r="T376" i="5"/>
  <c r="U376" i="5"/>
  <c r="W376" i="5"/>
  <c r="X376" i="5"/>
  <c r="Y376" i="5"/>
  <c r="S377" i="5"/>
  <c r="T377" i="5"/>
  <c r="U377" i="5"/>
  <c r="W377" i="5"/>
  <c r="X377" i="5"/>
  <c r="Y377" i="5"/>
  <c r="S378" i="5"/>
  <c r="T378" i="5"/>
  <c r="U378" i="5"/>
  <c r="W378" i="5"/>
  <c r="X378" i="5"/>
  <c r="Y378" i="5"/>
  <c r="S379" i="5"/>
  <c r="T379" i="5"/>
  <c r="U379" i="5"/>
  <c r="W379" i="5"/>
  <c r="X379" i="5"/>
  <c r="Y379" i="5"/>
  <c r="S380" i="5"/>
  <c r="T380" i="5"/>
  <c r="U380" i="5"/>
  <c r="W380" i="5"/>
  <c r="X380" i="5"/>
  <c r="Y380" i="5"/>
  <c r="S381" i="5"/>
  <c r="T381" i="5"/>
  <c r="U381" i="5"/>
  <c r="W381" i="5"/>
  <c r="X381" i="5"/>
  <c r="Y381" i="5"/>
  <c r="S382" i="5"/>
  <c r="T382" i="5"/>
  <c r="U382" i="5"/>
  <c r="W382" i="5"/>
  <c r="X382" i="5"/>
  <c r="Y382" i="5"/>
  <c r="S383" i="5"/>
  <c r="T383" i="5"/>
  <c r="U383" i="5"/>
  <c r="W383" i="5"/>
  <c r="X383" i="5"/>
  <c r="Y383" i="5"/>
  <c r="S384" i="5"/>
  <c r="T384" i="5"/>
  <c r="U384" i="5"/>
  <c r="W384" i="5"/>
  <c r="X384" i="5"/>
  <c r="Y384" i="5"/>
  <c r="S385" i="5"/>
  <c r="T385" i="5"/>
  <c r="U385" i="5"/>
  <c r="W385" i="5"/>
  <c r="X385" i="5"/>
  <c r="Y385" i="5"/>
  <c r="S386" i="5"/>
  <c r="T386" i="5"/>
  <c r="U386" i="5"/>
  <c r="W386" i="5"/>
  <c r="X386" i="5"/>
  <c r="Y386" i="5"/>
  <c r="S387" i="5"/>
  <c r="T387" i="5"/>
  <c r="U387" i="5"/>
  <c r="W387" i="5"/>
  <c r="X387" i="5"/>
  <c r="Y387" i="5"/>
  <c r="S388" i="5"/>
  <c r="T388" i="5"/>
  <c r="U388" i="5"/>
  <c r="W388" i="5"/>
  <c r="X388" i="5"/>
  <c r="Y388" i="5"/>
  <c r="S389" i="5"/>
  <c r="T389" i="5"/>
  <c r="U389" i="5"/>
  <c r="W389" i="5"/>
  <c r="X389" i="5"/>
  <c r="Y389" i="5"/>
  <c r="S390" i="5"/>
  <c r="T390" i="5"/>
  <c r="U390" i="5"/>
  <c r="W390" i="5"/>
  <c r="X390" i="5"/>
  <c r="Y390" i="5"/>
  <c r="S391" i="5"/>
  <c r="T391" i="5"/>
  <c r="U391" i="5"/>
  <c r="W391" i="5"/>
  <c r="X391" i="5"/>
  <c r="Y391" i="5"/>
  <c r="S392" i="5"/>
  <c r="T392" i="5"/>
  <c r="U392" i="5"/>
  <c r="W392" i="5"/>
  <c r="X392" i="5"/>
  <c r="Y392" i="5"/>
  <c r="S393" i="5"/>
  <c r="T393" i="5"/>
  <c r="U393" i="5"/>
  <c r="W393" i="5"/>
  <c r="X393" i="5"/>
  <c r="Y393" i="5"/>
  <c r="S394" i="5"/>
  <c r="T394" i="5"/>
  <c r="U394" i="5"/>
  <c r="W394" i="5"/>
  <c r="X394" i="5"/>
  <c r="Y394" i="5"/>
  <c r="S395" i="5"/>
  <c r="T395" i="5"/>
  <c r="U395" i="5"/>
  <c r="W395" i="5"/>
  <c r="X395" i="5"/>
  <c r="Y395" i="5"/>
  <c r="S396" i="5"/>
  <c r="T396" i="5"/>
  <c r="U396" i="5"/>
  <c r="W396" i="5"/>
  <c r="X396" i="5"/>
  <c r="Y396" i="5"/>
  <c r="S397" i="5"/>
  <c r="T397" i="5"/>
  <c r="U397" i="5"/>
  <c r="W397" i="5"/>
  <c r="X397" i="5"/>
  <c r="Y397" i="5"/>
  <c r="S398" i="5"/>
  <c r="T398" i="5"/>
  <c r="U398" i="5"/>
  <c r="W398" i="5"/>
  <c r="X398" i="5"/>
  <c r="Y398" i="5"/>
  <c r="S399" i="5"/>
  <c r="T399" i="5"/>
  <c r="U399" i="5"/>
  <c r="W399" i="5"/>
  <c r="X399" i="5"/>
  <c r="Y399" i="5"/>
  <c r="S400" i="5"/>
  <c r="T400" i="5"/>
  <c r="U400" i="5"/>
  <c r="W400" i="5"/>
  <c r="X400" i="5"/>
  <c r="Y400" i="5"/>
  <c r="S401" i="5"/>
  <c r="T401" i="5"/>
  <c r="U401" i="5"/>
  <c r="W401" i="5"/>
  <c r="X401" i="5"/>
  <c r="Y401" i="5"/>
  <c r="S402" i="5"/>
  <c r="T402" i="5"/>
  <c r="U402" i="5"/>
  <c r="W402" i="5"/>
  <c r="X402" i="5"/>
  <c r="Y402" i="5"/>
  <c r="S403" i="5"/>
  <c r="T403" i="5"/>
  <c r="U403" i="5"/>
  <c r="W403" i="5"/>
  <c r="X403" i="5"/>
  <c r="Y403" i="5"/>
  <c r="S404" i="5"/>
  <c r="T404" i="5"/>
  <c r="U404" i="5"/>
  <c r="W404" i="5"/>
  <c r="X404" i="5"/>
  <c r="Y404" i="5"/>
  <c r="S405" i="5"/>
  <c r="T405" i="5"/>
  <c r="U405" i="5"/>
  <c r="W405" i="5"/>
  <c r="X405" i="5"/>
  <c r="Y405" i="5"/>
  <c r="S406" i="5"/>
  <c r="T406" i="5"/>
  <c r="U406" i="5"/>
  <c r="W406" i="5"/>
  <c r="X406" i="5"/>
  <c r="Y406" i="5"/>
  <c r="S407" i="5"/>
  <c r="T407" i="5"/>
  <c r="U407" i="5"/>
  <c r="W407" i="5"/>
  <c r="X407" i="5"/>
  <c r="Y407" i="5"/>
  <c r="S408" i="5"/>
  <c r="T408" i="5"/>
  <c r="U408" i="5"/>
  <c r="W408" i="5"/>
  <c r="X408" i="5"/>
  <c r="Y408" i="5"/>
  <c r="S409" i="5"/>
  <c r="T409" i="5"/>
  <c r="U409" i="5"/>
  <c r="W409" i="5"/>
  <c r="X409" i="5"/>
  <c r="Y409" i="5"/>
  <c r="S410" i="5"/>
  <c r="T410" i="5"/>
  <c r="U410" i="5"/>
  <c r="W410" i="5"/>
  <c r="X410" i="5"/>
  <c r="Y410" i="5"/>
  <c r="S411" i="5"/>
  <c r="T411" i="5"/>
  <c r="U411" i="5"/>
  <c r="W411" i="5"/>
  <c r="X411" i="5"/>
  <c r="Y411" i="5"/>
  <c r="S412" i="5"/>
  <c r="T412" i="5"/>
  <c r="U412" i="5"/>
  <c r="W412" i="5"/>
  <c r="X412" i="5"/>
  <c r="Y412" i="5"/>
  <c r="S413" i="5"/>
  <c r="T413" i="5"/>
  <c r="U413" i="5"/>
  <c r="W413" i="5"/>
  <c r="X413" i="5"/>
  <c r="Y413" i="5"/>
  <c r="S414" i="5"/>
  <c r="T414" i="5"/>
  <c r="U414" i="5"/>
  <c r="W414" i="5"/>
  <c r="X414" i="5"/>
  <c r="Y414" i="5"/>
  <c r="S415" i="5"/>
  <c r="T415" i="5"/>
  <c r="U415" i="5"/>
  <c r="W415" i="5"/>
  <c r="X415" i="5"/>
  <c r="Y415" i="5"/>
  <c r="S416" i="5"/>
  <c r="T416" i="5"/>
  <c r="U416" i="5"/>
  <c r="W416" i="5"/>
  <c r="X416" i="5"/>
  <c r="Y416" i="5"/>
  <c r="S417" i="5"/>
  <c r="T417" i="5"/>
  <c r="U417" i="5"/>
  <c r="W417" i="5"/>
  <c r="X417" i="5"/>
  <c r="Y417" i="5"/>
  <c r="S418" i="5"/>
  <c r="T418" i="5"/>
  <c r="U418" i="5"/>
  <c r="W418" i="5"/>
  <c r="X418" i="5"/>
  <c r="Y418" i="5"/>
  <c r="S419" i="5"/>
  <c r="T419" i="5"/>
  <c r="U419" i="5"/>
  <c r="W419" i="5"/>
  <c r="X419" i="5"/>
  <c r="Y419" i="5"/>
  <c r="S420" i="5"/>
  <c r="T420" i="5"/>
  <c r="U420" i="5"/>
  <c r="W420" i="5"/>
  <c r="X420" i="5"/>
  <c r="Y420" i="5"/>
  <c r="S421" i="5"/>
  <c r="T421" i="5"/>
  <c r="U421" i="5"/>
  <c r="W421" i="5"/>
  <c r="X421" i="5"/>
  <c r="Y421" i="5"/>
  <c r="S422" i="5"/>
  <c r="T422" i="5"/>
  <c r="U422" i="5"/>
  <c r="W422" i="5"/>
  <c r="X422" i="5"/>
  <c r="Y422" i="5"/>
  <c r="S423" i="5"/>
  <c r="T423" i="5"/>
  <c r="U423" i="5"/>
  <c r="W423" i="5"/>
  <c r="X423" i="5"/>
  <c r="Y423" i="5"/>
  <c r="S424" i="5"/>
  <c r="T424" i="5"/>
  <c r="U424" i="5"/>
  <c r="W424" i="5"/>
  <c r="X424" i="5"/>
  <c r="Y424" i="5"/>
  <c r="S425" i="5"/>
  <c r="T425" i="5"/>
  <c r="U425" i="5"/>
  <c r="W425" i="5"/>
  <c r="X425" i="5"/>
  <c r="Y425" i="5"/>
  <c r="S426" i="5"/>
  <c r="T426" i="5"/>
  <c r="U426" i="5"/>
  <c r="W426" i="5"/>
  <c r="X426" i="5"/>
  <c r="Y426" i="5"/>
  <c r="S427" i="5"/>
  <c r="T427" i="5"/>
  <c r="U427" i="5"/>
  <c r="W427" i="5"/>
  <c r="X427" i="5"/>
  <c r="Y427" i="5"/>
  <c r="S428" i="5"/>
  <c r="T428" i="5"/>
  <c r="U428" i="5"/>
  <c r="W428" i="5"/>
  <c r="X428" i="5"/>
  <c r="Y428" i="5"/>
  <c r="S429" i="5"/>
  <c r="T429" i="5"/>
  <c r="U429" i="5"/>
  <c r="W429" i="5"/>
  <c r="X429" i="5"/>
  <c r="Y429" i="5"/>
  <c r="S430" i="5"/>
  <c r="T430" i="5"/>
  <c r="U430" i="5"/>
  <c r="W430" i="5"/>
  <c r="X430" i="5"/>
  <c r="Y430" i="5"/>
  <c r="S431" i="5"/>
  <c r="T431" i="5"/>
  <c r="U431" i="5"/>
  <c r="W431" i="5"/>
  <c r="X431" i="5"/>
  <c r="Y431" i="5"/>
  <c r="S432" i="5"/>
  <c r="T432" i="5"/>
  <c r="U432" i="5"/>
  <c r="W432" i="5"/>
  <c r="X432" i="5"/>
  <c r="Y432" i="5"/>
  <c r="S433" i="5"/>
  <c r="T433" i="5"/>
  <c r="U433" i="5"/>
  <c r="W433" i="5"/>
  <c r="X433" i="5"/>
  <c r="Y433" i="5"/>
  <c r="S434" i="5"/>
  <c r="T434" i="5"/>
  <c r="U434" i="5"/>
  <c r="W434" i="5"/>
  <c r="X434" i="5"/>
  <c r="Y434" i="5"/>
  <c r="S435" i="5"/>
  <c r="T435" i="5"/>
  <c r="U435" i="5"/>
  <c r="W435" i="5"/>
  <c r="X435" i="5"/>
  <c r="Y435" i="5"/>
  <c r="S436" i="5"/>
  <c r="T436" i="5"/>
  <c r="U436" i="5"/>
  <c r="W436" i="5"/>
  <c r="X436" i="5"/>
  <c r="Y436" i="5"/>
  <c r="S437" i="5"/>
  <c r="T437" i="5"/>
  <c r="U437" i="5"/>
  <c r="W437" i="5"/>
  <c r="X437" i="5"/>
  <c r="Y437" i="5"/>
  <c r="S438" i="5"/>
  <c r="T438" i="5"/>
  <c r="U438" i="5"/>
  <c r="W438" i="5"/>
  <c r="X438" i="5"/>
  <c r="Y438" i="5"/>
  <c r="S439" i="5"/>
  <c r="T439" i="5"/>
  <c r="U439" i="5"/>
  <c r="W439" i="5"/>
  <c r="X439" i="5"/>
  <c r="Y439" i="5"/>
  <c r="S440" i="5"/>
  <c r="T440" i="5"/>
  <c r="U440" i="5"/>
  <c r="W440" i="5"/>
  <c r="X440" i="5"/>
  <c r="Y440" i="5"/>
  <c r="S441" i="5"/>
  <c r="T441" i="5"/>
  <c r="U441" i="5"/>
  <c r="W441" i="5"/>
  <c r="X441" i="5"/>
  <c r="Y441" i="5"/>
  <c r="S442" i="5"/>
  <c r="T442" i="5"/>
  <c r="U442" i="5"/>
  <c r="W442" i="5"/>
  <c r="X442" i="5"/>
  <c r="Y442" i="5"/>
  <c r="S443" i="5"/>
  <c r="T443" i="5"/>
  <c r="U443" i="5"/>
  <c r="W443" i="5"/>
  <c r="X443" i="5"/>
  <c r="Y443" i="5"/>
  <c r="S444" i="5"/>
  <c r="T444" i="5"/>
  <c r="U444" i="5"/>
  <c r="W444" i="5"/>
  <c r="X444" i="5"/>
  <c r="Y444" i="5"/>
  <c r="S445" i="5"/>
  <c r="T445" i="5"/>
  <c r="U445" i="5"/>
  <c r="W445" i="5"/>
  <c r="X445" i="5"/>
  <c r="Y445" i="5"/>
  <c r="S446" i="5"/>
  <c r="T446" i="5"/>
  <c r="U446" i="5"/>
  <c r="W446" i="5"/>
  <c r="X446" i="5"/>
  <c r="Y446" i="5"/>
  <c r="S447" i="5"/>
  <c r="T447" i="5"/>
  <c r="U447" i="5"/>
  <c r="W447" i="5"/>
  <c r="X447" i="5"/>
  <c r="Y447" i="5"/>
  <c r="S448" i="5"/>
  <c r="T448" i="5"/>
  <c r="U448" i="5"/>
  <c r="W448" i="5"/>
  <c r="X448" i="5"/>
  <c r="Y448" i="5"/>
  <c r="S449" i="5"/>
  <c r="T449" i="5"/>
  <c r="U449" i="5"/>
  <c r="W449" i="5"/>
  <c r="X449" i="5"/>
  <c r="Y449" i="5"/>
  <c r="S450" i="5"/>
  <c r="T450" i="5"/>
  <c r="U450" i="5"/>
  <c r="W450" i="5"/>
  <c r="X450" i="5"/>
  <c r="Y450" i="5"/>
  <c r="S451" i="5"/>
  <c r="T451" i="5"/>
  <c r="U451" i="5"/>
  <c r="W451" i="5"/>
  <c r="X451" i="5"/>
  <c r="Y451" i="5"/>
  <c r="S452" i="5"/>
  <c r="T452" i="5"/>
  <c r="U452" i="5"/>
  <c r="W452" i="5"/>
  <c r="X452" i="5"/>
  <c r="Y452" i="5"/>
  <c r="S453" i="5"/>
  <c r="T453" i="5"/>
  <c r="U453" i="5"/>
  <c r="W453" i="5"/>
  <c r="X453" i="5"/>
  <c r="Y453" i="5"/>
  <c r="S454" i="5"/>
  <c r="T454" i="5"/>
  <c r="U454" i="5"/>
  <c r="W454" i="5"/>
  <c r="X454" i="5"/>
  <c r="Y454" i="5"/>
  <c r="S455" i="5"/>
  <c r="T455" i="5"/>
  <c r="U455" i="5"/>
  <c r="W455" i="5"/>
  <c r="X455" i="5"/>
  <c r="Y455" i="5"/>
  <c r="S456" i="5"/>
  <c r="T456" i="5"/>
  <c r="U456" i="5"/>
  <c r="W456" i="5"/>
  <c r="X456" i="5"/>
  <c r="Y456" i="5"/>
  <c r="S457" i="5"/>
  <c r="T457" i="5"/>
  <c r="U457" i="5"/>
  <c r="W457" i="5"/>
  <c r="X457" i="5"/>
  <c r="Y457" i="5"/>
  <c r="S458" i="5"/>
  <c r="T458" i="5"/>
  <c r="U458" i="5"/>
  <c r="W458" i="5"/>
  <c r="X458" i="5"/>
  <c r="Y458" i="5"/>
  <c r="S459" i="5"/>
  <c r="T459" i="5"/>
  <c r="U459" i="5"/>
  <c r="W459" i="5"/>
  <c r="X459" i="5"/>
  <c r="Y459" i="5"/>
  <c r="S460" i="5"/>
  <c r="T460" i="5"/>
  <c r="U460" i="5"/>
  <c r="W460" i="5"/>
  <c r="X460" i="5"/>
  <c r="Y460" i="5"/>
  <c r="S461" i="5"/>
  <c r="T461" i="5"/>
  <c r="U461" i="5"/>
  <c r="W461" i="5"/>
  <c r="X461" i="5"/>
  <c r="Y461" i="5"/>
  <c r="S462" i="5"/>
  <c r="T462" i="5"/>
  <c r="U462" i="5"/>
  <c r="W462" i="5"/>
  <c r="X462" i="5"/>
  <c r="Y462" i="5"/>
  <c r="S463" i="5"/>
  <c r="T463" i="5"/>
  <c r="U463" i="5"/>
  <c r="W463" i="5"/>
  <c r="X463" i="5"/>
  <c r="Y463" i="5"/>
  <c r="S464" i="5"/>
  <c r="T464" i="5"/>
  <c r="U464" i="5"/>
  <c r="W464" i="5"/>
  <c r="X464" i="5"/>
  <c r="Y464" i="5"/>
  <c r="S465" i="5"/>
  <c r="T465" i="5"/>
  <c r="U465" i="5"/>
  <c r="W465" i="5"/>
  <c r="X465" i="5"/>
  <c r="Y465" i="5"/>
  <c r="S466" i="5"/>
  <c r="T466" i="5"/>
  <c r="U466" i="5"/>
  <c r="W466" i="5"/>
  <c r="X466" i="5"/>
  <c r="Y466" i="5"/>
  <c r="S467" i="5"/>
  <c r="T467" i="5"/>
  <c r="U467" i="5"/>
  <c r="W467" i="5"/>
  <c r="X467" i="5"/>
  <c r="Y467" i="5"/>
  <c r="S468" i="5"/>
  <c r="T468" i="5"/>
  <c r="U468" i="5"/>
  <c r="W468" i="5"/>
  <c r="X468" i="5"/>
  <c r="Y468" i="5"/>
  <c r="S469" i="5"/>
  <c r="T469" i="5"/>
  <c r="U469" i="5"/>
  <c r="W469" i="5"/>
  <c r="X469" i="5"/>
  <c r="Y469" i="5"/>
  <c r="S470" i="5"/>
  <c r="T470" i="5"/>
  <c r="U470" i="5"/>
  <c r="W470" i="5"/>
  <c r="X470" i="5"/>
  <c r="Y470" i="5"/>
  <c r="S471" i="5"/>
  <c r="T471" i="5"/>
  <c r="U471" i="5"/>
  <c r="W471" i="5"/>
  <c r="X471" i="5"/>
  <c r="Y471" i="5"/>
  <c r="S472" i="5"/>
  <c r="T472" i="5"/>
  <c r="U472" i="5"/>
  <c r="W472" i="5"/>
  <c r="X472" i="5"/>
  <c r="Y472" i="5"/>
  <c r="S473" i="5"/>
  <c r="T473" i="5"/>
  <c r="U473" i="5"/>
  <c r="W473" i="5"/>
  <c r="X473" i="5"/>
  <c r="Y473" i="5"/>
  <c r="S474" i="5"/>
  <c r="T474" i="5"/>
  <c r="U474" i="5"/>
  <c r="W474" i="5"/>
  <c r="X474" i="5"/>
  <c r="Y474" i="5"/>
  <c r="S475" i="5"/>
  <c r="T475" i="5"/>
  <c r="U475" i="5"/>
  <c r="W475" i="5"/>
  <c r="X475" i="5"/>
  <c r="Y475" i="5"/>
  <c r="S476" i="5"/>
  <c r="T476" i="5"/>
  <c r="U476" i="5"/>
  <c r="W476" i="5"/>
  <c r="X476" i="5"/>
  <c r="Y476" i="5"/>
  <c r="S477" i="5"/>
  <c r="T477" i="5"/>
  <c r="U477" i="5"/>
  <c r="W477" i="5"/>
  <c r="X477" i="5"/>
  <c r="Y477" i="5"/>
  <c r="S478" i="5"/>
  <c r="T478" i="5"/>
  <c r="U478" i="5"/>
  <c r="W478" i="5"/>
  <c r="X478" i="5"/>
  <c r="Y478" i="5"/>
  <c r="S479" i="5"/>
  <c r="T479" i="5"/>
  <c r="U479" i="5"/>
  <c r="W479" i="5"/>
  <c r="X479" i="5"/>
  <c r="Y479" i="5"/>
  <c r="S480" i="5"/>
  <c r="T480" i="5"/>
  <c r="U480" i="5"/>
  <c r="W480" i="5"/>
  <c r="X480" i="5"/>
  <c r="Y480" i="5"/>
  <c r="S481" i="5"/>
  <c r="T481" i="5"/>
  <c r="U481" i="5"/>
  <c r="W481" i="5"/>
  <c r="X481" i="5"/>
  <c r="Y481" i="5"/>
  <c r="S482" i="5"/>
  <c r="T482" i="5"/>
  <c r="U482" i="5"/>
  <c r="W482" i="5"/>
  <c r="X482" i="5"/>
  <c r="Y482" i="5"/>
  <c r="S483" i="5"/>
  <c r="T483" i="5"/>
  <c r="U483" i="5"/>
  <c r="W483" i="5"/>
  <c r="X483" i="5"/>
  <c r="Y483" i="5"/>
  <c r="S484" i="5"/>
  <c r="T484" i="5"/>
  <c r="U484" i="5"/>
  <c r="W484" i="5"/>
  <c r="X484" i="5"/>
  <c r="Y484" i="5"/>
  <c r="S485" i="5"/>
  <c r="T485" i="5"/>
  <c r="U485" i="5"/>
  <c r="W485" i="5"/>
  <c r="X485" i="5"/>
  <c r="Y485" i="5"/>
  <c r="S486" i="5"/>
  <c r="T486" i="5"/>
  <c r="U486" i="5"/>
  <c r="W486" i="5"/>
  <c r="X486" i="5"/>
  <c r="Y486" i="5"/>
  <c r="S487" i="5"/>
  <c r="T487" i="5"/>
  <c r="U487" i="5"/>
  <c r="W487" i="5"/>
  <c r="X487" i="5"/>
  <c r="Y487" i="5"/>
  <c r="S488" i="5"/>
  <c r="T488" i="5"/>
  <c r="U488" i="5"/>
  <c r="W488" i="5"/>
  <c r="X488" i="5"/>
  <c r="Y488" i="5"/>
  <c r="S489" i="5"/>
  <c r="T489" i="5"/>
  <c r="U489" i="5"/>
  <c r="W489" i="5"/>
  <c r="X489" i="5"/>
  <c r="Y489" i="5"/>
  <c r="S490" i="5"/>
  <c r="T490" i="5"/>
  <c r="U490" i="5"/>
  <c r="W490" i="5"/>
  <c r="X490" i="5"/>
  <c r="Y490" i="5"/>
  <c r="S491" i="5"/>
  <c r="T491" i="5"/>
  <c r="U491" i="5"/>
  <c r="W491" i="5"/>
  <c r="X491" i="5"/>
  <c r="Y491" i="5"/>
  <c r="S492" i="5"/>
  <c r="T492" i="5"/>
  <c r="U492" i="5"/>
  <c r="W492" i="5"/>
  <c r="X492" i="5"/>
  <c r="Y492" i="5"/>
  <c r="S493" i="5"/>
  <c r="T493" i="5"/>
  <c r="U493" i="5"/>
  <c r="W493" i="5"/>
  <c r="X493" i="5"/>
  <c r="Y493" i="5"/>
  <c r="S494" i="5"/>
  <c r="T494" i="5"/>
  <c r="U494" i="5"/>
  <c r="W494" i="5"/>
  <c r="X494" i="5"/>
  <c r="Y494" i="5"/>
  <c r="S495" i="5"/>
  <c r="T495" i="5"/>
  <c r="U495" i="5"/>
  <c r="W495" i="5"/>
  <c r="X495" i="5"/>
  <c r="Y495" i="5"/>
  <c r="S496" i="5"/>
  <c r="T496" i="5"/>
  <c r="U496" i="5"/>
  <c r="W496" i="5"/>
  <c r="X496" i="5"/>
  <c r="Y496" i="5"/>
  <c r="S497" i="5"/>
  <c r="T497" i="5"/>
  <c r="U497" i="5"/>
  <c r="W497" i="5"/>
  <c r="X497" i="5"/>
  <c r="Y497" i="5"/>
  <c r="S498" i="5"/>
  <c r="T498" i="5"/>
  <c r="U498" i="5"/>
  <c r="W498" i="5"/>
  <c r="X498" i="5"/>
  <c r="Y498" i="5"/>
  <c r="S499" i="5"/>
  <c r="T499" i="5"/>
  <c r="U499" i="5"/>
  <c r="W499" i="5"/>
  <c r="X499" i="5"/>
  <c r="Y499" i="5"/>
  <c r="S500" i="5"/>
  <c r="T500" i="5"/>
  <c r="U500" i="5"/>
  <c r="W500" i="5"/>
  <c r="X500" i="5"/>
  <c r="Y500" i="5"/>
  <c r="S501" i="5"/>
  <c r="T501" i="5"/>
  <c r="U501" i="5"/>
  <c r="W501" i="5"/>
  <c r="X501" i="5"/>
  <c r="Y501" i="5"/>
  <c r="S502" i="5"/>
  <c r="T502" i="5"/>
  <c r="U502" i="5"/>
  <c r="W502" i="5"/>
  <c r="X502" i="5"/>
  <c r="Y502" i="5"/>
  <c r="S503" i="5"/>
  <c r="T503" i="5"/>
  <c r="U503" i="5"/>
  <c r="W503" i="5"/>
  <c r="X503" i="5"/>
  <c r="Y503" i="5"/>
  <c r="S504" i="5"/>
  <c r="T504" i="5"/>
  <c r="U504" i="5"/>
  <c r="W504" i="5"/>
  <c r="X504" i="5"/>
  <c r="Y504" i="5"/>
  <c r="S505" i="5"/>
  <c r="T505" i="5"/>
  <c r="U505" i="5"/>
  <c r="W505" i="5"/>
  <c r="X505" i="5"/>
  <c r="Y505" i="5"/>
  <c r="S506" i="5"/>
  <c r="T506" i="5"/>
  <c r="U506" i="5"/>
  <c r="W506" i="5"/>
  <c r="X506" i="5"/>
  <c r="Y506" i="5"/>
  <c r="S507" i="5"/>
  <c r="T507" i="5"/>
  <c r="U507" i="5"/>
  <c r="W507" i="5"/>
  <c r="X507" i="5"/>
  <c r="Y507" i="5"/>
  <c r="S508" i="5"/>
  <c r="T508" i="5"/>
  <c r="U508" i="5"/>
  <c r="W508" i="5"/>
  <c r="X508" i="5"/>
  <c r="Y508" i="5"/>
  <c r="S509" i="5"/>
  <c r="T509" i="5"/>
  <c r="U509" i="5"/>
  <c r="W509" i="5"/>
  <c r="X509" i="5"/>
  <c r="Y509" i="5"/>
  <c r="S510" i="5"/>
  <c r="T510" i="5"/>
  <c r="U510" i="5"/>
  <c r="W510" i="5"/>
  <c r="X510" i="5"/>
  <c r="Y510" i="5"/>
  <c r="S511" i="5"/>
  <c r="T511" i="5"/>
  <c r="U511" i="5"/>
  <c r="W511" i="5"/>
  <c r="X511" i="5"/>
  <c r="Y511" i="5"/>
  <c r="S512" i="5"/>
  <c r="T512" i="5"/>
  <c r="U512" i="5"/>
  <c r="W512" i="5"/>
  <c r="X512" i="5"/>
  <c r="Y512" i="5"/>
  <c r="S513" i="5"/>
  <c r="T513" i="5"/>
  <c r="U513" i="5"/>
  <c r="W513" i="5"/>
  <c r="X513" i="5"/>
  <c r="Y513" i="5"/>
  <c r="S514" i="5"/>
  <c r="T514" i="5"/>
  <c r="U514" i="5"/>
  <c r="W514" i="5"/>
  <c r="X514" i="5"/>
  <c r="Y514" i="5"/>
  <c r="S515" i="5"/>
  <c r="T515" i="5"/>
  <c r="U515" i="5"/>
  <c r="W515" i="5"/>
  <c r="X515" i="5"/>
  <c r="Y515" i="5"/>
  <c r="S516" i="5"/>
  <c r="T516" i="5"/>
  <c r="U516" i="5"/>
  <c r="W516" i="5"/>
  <c r="X516" i="5"/>
  <c r="Y516" i="5"/>
  <c r="S517" i="5"/>
  <c r="T517" i="5"/>
  <c r="U517" i="5"/>
  <c r="W517" i="5"/>
  <c r="X517" i="5"/>
  <c r="Y517" i="5"/>
  <c r="S518" i="5"/>
  <c r="T518" i="5"/>
  <c r="U518" i="5"/>
  <c r="W518" i="5"/>
  <c r="X518" i="5"/>
  <c r="Y518" i="5"/>
  <c r="S519" i="5"/>
  <c r="T519" i="5"/>
  <c r="U519" i="5"/>
  <c r="W519" i="5"/>
  <c r="X519" i="5"/>
  <c r="Y519" i="5"/>
  <c r="S520" i="5"/>
  <c r="T520" i="5"/>
  <c r="U520" i="5"/>
  <c r="W520" i="5"/>
  <c r="X520" i="5"/>
  <c r="Y520" i="5"/>
  <c r="S521" i="5"/>
  <c r="T521" i="5"/>
  <c r="U521" i="5"/>
  <c r="W521" i="5"/>
  <c r="X521" i="5"/>
  <c r="Y521" i="5"/>
  <c r="S522" i="5"/>
  <c r="T522" i="5"/>
  <c r="U522" i="5"/>
  <c r="W522" i="5"/>
  <c r="X522" i="5"/>
  <c r="Y522" i="5"/>
  <c r="S523" i="5"/>
  <c r="T523" i="5"/>
  <c r="U523" i="5"/>
  <c r="W523" i="5"/>
  <c r="X523" i="5"/>
  <c r="Y523" i="5"/>
  <c r="S524" i="5"/>
  <c r="T524" i="5"/>
  <c r="U524" i="5"/>
  <c r="W524" i="5"/>
  <c r="X524" i="5"/>
  <c r="Y524" i="5"/>
  <c r="S525" i="5"/>
  <c r="T525" i="5"/>
  <c r="U525" i="5"/>
  <c r="W525" i="5"/>
  <c r="X525" i="5"/>
  <c r="Y525" i="5"/>
  <c r="S526" i="5"/>
  <c r="T526" i="5"/>
  <c r="U526" i="5"/>
  <c r="W526" i="5"/>
  <c r="X526" i="5"/>
  <c r="Y526" i="5"/>
  <c r="S527" i="5"/>
  <c r="T527" i="5"/>
  <c r="U527" i="5"/>
  <c r="W527" i="5"/>
  <c r="X527" i="5"/>
  <c r="Y527" i="5"/>
  <c r="S528" i="5"/>
  <c r="T528" i="5"/>
  <c r="U528" i="5"/>
  <c r="W528" i="5"/>
  <c r="X528" i="5"/>
  <c r="Y528" i="5"/>
  <c r="S529" i="5"/>
  <c r="T529" i="5"/>
  <c r="U529" i="5"/>
  <c r="W529" i="5"/>
  <c r="X529" i="5"/>
  <c r="Y529" i="5"/>
  <c r="S530" i="5"/>
  <c r="T530" i="5"/>
  <c r="U530" i="5"/>
  <c r="W530" i="5"/>
  <c r="X530" i="5"/>
  <c r="Y530" i="5"/>
  <c r="S531" i="5"/>
  <c r="T531" i="5"/>
  <c r="U531" i="5"/>
  <c r="W531" i="5"/>
  <c r="X531" i="5"/>
  <c r="Y531" i="5"/>
  <c r="S532" i="5"/>
  <c r="T532" i="5"/>
  <c r="U532" i="5"/>
  <c r="W532" i="5"/>
  <c r="X532" i="5"/>
  <c r="Y532" i="5"/>
  <c r="S533" i="5"/>
  <c r="T533" i="5"/>
  <c r="U533" i="5"/>
  <c r="W533" i="5"/>
  <c r="X533" i="5"/>
  <c r="Y533" i="5"/>
  <c r="S534" i="5"/>
  <c r="T534" i="5"/>
  <c r="U534" i="5"/>
  <c r="W534" i="5"/>
  <c r="X534" i="5"/>
  <c r="Y534" i="5"/>
  <c r="S535" i="5"/>
  <c r="T535" i="5"/>
  <c r="U535" i="5"/>
  <c r="W535" i="5"/>
  <c r="X535" i="5"/>
  <c r="Y535" i="5"/>
  <c r="S536" i="5"/>
  <c r="T536" i="5"/>
  <c r="U536" i="5"/>
  <c r="W536" i="5"/>
  <c r="X536" i="5"/>
  <c r="Y536" i="5"/>
  <c r="S537" i="5"/>
  <c r="T537" i="5"/>
  <c r="U537" i="5"/>
  <c r="W537" i="5"/>
  <c r="X537" i="5"/>
  <c r="Y537" i="5"/>
  <c r="S538" i="5"/>
  <c r="T538" i="5"/>
  <c r="U538" i="5"/>
  <c r="W538" i="5"/>
  <c r="X538" i="5"/>
  <c r="Y538" i="5"/>
  <c r="S539" i="5"/>
  <c r="T539" i="5"/>
  <c r="U539" i="5"/>
  <c r="W539" i="5"/>
  <c r="X539" i="5"/>
  <c r="Y539" i="5"/>
  <c r="S540" i="5"/>
  <c r="T540" i="5"/>
  <c r="U540" i="5"/>
  <c r="W540" i="5"/>
  <c r="X540" i="5"/>
  <c r="Y540" i="5"/>
  <c r="S541" i="5"/>
  <c r="T541" i="5"/>
  <c r="U541" i="5"/>
  <c r="W541" i="5"/>
  <c r="X541" i="5"/>
  <c r="Y541" i="5"/>
  <c r="S542" i="5"/>
  <c r="T542" i="5"/>
  <c r="U542" i="5"/>
  <c r="W542" i="5"/>
  <c r="X542" i="5"/>
  <c r="Y542" i="5"/>
  <c r="S543" i="5"/>
  <c r="T543" i="5"/>
  <c r="U543" i="5"/>
  <c r="W543" i="5"/>
  <c r="X543" i="5"/>
  <c r="Y543" i="5"/>
  <c r="S544" i="5"/>
  <c r="T544" i="5"/>
  <c r="U544" i="5"/>
  <c r="W544" i="5"/>
  <c r="X544" i="5"/>
  <c r="Y544" i="5"/>
  <c r="S545" i="5"/>
  <c r="T545" i="5"/>
  <c r="U545" i="5"/>
  <c r="W545" i="5"/>
  <c r="X545" i="5"/>
  <c r="Y545" i="5"/>
  <c r="S546" i="5"/>
  <c r="T546" i="5"/>
  <c r="U546" i="5"/>
  <c r="W546" i="5"/>
  <c r="X546" i="5"/>
  <c r="Y546" i="5"/>
  <c r="S547" i="5"/>
  <c r="T547" i="5"/>
  <c r="U547" i="5"/>
  <c r="W547" i="5"/>
  <c r="X547" i="5"/>
  <c r="Y547" i="5"/>
  <c r="S548" i="5"/>
  <c r="T548" i="5"/>
  <c r="U548" i="5"/>
  <c r="W548" i="5"/>
  <c r="X548" i="5"/>
  <c r="Y548" i="5"/>
  <c r="S549" i="5"/>
  <c r="T549" i="5"/>
  <c r="U549" i="5"/>
  <c r="W549" i="5"/>
  <c r="X549" i="5"/>
  <c r="Y549" i="5"/>
  <c r="S550" i="5"/>
  <c r="T550" i="5"/>
  <c r="U550" i="5"/>
  <c r="W550" i="5"/>
  <c r="X550" i="5"/>
  <c r="Y550" i="5"/>
  <c r="S551" i="5"/>
  <c r="T551" i="5"/>
  <c r="U551" i="5"/>
  <c r="W551" i="5"/>
  <c r="X551" i="5"/>
  <c r="Y551" i="5"/>
  <c r="S552" i="5"/>
  <c r="T552" i="5"/>
  <c r="U552" i="5"/>
  <c r="W552" i="5"/>
  <c r="X552" i="5"/>
  <c r="Y552" i="5"/>
  <c r="S553" i="5"/>
  <c r="T553" i="5"/>
  <c r="U553" i="5"/>
  <c r="W553" i="5"/>
  <c r="X553" i="5"/>
  <c r="Y553" i="5"/>
  <c r="S554" i="5"/>
  <c r="T554" i="5"/>
  <c r="U554" i="5"/>
  <c r="W554" i="5"/>
  <c r="X554" i="5"/>
  <c r="Y554" i="5"/>
  <c r="S555" i="5"/>
  <c r="T555" i="5"/>
  <c r="U555" i="5"/>
  <c r="W555" i="5"/>
  <c r="X555" i="5"/>
  <c r="Y555" i="5"/>
  <c r="S556" i="5"/>
  <c r="T556" i="5"/>
  <c r="U556" i="5"/>
  <c r="W556" i="5"/>
  <c r="X556" i="5"/>
  <c r="Y556" i="5"/>
  <c r="S557" i="5"/>
  <c r="T557" i="5"/>
  <c r="U557" i="5"/>
  <c r="W557" i="5"/>
  <c r="X557" i="5"/>
  <c r="Y557" i="5"/>
  <c r="S558" i="5"/>
  <c r="T558" i="5"/>
  <c r="U558" i="5"/>
  <c r="W558" i="5"/>
  <c r="X558" i="5"/>
  <c r="Y558" i="5"/>
  <c r="S559" i="5"/>
  <c r="T559" i="5"/>
  <c r="U559" i="5"/>
  <c r="W559" i="5"/>
  <c r="X559" i="5"/>
  <c r="Y559" i="5"/>
  <c r="S560" i="5"/>
  <c r="T560" i="5"/>
  <c r="U560" i="5"/>
  <c r="W560" i="5"/>
  <c r="X560" i="5"/>
  <c r="Y560" i="5"/>
  <c r="S561" i="5"/>
  <c r="T561" i="5"/>
  <c r="U561" i="5"/>
  <c r="W561" i="5"/>
  <c r="X561" i="5"/>
  <c r="Y561" i="5"/>
  <c r="S562" i="5"/>
  <c r="T562" i="5"/>
  <c r="U562" i="5"/>
  <c r="W562" i="5"/>
  <c r="X562" i="5"/>
  <c r="Y562" i="5"/>
  <c r="S563" i="5"/>
  <c r="T563" i="5"/>
  <c r="U563" i="5"/>
  <c r="W563" i="5"/>
  <c r="X563" i="5"/>
  <c r="Y563" i="5"/>
  <c r="S564" i="5"/>
  <c r="T564" i="5"/>
  <c r="U564" i="5"/>
  <c r="W564" i="5"/>
  <c r="X564" i="5"/>
  <c r="Y564" i="5"/>
  <c r="S565" i="5"/>
  <c r="T565" i="5"/>
  <c r="U565" i="5"/>
  <c r="W565" i="5"/>
  <c r="X565" i="5"/>
  <c r="Y565" i="5"/>
  <c r="S566" i="5"/>
  <c r="T566" i="5"/>
  <c r="U566" i="5"/>
  <c r="W566" i="5"/>
  <c r="X566" i="5"/>
  <c r="Y566" i="5"/>
  <c r="S567" i="5"/>
  <c r="T567" i="5"/>
  <c r="U567" i="5"/>
  <c r="W567" i="5"/>
  <c r="X567" i="5"/>
  <c r="Y567" i="5"/>
  <c r="S568" i="5"/>
  <c r="T568" i="5"/>
  <c r="U568" i="5"/>
  <c r="W568" i="5"/>
  <c r="X568" i="5"/>
  <c r="Y568" i="5"/>
  <c r="S569" i="5"/>
  <c r="T569" i="5"/>
  <c r="U569" i="5"/>
  <c r="W569" i="5"/>
  <c r="X569" i="5"/>
  <c r="Y569" i="5"/>
  <c r="S570" i="5"/>
  <c r="T570" i="5"/>
  <c r="U570" i="5"/>
  <c r="W570" i="5"/>
  <c r="X570" i="5"/>
  <c r="Y570" i="5"/>
  <c r="S571" i="5"/>
  <c r="T571" i="5"/>
  <c r="U571" i="5"/>
  <c r="W571" i="5"/>
  <c r="X571" i="5"/>
  <c r="Y571" i="5"/>
  <c r="S572" i="5"/>
  <c r="T572" i="5"/>
  <c r="U572" i="5"/>
  <c r="W572" i="5"/>
  <c r="X572" i="5"/>
  <c r="Y572" i="5"/>
  <c r="S573" i="5"/>
  <c r="T573" i="5"/>
  <c r="U573" i="5"/>
  <c r="W573" i="5"/>
  <c r="X573" i="5"/>
  <c r="Y573" i="5"/>
  <c r="S574" i="5"/>
  <c r="T574" i="5"/>
  <c r="U574" i="5"/>
  <c r="W574" i="5"/>
  <c r="X574" i="5"/>
  <c r="Y574" i="5"/>
  <c r="S575" i="5"/>
  <c r="T575" i="5"/>
  <c r="U575" i="5"/>
  <c r="W575" i="5"/>
  <c r="X575" i="5"/>
  <c r="Y575" i="5"/>
  <c r="S576" i="5"/>
  <c r="T576" i="5"/>
  <c r="U576" i="5"/>
  <c r="W576" i="5"/>
  <c r="X576" i="5"/>
  <c r="Y576" i="5"/>
  <c r="S577" i="5"/>
  <c r="T577" i="5"/>
  <c r="U577" i="5"/>
  <c r="W577" i="5"/>
  <c r="X577" i="5"/>
  <c r="Y577" i="5"/>
  <c r="S578" i="5"/>
  <c r="T578" i="5"/>
  <c r="U578" i="5"/>
  <c r="W578" i="5"/>
  <c r="X578" i="5"/>
  <c r="Y578" i="5"/>
  <c r="S579" i="5"/>
  <c r="T579" i="5"/>
  <c r="U579" i="5"/>
  <c r="W579" i="5"/>
  <c r="X579" i="5"/>
  <c r="Y579" i="5"/>
  <c r="S580" i="5"/>
  <c r="T580" i="5"/>
  <c r="U580" i="5"/>
  <c r="W580" i="5"/>
  <c r="X580" i="5"/>
  <c r="Y580" i="5"/>
  <c r="S581" i="5"/>
  <c r="T581" i="5"/>
  <c r="U581" i="5"/>
  <c r="W581" i="5"/>
  <c r="X581" i="5"/>
  <c r="Y581" i="5"/>
  <c r="S582" i="5"/>
  <c r="T582" i="5"/>
  <c r="U582" i="5"/>
  <c r="W582" i="5"/>
  <c r="X582" i="5"/>
  <c r="Y582" i="5"/>
  <c r="S583" i="5"/>
  <c r="T583" i="5"/>
  <c r="U583" i="5"/>
  <c r="W583" i="5"/>
  <c r="X583" i="5"/>
  <c r="Y583" i="5"/>
  <c r="S584" i="5"/>
  <c r="T584" i="5"/>
  <c r="U584" i="5"/>
  <c r="W584" i="5"/>
  <c r="X584" i="5"/>
  <c r="Y584" i="5"/>
  <c r="S585" i="5"/>
  <c r="T585" i="5"/>
  <c r="U585" i="5"/>
  <c r="W585" i="5"/>
  <c r="X585" i="5"/>
  <c r="Y585" i="5"/>
  <c r="S586" i="5"/>
  <c r="T586" i="5"/>
  <c r="U586" i="5"/>
  <c r="W586" i="5"/>
  <c r="X586" i="5"/>
  <c r="Y586" i="5"/>
  <c r="S587" i="5"/>
  <c r="T587" i="5"/>
  <c r="U587" i="5"/>
  <c r="W587" i="5"/>
  <c r="X587" i="5"/>
  <c r="Y587" i="5"/>
  <c r="S588" i="5"/>
  <c r="T588" i="5"/>
  <c r="U588" i="5"/>
  <c r="W588" i="5"/>
  <c r="X588" i="5"/>
  <c r="Y588" i="5"/>
  <c r="S589" i="5"/>
  <c r="T589" i="5"/>
  <c r="U589" i="5"/>
  <c r="W589" i="5"/>
  <c r="X589" i="5"/>
  <c r="Y589" i="5"/>
  <c r="S590" i="5"/>
  <c r="T590" i="5"/>
  <c r="U590" i="5"/>
  <c r="W590" i="5"/>
  <c r="X590" i="5"/>
  <c r="Y590" i="5"/>
  <c r="S591" i="5"/>
  <c r="T591" i="5"/>
  <c r="U591" i="5"/>
  <c r="W591" i="5"/>
  <c r="X591" i="5"/>
  <c r="Y591" i="5"/>
  <c r="S592" i="5"/>
  <c r="T592" i="5"/>
  <c r="U592" i="5"/>
  <c r="W592" i="5"/>
  <c r="X592" i="5"/>
  <c r="Y592" i="5"/>
  <c r="S593" i="5"/>
  <c r="T593" i="5"/>
  <c r="U593" i="5"/>
  <c r="W593" i="5"/>
  <c r="X593" i="5"/>
  <c r="Y593" i="5"/>
  <c r="S594" i="5"/>
  <c r="T594" i="5"/>
  <c r="U594" i="5"/>
  <c r="W594" i="5"/>
  <c r="X594" i="5"/>
  <c r="Y594" i="5"/>
  <c r="S595" i="5"/>
  <c r="T595" i="5"/>
  <c r="U595" i="5"/>
  <c r="W595" i="5"/>
  <c r="X595" i="5"/>
  <c r="Y595" i="5"/>
  <c r="S596" i="5"/>
  <c r="T596" i="5"/>
  <c r="U596" i="5"/>
  <c r="W596" i="5"/>
  <c r="X596" i="5"/>
  <c r="Y596" i="5"/>
  <c r="S597" i="5"/>
  <c r="T597" i="5"/>
  <c r="U597" i="5"/>
  <c r="W597" i="5"/>
  <c r="X597" i="5"/>
  <c r="Y597" i="5"/>
  <c r="S598" i="5"/>
  <c r="T598" i="5"/>
  <c r="U598" i="5"/>
  <c r="W598" i="5"/>
  <c r="X598" i="5"/>
  <c r="Y598" i="5"/>
  <c r="S599" i="5"/>
  <c r="T599" i="5"/>
  <c r="U599" i="5"/>
  <c r="W599" i="5"/>
  <c r="X599" i="5"/>
  <c r="Y599" i="5"/>
  <c r="S600" i="5"/>
  <c r="T600" i="5"/>
  <c r="U600" i="5"/>
  <c r="W600" i="5"/>
  <c r="X600" i="5"/>
  <c r="Y600" i="5"/>
  <c r="S601" i="5"/>
  <c r="T601" i="5"/>
  <c r="U601" i="5"/>
  <c r="W601" i="5"/>
  <c r="X601" i="5"/>
  <c r="Y601" i="5"/>
  <c r="S602" i="5"/>
  <c r="T602" i="5"/>
  <c r="U602" i="5"/>
  <c r="W602" i="5"/>
  <c r="X602" i="5"/>
  <c r="Y602" i="5"/>
  <c r="S603" i="5"/>
  <c r="T603" i="5"/>
  <c r="U603" i="5"/>
  <c r="W603" i="5"/>
  <c r="X603" i="5"/>
  <c r="Y603" i="5"/>
  <c r="S604" i="5"/>
  <c r="T604" i="5"/>
  <c r="U604" i="5"/>
  <c r="W604" i="5"/>
  <c r="X604" i="5"/>
  <c r="Y604" i="5"/>
  <c r="S605" i="5"/>
  <c r="T605" i="5"/>
  <c r="U605" i="5"/>
  <c r="W605" i="5"/>
  <c r="X605" i="5"/>
  <c r="Y605" i="5"/>
  <c r="S606" i="5"/>
  <c r="T606" i="5"/>
  <c r="U606" i="5"/>
  <c r="W606" i="5"/>
  <c r="X606" i="5"/>
  <c r="Y606" i="5"/>
  <c r="S607" i="5"/>
  <c r="T607" i="5"/>
  <c r="U607" i="5"/>
  <c r="W607" i="5"/>
  <c r="X607" i="5"/>
  <c r="Y607" i="5"/>
  <c r="S608" i="5"/>
  <c r="T608" i="5"/>
  <c r="U608" i="5"/>
  <c r="W608" i="5"/>
  <c r="X608" i="5"/>
  <c r="Y608" i="5"/>
  <c r="S609" i="5"/>
  <c r="T609" i="5"/>
  <c r="U609" i="5"/>
  <c r="W609" i="5"/>
  <c r="X609" i="5"/>
  <c r="Y609" i="5"/>
  <c r="S610" i="5"/>
  <c r="T610" i="5"/>
  <c r="U610" i="5"/>
  <c r="W610" i="5"/>
  <c r="X610" i="5"/>
  <c r="Y610" i="5"/>
  <c r="S611" i="5"/>
  <c r="T611" i="5"/>
  <c r="U611" i="5"/>
  <c r="W611" i="5"/>
  <c r="X611" i="5"/>
  <c r="Y611" i="5"/>
  <c r="S612" i="5"/>
  <c r="T612" i="5"/>
  <c r="U612" i="5"/>
  <c r="W612" i="5"/>
  <c r="X612" i="5"/>
  <c r="Y612" i="5"/>
  <c r="S613" i="5"/>
  <c r="T613" i="5"/>
  <c r="U613" i="5"/>
  <c r="W613" i="5"/>
  <c r="X613" i="5"/>
  <c r="Y613" i="5"/>
  <c r="S614" i="5"/>
  <c r="T614" i="5"/>
  <c r="U614" i="5"/>
  <c r="W614" i="5"/>
  <c r="X614" i="5"/>
  <c r="Y614" i="5"/>
  <c r="S615" i="5"/>
  <c r="T615" i="5"/>
  <c r="U615" i="5"/>
  <c r="W615" i="5"/>
  <c r="X615" i="5"/>
  <c r="Y615" i="5"/>
  <c r="S616" i="5"/>
  <c r="T616" i="5"/>
  <c r="U616" i="5"/>
  <c r="W616" i="5"/>
  <c r="X616" i="5"/>
  <c r="Y616" i="5"/>
  <c r="S617" i="5"/>
  <c r="T617" i="5"/>
  <c r="U617" i="5"/>
  <c r="W617" i="5"/>
  <c r="X617" i="5"/>
  <c r="Y617" i="5"/>
  <c r="S618" i="5"/>
  <c r="T618" i="5"/>
  <c r="U618" i="5"/>
  <c r="W618" i="5"/>
  <c r="X618" i="5"/>
  <c r="Y618" i="5"/>
  <c r="S619" i="5"/>
  <c r="T619" i="5"/>
  <c r="U619" i="5"/>
  <c r="W619" i="5"/>
  <c r="X619" i="5"/>
  <c r="Y619" i="5"/>
  <c r="S620" i="5"/>
  <c r="T620" i="5"/>
  <c r="U620" i="5"/>
  <c r="W620" i="5"/>
  <c r="X620" i="5"/>
  <c r="Y620" i="5"/>
  <c r="S621" i="5"/>
  <c r="T621" i="5"/>
  <c r="U621" i="5"/>
  <c r="W621" i="5"/>
  <c r="X621" i="5"/>
  <c r="Y621" i="5"/>
  <c r="S622" i="5"/>
  <c r="T622" i="5"/>
  <c r="U622" i="5"/>
  <c r="W622" i="5"/>
  <c r="X622" i="5"/>
  <c r="Y622" i="5"/>
  <c r="S623" i="5"/>
  <c r="T623" i="5"/>
  <c r="U623" i="5"/>
  <c r="W623" i="5"/>
  <c r="X623" i="5"/>
  <c r="Y623" i="5"/>
  <c r="S624" i="5"/>
  <c r="T624" i="5"/>
  <c r="U624" i="5"/>
  <c r="W624" i="5"/>
  <c r="X624" i="5"/>
  <c r="Y624" i="5"/>
  <c r="S625" i="5"/>
  <c r="T625" i="5"/>
  <c r="U625" i="5"/>
  <c r="W625" i="5"/>
  <c r="X625" i="5"/>
  <c r="Y625" i="5"/>
  <c r="S626" i="5"/>
  <c r="T626" i="5"/>
  <c r="U626" i="5"/>
  <c r="W626" i="5"/>
  <c r="X626" i="5"/>
  <c r="Y626" i="5"/>
  <c r="S627" i="5"/>
  <c r="T627" i="5"/>
  <c r="U627" i="5"/>
  <c r="W627" i="5"/>
  <c r="X627" i="5"/>
  <c r="Y627" i="5"/>
  <c r="S628" i="5"/>
  <c r="T628" i="5"/>
  <c r="U628" i="5"/>
  <c r="W628" i="5"/>
  <c r="X628" i="5"/>
  <c r="Y628" i="5"/>
  <c r="S629" i="5"/>
  <c r="T629" i="5"/>
  <c r="U629" i="5"/>
  <c r="W629" i="5"/>
  <c r="X629" i="5"/>
  <c r="Y629" i="5"/>
  <c r="S630" i="5"/>
  <c r="T630" i="5"/>
  <c r="U630" i="5"/>
  <c r="W630" i="5"/>
  <c r="X630" i="5"/>
  <c r="Y630" i="5"/>
  <c r="S631" i="5"/>
  <c r="T631" i="5"/>
  <c r="U631" i="5"/>
  <c r="W631" i="5"/>
  <c r="X631" i="5"/>
  <c r="Y631" i="5"/>
  <c r="S632" i="5"/>
  <c r="T632" i="5"/>
  <c r="U632" i="5"/>
  <c r="W632" i="5"/>
  <c r="X632" i="5"/>
  <c r="Y632" i="5"/>
  <c r="S633" i="5"/>
  <c r="T633" i="5"/>
  <c r="U633" i="5"/>
  <c r="W633" i="5"/>
  <c r="X633" i="5"/>
  <c r="Y633" i="5"/>
  <c r="S634" i="5"/>
  <c r="T634" i="5"/>
  <c r="U634" i="5"/>
  <c r="W634" i="5"/>
  <c r="X634" i="5"/>
  <c r="Y634" i="5"/>
  <c r="S635" i="5"/>
  <c r="T635" i="5"/>
  <c r="U635" i="5"/>
  <c r="W635" i="5"/>
  <c r="X635" i="5"/>
  <c r="Y635" i="5"/>
  <c r="S636" i="5"/>
  <c r="T636" i="5"/>
  <c r="U636" i="5"/>
  <c r="W636" i="5"/>
  <c r="X636" i="5"/>
  <c r="Y636" i="5"/>
  <c r="S637" i="5"/>
  <c r="T637" i="5"/>
  <c r="U637" i="5"/>
  <c r="W637" i="5"/>
  <c r="X637" i="5"/>
  <c r="Y637" i="5"/>
  <c r="S638" i="5"/>
  <c r="T638" i="5"/>
  <c r="U638" i="5"/>
  <c r="W638" i="5"/>
  <c r="X638" i="5"/>
  <c r="Y638" i="5"/>
  <c r="S639" i="5"/>
  <c r="T639" i="5"/>
  <c r="U639" i="5"/>
  <c r="W639" i="5"/>
  <c r="X639" i="5"/>
  <c r="Y639" i="5"/>
  <c r="S640" i="5"/>
  <c r="T640" i="5"/>
  <c r="U640" i="5"/>
  <c r="W640" i="5"/>
  <c r="X640" i="5"/>
  <c r="Y640" i="5"/>
  <c r="S641" i="5"/>
  <c r="T641" i="5"/>
  <c r="U641" i="5"/>
  <c r="W641" i="5"/>
  <c r="X641" i="5"/>
  <c r="Y641" i="5"/>
  <c r="S642" i="5"/>
  <c r="T642" i="5"/>
  <c r="U642" i="5"/>
  <c r="W642" i="5"/>
  <c r="X642" i="5"/>
  <c r="Y642" i="5"/>
  <c r="S643" i="5"/>
  <c r="T643" i="5"/>
  <c r="U643" i="5"/>
  <c r="W643" i="5"/>
  <c r="X643" i="5"/>
  <c r="Y643" i="5"/>
  <c r="S644" i="5"/>
  <c r="T644" i="5"/>
  <c r="U644" i="5"/>
  <c r="W644" i="5"/>
  <c r="X644" i="5"/>
  <c r="Y644" i="5"/>
  <c r="S645" i="5"/>
  <c r="T645" i="5"/>
  <c r="U645" i="5"/>
  <c r="W645" i="5"/>
  <c r="X645" i="5"/>
  <c r="Y645" i="5"/>
  <c r="S646" i="5"/>
  <c r="T646" i="5"/>
  <c r="U646" i="5"/>
  <c r="W646" i="5"/>
  <c r="X646" i="5"/>
  <c r="Y646" i="5"/>
  <c r="S647" i="5"/>
  <c r="T647" i="5"/>
  <c r="U647" i="5"/>
  <c r="W647" i="5"/>
  <c r="X647" i="5"/>
  <c r="Y647" i="5"/>
  <c r="S648" i="5"/>
  <c r="T648" i="5"/>
  <c r="U648" i="5"/>
  <c r="W648" i="5"/>
  <c r="X648" i="5"/>
  <c r="Y648" i="5"/>
  <c r="S649" i="5"/>
  <c r="T649" i="5"/>
  <c r="U649" i="5"/>
  <c r="W649" i="5"/>
  <c r="X649" i="5"/>
  <c r="Y649" i="5"/>
  <c r="S650" i="5"/>
  <c r="T650" i="5"/>
  <c r="U650" i="5"/>
  <c r="W650" i="5"/>
  <c r="X650" i="5"/>
  <c r="Y650" i="5"/>
  <c r="S651" i="5"/>
  <c r="T651" i="5"/>
  <c r="U651" i="5"/>
  <c r="W651" i="5"/>
  <c r="X651" i="5"/>
  <c r="Y651" i="5"/>
  <c r="S652" i="5"/>
  <c r="T652" i="5"/>
  <c r="U652" i="5"/>
  <c r="W652" i="5"/>
  <c r="X652" i="5"/>
  <c r="Y652" i="5"/>
  <c r="S653" i="5"/>
  <c r="T653" i="5"/>
  <c r="U653" i="5"/>
  <c r="W653" i="5"/>
  <c r="X653" i="5"/>
  <c r="Y653" i="5"/>
  <c r="S654" i="5"/>
  <c r="T654" i="5"/>
  <c r="U654" i="5"/>
  <c r="W654" i="5"/>
  <c r="X654" i="5"/>
  <c r="Y654" i="5"/>
  <c r="S655" i="5"/>
  <c r="T655" i="5"/>
  <c r="U655" i="5"/>
  <c r="W655" i="5"/>
  <c r="X655" i="5"/>
  <c r="Y655" i="5"/>
  <c r="S656" i="5"/>
  <c r="T656" i="5"/>
  <c r="U656" i="5"/>
  <c r="W656" i="5"/>
  <c r="X656" i="5"/>
  <c r="Y656" i="5"/>
  <c r="S657" i="5"/>
  <c r="T657" i="5"/>
  <c r="U657" i="5"/>
  <c r="W657" i="5"/>
  <c r="X657" i="5"/>
  <c r="Y657" i="5"/>
  <c r="S658" i="5"/>
  <c r="T658" i="5"/>
  <c r="U658" i="5"/>
  <c r="W658" i="5"/>
  <c r="X658" i="5"/>
  <c r="Y658" i="5"/>
  <c r="S659" i="5"/>
  <c r="T659" i="5"/>
  <c r="U659" i="5"/>
  <c r="W659" i="5"/>
  <c r="X659" i="5"/>
  <c r="Y659" i="5"/>
  <c r="S660" i="5"/>
  <c r="T660" i="5"/>
  <c r="U660" i="5"/>
  <c r="W660" i="5"/>
  <c r="X660" i="5"/>
  <c r="Y660" i="5"/>
  <c r="S661" i="5"/>
  <c r="T661" i="5"/>
  <c r="U661" i="5"/>
  <c r="W661" i="5"/>
  <c r="X661" i="5"/>
  <c r="Y661" i="5"/>
  <c r="S662" i="5"/>
  <c r="T662" i="5"/>
  <c r="U662" i="5"/>
  <c r="W662" i="5"/>
  <c r="X662" i="5"/>
  <c r="Y662" i="5"/>
  <c r="S663" i="5"/>
  <c r="T663" i="5"/>
  <c r="U663" i="5"/>
  <c r="W663" i="5"/>
  <c r="X663" i="5"/>
  <c r="Y663" i="5"/>
  <c r="S664" i="5"/>
  <c r="T664" i="5"/>
  <c r="U664" i="5"/>
  <c r="W664" i="5"/>
  <c r="X664" i="5"/>
  <c r="Y664" i="5"/>
  <c r="S665" i="5"/>
  <c r="T665" i="5"/>
  <c r="U665" i="5"/>
  <c r="W665" i="5"/>
  <c r="X665" i="5"/>
  <c r="Y665" i="5"/>
  <c r="S666" i="5"/>
  <c r="T666" i="5"/>
  <c r="U666" i="5"/>
  <c r="W666" i="5"/>
  <c r="X666" i="5"/>
  <c r="Y666" i="5"/>
  <c r="S667" i="5"/>
  <c r="T667" i="5"/>
  <c r="U667" i="5"/>
  <c r="W667" i="5"/>
  <c r="X667" i="5"/>
  <c r="Y667" i="5"/>
  <c r="S668" i="5"/>
  <c r="T668" i="5"/>
  <c r="U668" i="5"/>
  <c r="W668" i="5"/>
  <c r="X668" i="5"/>
  <c r="Y668" i="5"/>
  <c r="S669" i="5"/>
  <c r="T669" i="5"/>
  <c r="U669" i="5"/>
  <c r="W669" i="5"/>
  <c r="X669" i="5"/>
  <c r="Y669" i="5"/>
  <c r="S670" i="5"/>
  <c r="T670" i="5"/>
  <c r="U670" i="5"/>
  <c r="W670" i="5"/>
  <c r="X670" i="5"/>
  <c r="Y670" i="5"/>
  <c r="S671" i="5"/>
  <c r="T671" i="5"/>
  <c r="U671" i="5"/>
  <c r="W671" i="5"/>
  <c r="X671" i="5"/>
  <c r="Y671" i="5"/>
  <c r="S672" i="5"/>
  <c r="T672" i="5"/>
  <c r="U672" i="5"/>
  <c r="W672" i="5"/>
  <c r="X672" i="5"/>
  <c r="Y672" i="5"/>
  <c r="S673" i="5"/>
  <c r="T673" i="5"/>
  <c r="U673" i="5"/>
  <c r="W673" i="5"/>
  <c r="X673" i="5"/>
  <c r="Y673" i="5"/>
  <c r="S674" i="5"/>
  <c r="T674" i="5"/>
  <c r="U674" i="5"/>
  <c r="W674" i="5"/>
  <c r="X674" i="5"/>
  <c r="Y674" i="5"/>
  <c r="S675" i="5"/>
  <c r="T675" i="5"/>
  <c r="U675" i="5"/>
  <c r="W675" i="5"/>
  <c r="X675" i="5"/>
  <c r="Y675" i="5"/>
  <c r="S676" i="5"/>
  <c r="T676" i="5"/>
  <c r="U676" i="5"/>
  <c r="W676" i="5"/>
  <c r="X676" i="5"/>
  <c r="Y676" i="5"/>
  <c r="S677" i="5"/>
  <c r="T677" i="5"/>
  <c r="U677" i="5"/>
  <c r="W677" i="5"/>
  <c r="X677" i="5"/>
  <c r="Y677" i="5"/>
  <c r="S678" i="5"/>
  <c r="T678" i="5"/>
  <c r="U678" i="5"/>
  <c r="W678" i="5"/>
  <c r="X678" i="5"/>
  <c r="Y678" i="5"/>
  <c r="S679" i="5"/>
  <c r="T679" i="5"/>
  <c r="U679" i="5"/>
  <c r="W679" i="5"/>
  <c r="X679" i="5"/>
  <c r="Y679" i="5"/>
  <c r="S680" i="5"/>
  <c r="T680" i="5"/>
  <c r="U680" i="5"/>
  <c r="W680" i="5"/>
  <c r="X680" i="5"/>
  <c r="Y680" i="5"/>
  <c r="S681" i="5"/>
  <c r="T681" i="5"/>
  <c r="U681" i="5"/>
  <c r="W681" i="5"/>
  <c r="X681" i="5"/>
  <c r="Y681" i="5"/>
  <c r="S682" i="5"/>
  <c r="T682" i="5"/>
  <c r="U682" i="5"/>
  <c r="W682" i="5"/>
  <c r="X682" i="5"/>
  <c r="Y682" i="5"/>
  <c r="S683" i="5"/>
  <c r="T683" i="5"/>
  <c r="U683" i="5"/>
  <c r="W683" i="5"/>
  <c r="X683" i="5"/>
  <c r="Y683" i="5"/>
  <c r="S684" i="5"/>
  <c r="T684" i="5"/>
  <c r="U684" i="5"/>
  <c r="W684" i="5"/>
  <c r="X684" i="5"/>
  <c r="Y684" i="5"/>
  <c r="S685" i="5"/>
  <c r="T685" i="5"/>
  <c r="U685" i="5"/>
  <c r="W685" i="5"/>
  <c r="X685" i="5"/>
  <c r="Y685" i="5"/>
  <c r="S686" i="5"/>
  <c r="T686" i="5"/>
  <c r="U686" i="5"/>
  <c r="W686" i="5"/>
  <c r="X686" i="5"/>
  <c r="Y686" i="5"/>
  <c r="S687" i="5"/>
  <c r="T687" i="5"/>
  <c r="U687" i="5"/>
  <c r="W687" i="5"/>
  <c r="X687" i="5"/>
  <c r="Y687" i="5"/>
  <c r="S688" i="5"/>
  <c r="T688" i="5"/>
  <c r="U688" i="5"/>
  <c r="W688" i="5"/>
  <c r="X688" i="5"/>
  <c r="Y688" i="5"/>
  <c r="S689" i="5"/>
  <c r="T689" i="5"/>
  <c r="U689" i="5"/>
  <c r="W689" i="5"/>
  <c r="X689" i="5"/>
  <c r="Y689" i="5"/>
  <c r="S690" i="5"/>
  <c r="T690" i="5"/>
  <c r="U690" i="5"/>
  <c r="W690" i="5"/>
  <c r="X690" i="5"/>
  <c r="Y690" i="5"/>
  <c r="S691" i="5"/>
  <c r="T691" i="5"/>
  <c r="U691" i="5"/>
  <c r="W691" i="5"/>
  <c r="X691" i="5"/>
  <c r="Y691" i="5"/>
  <c r="S692" i="5"/>
  <c r="T692" i="5"/>
  <c r="U692" i="5"/>
  <c r="W692" i="5"/>
  <c r="X692" i="5"/>
  <c r="Y692" i="5"/>
  <c r="S693" i="5"/>
  <c r="T693" i="5"/>
  <c r="U693" i="5"/>
  <c r="W693" i="5"/>
  <c r="X693" i="5"/>
  <c r="Y693" i="5"/>
  <c r="S694" i="5"/>
  <c r="T694" i="5"/>
  <c r="U694" i="5"/>
  <c r="W694" i="5"/>
  <c r="X694" i="5"/>
  <c r="Y694" i="5"/>
  <c r="S695" i="5"/>
  <c r="T695" i="5"/>
  <c r="U695" i="5"/>
  <c r="W695" i="5"/>
  <c r="X695" i="5"/>
  <c r="Y695" i="5"/>
  <c r="S696" i="5"/>
  <c r="T696" i="5"/>
  <c r="U696" i="5"/>
  <c r="W696" i="5"/>
  <c r="X696" i="5"/>
  <c r="Y696" i="5"/>
  <c r="S697" i="5"/>
  <c r="T697" i="5"/>
  <c r="U697" i="5"/>
  <c r="W697" i="5"/>
  <c r="X697" i="5"/>
  <c r="Y697" i="5"/>
  <c r="S698" i="5"/>
  <c r="T698" i="5"/>
  <c r="U698" i="5"/>
  <c r="W698" i="5"/>
  <c r="X698" i="5"/>
  <c r="Y698" i="5"/>
  <c r="S699" i="5"/>
  <c r="T699" i="5"/>
  <c r="U699" i="5"/>
  <c r="W699" i="5"/>
  <c r="X699" i="5"/>
  <c r="Y699" i="5"/>
  <c r="S700" i="5"/>
  <c r="T700" i="5"/>
  <c r="U700" i="5"/>
  <c r="W700" i="5"/>
  <c r="X700" i="5"/>
  <c r="Y700" i="5"/>
  <c r="S701" i="5"/>
  <c r="T701" i="5"/>
  <c r="U701" i="5"/>
  <c r="W701" i="5"/>
  <c r="X701" i="5"/>
  <c r="Y701" i="5"/>
  <c r="S702" i="5"/>
  <c r="T702" i="5"/>
  <c r="U702" i="5"/>
  <c r="W702" i="5"/>
  <c r="X702" i="5"/>
  <c r="Y702" i="5"/>
  <c r="S703" i="5"/>
  <c r="T703" i="5"/>
  <c r="U703" i="5"/>
  <c r="W703" i="5"/>
  <c r="X703" i="5"/>
  <c r="Y703" i="5"/>
  <c r="S704" i="5"/>
  <c r="T704" i="5"/>
  <c r="U704" i="5"/>
  <c r="W704" i="5"/>
  <c r="X704" i="5"/>
  <c r="Y704" i="5"/>
  <c r="S705" i="5"/>
  <c r="T705" i="5"/>
  <c r="U705" i="5"/>
  <c r="W705" i="5"/>
  <c r="X705" i="5"/>
  <c r="Y705" i="5"/>
  <c r="S706" i="5"/>
  <c r="T706" i="5"/>
  <c r="U706" i="5"/>
  <c r="W706" i="5"/>
  <c r="X706" i="5"/>
  <c r="Y706" i="5"/>
  <c r="S707" i="5"/>
  <c r="T707" i="5"/>
  <c r="U707" i="5"/>
  <c r="W707" i="5"/>
  <c r="X707" i="5"/>
  <c r="Y707" i="5"/>
  <c r="S708" i="5"/>
  <c r="T708" i="5"/>
  <c r="U708" i="5"/>
  <c r="W708" i="5"/>
  <c r="X708" i="5"/>
  <c r="Y708" i="5"/>
  <c r="S709" i="5"/>
  <c r="T709" i="5"/>
  <c r="U709" i="5"/>
  <c r="W709" i="5"/>
  <c r="X709" i="5"/>
  <c r="Y709" i="5"/>
  <c r="S710" i="5"/>
  <c r="T710" i="5"/>
  <c r="U710" i="5"/>
  <c r="W710" i="5"/>
  <c r="X710" i="5"/>
  <c r="Y710" i="5"/>
  <c r="S711" i="5"/>
  <c r="T711" i="5"/>
  <c r="U711" i="5"/>
  <c r="W711" i="5"/>
  <c r="X711" i="5"/>
  <c r="Y711" i="5"/>
  <c r="S712" i="5"/>
  <c r="T712" i="5"/>
  <c r="U712" i="5"/>
  <c r="W712" i="5"/>
  <c r="X712" i="5"/>
  <c r="Y712" i="5"/>
  <c r="S713" i="5"/>
  <c r="T713" i="5"/>
  <c r="U713" i="5"/>
  <c r="W713" i="5"/>
  <c r="X713" i="5"/>
  <c r="Y713" i="5"/>
  <c r="S714" i="5"/>
  <c r="T714" i="5"/>
  <c r="U714" i="5"/>
  <c r="W714" i="5"/>
  <c r="X714" i="5"/>
  <c r="Y714" i="5"/>
  <c r="S715" i="5"/>
  <c r="T715" i="5"/>
  <c r="U715" i="5"/>
  <c r="W715" i="5"/>
  <c r="X715" i="5"/>
  <c r="Y715" i="5"/>
  <c r="S716" i="5"/>
  <c r="T716" i="5"/>
  <c r="U716" i="5"/>
  <c r="W716" i="5"/>
  <c r="X716" i="5"/>
  <c r="Y716" i="5"/>
  <c r="S717" i="5"/>
  <c r="T717" i="5"/>
  <c r="U717" i="5"/>
  <c r="W717" i="5"/>
  <c r="X717" i="5"/>
  <c r="Y717" i="5"/>
  <c r="S718" i="5"/>
  <c r="T718" i="5"/>
  <c r="U718" i="5"/>
  <c r="W718" i="5"/>
  <c r="X718" i="5"/>
  <c r="Y718" i="5"/>
  <c r="S719" i="5"/>
  <c r="T719" i="5"/>
  <c r="U719" i="5"/>
  <c r="W719" i="5"/>
  <c r="X719" i="5"/>
  <c r="Y719" i="5"/>
  <c r="S720" i="5"/>
  <c r="T720" i="5"/>
  <c r="U720" i="5"/>
  <c r="W720" i="5"/>
  <c r="X720" i="5"/>
  <c r="Y720" i="5"/>
  <c r="S721" i="5"/>
  <c r="T721" i="5"/>
  <c r="U721" i="5"/>
  <c r="W721" i="5"/>
  <c r="X721" i="5"/>
  <c r="Y721" i="5"/>
  <c r="S722" i="5"/>
  <c r="T722" i="5"/>
  <c r="U722" i="5"/>
  <c r="W722" i="5"/>
  <c r="X722" i="5"/>
  <c r="Y722" i="5"/>
  <c r="S723" i="5"/>
  <c r="T723" i="5"/>
  <c r="U723" i="5"/>
  <c r="W723" i="5"/>
  <c r="X723" i="5"/>
  <c r="Y723" i="5"/>
  <c r="S724" i="5"/>
  <c r="T724" i="5"/>
  <c r="U724" i="5"/>
  <c r="W724" i="5"/>
  <c r="X724" i="5"/>
  <c r="Y724" i="5"/>
  <c r="S725" i="5"/>
  <c r="T725" i="5"/>
  <c r="U725" i="5"/>
  <c r="W725" i="5"/>
  <c r="X725" i="5"/>
  <c r="Y725" i="5"/>
  <c r="S726" i="5"/>
  <c r="T726" i="5"/>
  <c r="U726" i="5"/>
  <c r="W726" i="5"/>
  <c r="X726" i="5"/>
  <c r="Y726" i="5"/>
  <c r="S727" i="5"/>
  <c r="T727" i="5"/>
  <c r="U727" i="5"/>
  <c r="W727" i="5"/>
  <c r="X727" i="5"/>
  <c r="Y727" i="5"/>
  <c r="S728" i="5"/>
  <c r="T728" i="5"/>
  <c r="U728" i="5"/>
  <c r="W728" i="5"/>
  <c r="X728" i="5"/>
  <c r="Y728" i="5"/>
  <c r="S729" i="5"/>
  <c r="T729" i="5"/>
  <c r="U729" i="5"/>
  <c r="W729" i="5"/>
  <c r="X729" i="5"/>
  <c r="Y729" i="5"/>
  <c r="S730" i="5"/>
  <c r="T730" i="5"/>
  <c r="U730" i="5"/>
  <c r="W730" i="5"/>
  <c r="X730" i="5"/>
  <c r="Y730" i="5"/>
  <c r="S731" i="5"/>
  <c r="T731" i="5"/>
  <c r="U731" i="5"/>
  <c r="W731" i="5"/>
  <c r="X731" i="5"/>
  <c r="Y731" i="5"/>
  <c r="S732" i="5"/>
  <c r="T732" i="5"/>
  <c r="U732" i="5"/>
  <c r="W732" i="5"/>
  <c r="X732" i="5"/>
  <c r="Y732" i="5"/>
  <c r="S733" i="5"/>
  <c r="T733" i="5"/>
  <c r="U733" i="5"/>
  <c r="W733" i="5"/>
  <c r="X733" i="5"/>
  <c r="Y733" i="5"/>
  <c r="S734" i="5"/>
  <c r="T734" i="5"/>
  <c r="U734" i="5"/>
  <c r="W734" i="5"/>
  <c r="X734" i="5"/>
  <c r="Y734" i="5"/>
  <c r="S735" i="5"/>
  <c r="T735" i="5"/>
  <c r="U735" i="5"/>
  <c r="W735" i="5"/>
  <c r="X735" i="5"/>
  <c r="Y735" i="5"/>
  <c r="S736" i="5"/>
  <c r="T736" i="5"/>
  <c r="U736" i="5"/>
  <c r="W736" i="5"/>
  <c r="X736" i="5"/>
  <c r="Y736" i="5"/>
  <c r="S737" i="5"/>
  <c r="T737" i="5"/>
  <c r="U737" i="5"/>
  <c r="W737" i="5"/>
  <c r="X737" i="5"/>
  <c r="Y737" i="5"/>
  <c r="S738" i="5"/>
  <c r="T738" i="5"/>
  <c r="U738" i="5"/>
  <c r="W738" i="5"/>
  <c r="X738" i="5"/>
  <c r="Y738" i="5"/>
  <c r="S739" i="5"/>
  <c r="T739" i="5"/>
  <c r="U739" i="5"/>
  <c r="W739" i="5"/>
  <c r="X739" i="5"/>
  <c r="Y739" i="5"/>
  <c r="S740" i="5"/>
  <c r="T740" i="5"/>
  <c r="U740" i="5"/>
  <c r="W740" i="5"/>
  <c r="X740" i="5"/>
  <c r="Y740" i="5"/>
  <c r="S741" i="5"/>
  <c r="T741" i="5"/>
  <c r="U741" i="5"/>
  <c r="W741" i="5"/>
  <c r="X741" i="5"/>
  <c r="Y741" i="5"/>
  <c r="S742" i="5"/>
  <c r="T742" i="5"/>
  <c r="U742" i="5"/>
  <c r="W742" i="5"/>
  <c r="X742" i="5"/>
  <c r="Y742" i="5"/>
  <c r="S743" i="5"/>
  <c r="T743" i="5"/>
  <c r="U743" i="5"/>
  <c r="W743" i="5"/>
  <c r="X743" i="5"/>
  <c r="Y743" i="5"/>
  <c r="S744" i="5"/>
  <c r="T744" i="5"/>
  <c r="U744" i="5"/>
  <c r="W744" i="5"/>
  <c r="X744" i="5"/>
  <c r="Y744" i="5"/>
  <c r="S745" i="5"/>
  <c r="T745" i="5"/>
  <c r="U745" i="5"/>
  <c r="W745" i="5"/>
  <c r="X745" i="5"/>
  <c r="Y745" i="5"/>
  <c r="S746" i="5"/>
  <c r="T746" i="5"/>
  <c r="U746" i="5"/>
  <c r="W746" i="5"/>
  <c r="X746" i="5"/>
  <c r="Y746" i="5"/>
  <c r="S747" i="5"/>
  <c r="T747" i="5"/>
  <c r="U747" i="5"/>
  <c r="W747" i="5"/>
  <c r="X747" i="5"/>
  <c r="Y747" i="5"/>
  <c r="S748" i="5"/>
  <c r="T748" i="5"/>
  <c r="U748" i="5"/>
  <c r="W748" i="5"/>
  <c r="X748" i="5"/>
  <c r="Y748" i="5"/>
  <c r="S749" i="5"/>
  <c r="T749" i="5"/>
  <c r="U749" i="5"/>
  <c r="W749" i="5"/>
  <c r="X749" i="5"/>
  <c r="Y749" i="5"/>
  <c r="S750" i="5"/>
  <c r="T750" i="5"/>
  <c r="U750" i="5"/>
  <c r="W750" i="5"/>
  <c r="X750" i="5"/>
  <c r="Y750" i="5"/>
  <c r="S751" i="5"/>
  <c r="T751" i="5"/>
  <c r="U751" i="5"/>
  <c r="W751" i="5"/>
  <c r="X751" i="5"/>
  <c r="Y751" i="5"/>
  <c r="S752" i="5"/>
  <c r="T752" i="5"/>
  <c r="U752" i="5"/>
  <c r="W752" i="5"/>
  <c r="X752" i="5"/>
  <c r="Y752" i="5"/>
  <c r="S753" i="5"/>
  <c r="T753" i="5"/>
  <c r="U753" i="5"/>
  <c r="W753" i="5"/>
  <c r="X753" i="5"/>
  <c r="Y753" i="5"/>
  <c r="S754" i="5"/>
  <c r="T754" i="5"/>
  <c r="U754" i="5"/>
  <c r="W754" i="5"/>
  <c r="X754" i="5"/>
  <c r="Y754" i="5"/>
  <c r="S755" i="5"/>
  <c r="T755" i="5"/>
  <c r="U755" i="5"/>
  <c r="W755" i="5"/>
  <c r="X755" i="5"/>
  <c r="Y755" i="5"/>
  <c r="S756" i="5"/>
  <c r="T756" i="5"/>
  <c r="U756" i="5"/>
  <c r="W756" i="5"/>
  <c r="X756" i="5"/>
  <c r="Y756" i="5"/>
  <c r="S757" i="5"/>
  <c r="T757" i="5"/>
  <c r="U757" i="5"/>
  <c r="W757" i="5"/>
  <c r="X757" i="5"/>
  <c r="Y757" i="5"/>
  <c r="S758" i="5"/>
  <c r="T758" i="5"/>
  <c r="U758" i="5"/>
  <c r="W758" i="5"/>
  <c r="X758" i="5"/>
  <c r="Y758" i="5"/>
  <c r="S759" i="5"/>
  <c r="T759" i="5"/>
  <c r="U759" i="5"/>
  <c r="W759" i="5"/>
  <c r="X759" i="5"/>
  <c r="Y759" i="5"/>
  <c r="S760" i="5"/>
  <c r="T760" i="5"/>
  <c r="U760" i="5"/>
  <c r="W760" i="5"/>
  <c r="X760" i="5"/>
  <c r="Y760" i="5"/>
  <c r="S761" i="5"/>
  <c r="T761" i="5"/>
  <c r="U761" i="5"/>
  <c r="W761" i="5"/>
  <c r="X761" i="5"/>
  <c r="Y761" i="5"/>
  <c r="S762" i="5"/>
  <c r="T762" i="5"/>
  <c r="U762" i="5"/>
  <c r="W762" i="5"/>
  <c r="X762" i="5"/>
  <c r="Y762" i="5"/>
  <c r="S763" i="5"/>
  <c r="T763" i="5"/>
  <c r="U763" i="5"/>
  <c r="W763" i="5"/>
  <c r="X763" i="5"/>
  <c r="Y763" i="5"/>
  <c r="S764" i="5"/>
  <c r="T764" i="5"/>
  <c r="U764" i="5"/>
  <c r="W764" i="5"/>
  <c r="X764" i="5"/>
  <c r="Y764" i="5"/>
  <c r="S765" i="5"/>
  <c r="T765" i="5"/>
  <c r="U765" i="5"/>
  <c r="W765" i="5"/>
  <c r="X765" i="5"/>
  <c r="Y765" i="5"/>
  <c r="S766" i="5"/>
  <c r="T766" i="5"/>
  <c r="U766" i="5"/>
  <c r="W766" i="5"/>
  <c r="X766" i="5"/>
  <c r="Y766" i="5"/>
  <c r="S767" i="5"/>
  <c r="T767" i="5"/>
  <c r="U767" i="5"/>
  <c r="W767" i="5"/>
  <c r="X767" i="5"/>
  <c r="Y767" i="5"/>
  <c r="S768" i="5"/>
  <c r="T768" i="5"/>
  <c r="U768" i="5"/>
  <c r="W768" i="5"/>
  <c r="X768" i="5"/>
  <c r="Y768" i="5"/>
  <c r="S769" i="5"/>
  <c r="T769" i="5"/>
  <c r="U769" i="5"/>
  <c r="W769" i="5"/>
  <c r="X769" i="5"/>
  <c r="Y769" i="5"/>
  <c r="S770" i="5"/>
  <c r="T770" i="5"/>
  <c r="U770" i="5"/>
  <c r="W770" i="5"/>
  <c r="X770" i="5"/>
  <c r="Y770" i="5"/>
  <c r="S771" i="5"/>
  <c r="T771" i="5"/>
  <c r="U771" i="5"/>
  <c r="W771" i="5"/>
  <c r="X771" i="5"/>
  <c r="Y771" i="5"/>
  <c r="S772" i="5"/>
  <c r="T772" i="5"/>
  <c r="U772" i="5"/>
  <c r="W772" i="5"/>
  <c r="X772" i="5"/>
  <c r="Y772" i="5"/>
  <c r="S773" i="5"/>
  <c r="T773" i="5"/>
  <c r="U773" i="5"/>
  <c r="W773" i="5"/>
  <c r="X773" i="5"/>
  <c r="Y773" i="5"/>
  <c r="S774" i="5"/>
  <c r="T774" i="5"/>
  <c r="U774" i="5"/>
  <c r="W774" i="5"/>
  <c r="X774" i="5"/>
  <c r="Y774" i="5"/>
  <c r="S775" i="5"/>
  <c r="T775" i="5"/>
  <c r="U775" i="5"/>
  <c r="W775" i="5"/>
  <c r="X775" i="5"/>
  <c r="Y775" i="5"/>
  <c r="S776" i="5"/>
  <c r="T776" i="5"/>
  <c r="U776" i="5"/>
  <c r="W776" i="5"/>
  <c r="X776" i="5"/>
  <c r="Y776" i="5"/>
  <c r="S777" i="5"/>
  <c r="T777" i="5"/>
  <c r="U777" i="5"/>
  <c r="W777" i="5"/>
  <c r="X777" i="5"/>
  <c r="Y777" i="5"/>
  <c r="S778" i="5"/>
  <c r="T778" i="5"/>
  <c r="U778" i="5"/>
  <c r="W778" i="5"/>
  <c r="X778" i="5"/>
  <c r="Y778" i="5"/>
  <c r="S779" i="5"/>
  <c r="T779" i="5"/>
  <c r="U779" i="5"/>
  <c r="W779" i="5"/>
  <c r="X779" i="5"/>
  <c r="Y779" i="5"/>
  <c r="S780" i="5"/>
  <c r="T780" i="5"/>
  <c r="U780" i="5"/>
  <c r="W780" i="5"/>
  <c r="X780" i="5"/>
  <c r="Y780" i="5"/>
  <c r="S781" i="5"/>
  <c r="T781" i="5"/>
  <c r="U781" i="5"/>
  <c r="W781" i="5"/>
  <c r="X781" i="5"/>
  <c r="Y781" i="5"/>
  <c r="S782" i="5"/>
  <c r="T782" i="5"/>
  <c r="U782" i="5"/>
  <c r="W782" i="5"/>
  <c r="X782" i="5"/>
  <c r="Y782" i="5"/>
  <c r="S783" i="5"/>
  <c r="T783" i="5"/>
  <c r="U783" i="5"/>
  <c r="W783" i="5"/>
  <c r="X783" i="5"/>
  <c r="Y783" i="5"/>
  <c r="S784" i="5"/>
  <c r="T784" i="5"/>
  <c r="U784" i="5"/>
  <c r="W784" i="5"/>
  <c r="X784" i="5"/>
  <c r="Y784" i="5"/>
  <c r="S785" i="5"/>
  <c r="T785" i="5"/>
  <c r="U785" i="5"/>
  <c r="W785" i="5"/>
  <c r="X785" i="5"/>
  <c r="Y785" i="5"/>
  <c r="S786" i="5"/>
  <c r="T786" i="5"/>
  <c r="U786" i="5"/>
  <c r="W786" i="5"/>
  <c r="X786" i="5"/>
  <c r="Y786" i="5"/>
  <c r="S787" i="5"/>
  <c r="T787" i="5"/>
  <c r="U787" i="5"/>
  <c r="W787" i="5"/>
  <c r="X787" i="5"/>
  <c r="Y787" i="5"/>
  <c r="S788" i="5"/>
  <c r="T788" i="5"/>
  <c r="U788" i="5"/>
  <c r="W788" i="5"/>
  <c r="X788" i="5"/>
  <c r="Y788" i="5"/>
  <c r="S789" i="5"/>
  <c r="T789" i="5"/>
  <c r="U789" i="5"/>
  <c r="W789" i="5"/>
  <c r="X789" i="5"/>
  <c r="Y789" i="5"/>
  <c r="S790" i="5"/>
  <c r="T790" i="5"/>
  <c r="U790" i="5"/>
  <c r="W790" i="5"/>
  <c r="X790" i="5"/>
  <c r="Y790" i="5"/>
  <c r="S791" i="5"/>
  <c r="T791" i="5"/>
  <c r="U791" i="5"/>
  <c r="W791" i="5"/>
  <c r="X791" i="5"/>
  <c r="Y791" i="5"/>
  <c r="S792" i="5"/>
  <c r="T792" i="5"/>
  <c r="U792" i="5"/>
  <c r="W792" i="5"/>
  <c r="X792" i="5"/>
  <c r="Y792" i="5"/>
  <c r="S793" i="5"/>
  <c r="T793" i="5"/>
  <c r="U793" i="5"/>
  <c r="W793" i="5"/>
  <c r="X793" i="5"/>
  <c r="Y793" i="5"/>
  <c r="S794" i="5"/>
  <c r="T794" i="5"/>
  <c r="U794" i="5"/>
  <c r="W794" i="5"/>
  <c r="X794" i="5"/>
  <c r="Y794" i="5"/>
  <c r="S795" i="5"/>
  <c r="T795" i="5"/>
  <c r="U795" i="5"/>
  <c r="W795" i="5"/>
  <c r="X795" i="5"/>
  <c r="Y795" i="5"/>
  <c r="S796" i="5"/>
  <c r="T796" i="5"/>
  <c r="U796" i="5"/>
  <c r="W796" i="5"/>
  <c r="X796" i="5"/>
  <c r="Y796" i="5"/>
  <c r="S797" i="5"/>
  <c r="T797" i="5"/>
  <c r="U797" i="5"/>
  <c r="W797" i="5"/>
  <c r="X797" i="5"/>
  <c r="Y797" i="5"/>
  <c r="S798" i="5"/>
  <c r="T798" i="5"/>
  <c r="U798" i="5"/>
  <c r="W798" i="5"/>
  <c r="X798" i="5"/>
  <c r="Y798" i="5"/>
  <c r="S799" i="5"/>
  <c r="T799" i="5"/>
  <c r="U799" i="5"/>
  <c r="W799" i="5"/>
  <c r="X799" i="5"/>
  <c r="Y799" i="5"/>
  <c r="S800" i="5"/>
  <c r="T800" i="5"/>
  <c r="U800" i="5"/>
  <c r="W800" i="5"/>
  <c r="X800" i="5"/>
  <c r="Y800" i="5"/>
  <c r="S801" i="5"/>
  <c r="T801" i="5"/>
  <c r="U801" i="5"/>
  <c r="W801" i="5"/>
  <c r="X801" i="5"/>
  <c r="Y801" i="5"/>
  <c r="S802" i="5"/>
  <c r="T802" i="5"/>
  <c r="U802" i="5"/>
  <c r="W802" i="5"/>
  <c r="X802" i="5"/>
  <c r="Y802" i="5"/>
  <c r="S803" i="5"/>
  <c r="T803" i="5"/>
  <c r="U803" i="5"/>
  <c r="W803" i="5"/>
  <c r="X803" i="5"/>
  <c r="Y803" i="5"/>
  <c r="S804" i="5"/>
  <c r="T804" i="5"/>
  <c r="U804" i="5"/>
  <c r="W804" i="5"/>
  <c r="X804" i="5"/>
  <c r="Y804" i="5"/>
  <c r="S805" i="5"/>
  <c r="T805" i="5"/>
  <c r="U805" i="5"/>
  <c r="W805" i="5"/>
  <c r="X805" i="5"/>
  <c r="Y805" i="5"/>
  <c r="S806" i="5"/>
  <c r="T806" i="5"/>
  <c r="U806" i="5"/>
  <c r="W806" i="5"/>
  <c r="X806" i="5"/>
  <c r="Y806" i="5"/>
  <c r="S807" i="5"/>
  <c r="T807" i="5"/>
  <c r="U807" i="5"/>
  <c r="W807" i="5"/>
  <c r="X807" i="5"/>
  <c r="Y807" i="5"/>
  <c r="S808" i="5"/>
  <c r="T808" i="5"/>
  <c r="U808" i="5"/>
  <c r="W808" i="5"/>
  <c r="X808" i="5"/>
  <c r="Y808" i="5"/>
  <c r="S809" i="5"/>
  <c r="T809" i="5"/>
  <c r="U809" i="5"/>
  <c r="W809" i="5"/>
  <c r="X809" i="5"/>
  <c r="Y809" i="5"/>
  <c r="S810" i="5"/>
  <c r="T810" i="5"/>
  <c r="U810" i="5"/>
  <c r="W810" i="5"/>
  <c r="X810" i="5"/>
  <c r="Y810" i="5"/>
  <c r="S811" i="5"/>
  <c r="T811" i="5"/>
  <c r="U811" i="5"/>
  <c r="W811" i="5"/>
  <c r="X811" i="5"/>
  <c r="Y811" i="5"/>
  <c r="S812" i="5"/>
  <c r="T812" i="5"/>
  <c r="U812" i="5"/>
  <c r="W812" i="5"/>
  <c r="X812" i="5"/>
  <c r="Y812" i="5"/>
  <c r="S813" i="5"/>
  <c r="T813" i="5"/>
  <c r="U813" i="5"/>
  <c r="W813" i="5"/>
  <c r="X813" i="5"/>
  <c r="Y813" i="5"/>
  <c r="S814" i="5"/>
  <c r="T814" i="5"/>
  <c r="U814" i="5"/>
  <c r="W814" i="5"/>
  <c r="X814" i="5"/>
  <c r="Y814" i="5"/>
  <c r="S815" i="5"/>
  <c r="T815" i="5"/>
  <c r="U815" i="5"/>
  <c r="W815" i="5"/>
  <c r="X815" i="5"/>
  <c r="Y815" i="5"/>
  <c r="S816" i="5"/>
  <c r="T816" i="5"/>
  <c r="U816" i="5"/>
  <c r="W816" i="5"/>
  <c r="X816" i="5"/>
  <c r="Y816" i="5"/>
  <c r="S817" i="5"/>
  <c r="T817" i="5"/>
  <c r="U817" i="5"/>
  <c r="W817" i="5"/>
  <c r="X817" i="5"/>
  <c r="Y817" i="5"/>
  <c r="S818" i="5"/>
  <c r="T818" i="5"/>
  <c r="U818" i="5"/>
  <c r="W818" i="5"/>
  <c r="X818" i="5"/>
  <c r="Y818" i="5"/>
  <c r="S819" i="5"/>
  <c r="T819" i="5"/>
  <c r="U819" i="5"/>
  <c r="W819" i="5"/>
  <c r="X819" i="5"/>
  <c r="Y819" i="5"/>
  <c r="S820" i="5"/>
  <c r="T820" i="5"/>
  <c r="U820" i="5"/>
  <c r="W820" i="5"/>
  <c r="X820" i="5"/>
  <c r="Y820" i="5"/>
  <c r="S821" i="5"/>
  <c r="T821" i="5"/>
  <c r="U821" i="5"/>
  <c r="W821" i="5"/>
  <c r="X821" i="5"/>
  <c r="Y821" i="5"/>
  <c r="S822" i="5"/>
  <c r="T822" i="5"/>
  <c r="U822" i="5"/>
  <c r="W822" i="5"/>
  <c r="X822" i="5"/>
  <c r="Y822" i="5"/>
  <c r="S823" i="5"/>
  <c r="T823" i="5"/>
  <c r="U823" i="5"/>
  <c r="W823" i="5"/>
  <c r="X823" i="5"/>
  <c r="Y823" i="5"/>
  <c r="S824" i="5"/>
  <c r="T824" i="5"/>
  <c r="U824" i="5"/>
  <c r="W824" i="5"/>
  <c r="X824" i="5"/>
  <c r="Y824" i="5"/>
  <c r="S825" i="5"/>
  <c r="T825" i="5"/>
  <c r="U825" i="5"/>
  <c r="W825" i="5"/>
  <c r="X825" i="5"/>
  <c r="Y825" i="5"/>
  <c r="S826" i="5"/>
  <c r="T826" i="5"/>
  <c r="U826" i="5"/>
  <c r="W826" i="5"/>
  <c r="X826" i="5"/>
  <c r="Y826" i="5"/>
  <c r="S827" i="5"/>
  <c r="T827" i="5"/>
  <c r="U827" i="5"/>
  <c r="W827" i="5"/>
  <c r="X827" i="5"/>
  <c r="Y827" i="5"/>
  <c r="S828" i="5"/>
  <c r="T828" i="5"/>
  <c r="U828" i="5"/>
  <c r="W828" i="5"/>
  <c r="X828" i="5"/>
  <c r="Y828" i="5"/>
  <c r="S829" i="5"/>
  <c r="T829" i="5"/>
  <c r="U829" i="5"/>
  <c r="W829" i="5"/>
  <c r="X829" i="5"/>
  <c r="Y829" i="5"/>
  <c r="S830" i="5"/>
  <c r="T830" i="5"/>
  <c r="U830" i="5"/>
  <c r="W830" i="5"/>
  <c r="X830" i="5"/>
  <c r="Y830" i="5"/>
  <c r="S831" i="5"/>
  <c r="T831" i="5"/>
  <c r="U831" i="5"/>
  <c r="W831" i="5"/>
  <c r="X831" i="5"/>
  <c r="Y831" i="5"/>
  <c r="S832" i="5"/>
  <c r="T832" i="5"/>
  <c r="U832" i="5"/>
  <c r="W832" i="5"/>
  <c r="X832" i="5"/>
  <c r="Y832" i="5"/>
  <c r="S833" i="5"/>
  <c r="T833" i="5"/>
  <c r="U833" i="5"/>
  <c r="W833" i="5"/>
  <c r="X833" i="5"/>
  <c r="Y833" i="5"/>
  <c r="S834" i="5"/>
  <c r="T834" i="5"/>
  <c r="U834" i="5"/>
  <c r="W834" i="5"/>
  <c r="X834" i="5"/>
  <c r="Y834" i="5"/>
  <c r="S835" i="5"/>
  <c r="T835" i="5"/>
  <c r="U835" i="5"/>
  <c r="W835" i="5"/>
  <c r="X835" i="5"/>
  <c r="Y835" i="5"/>
  <c r="S836" i="5"/>
  <c r="T836" i="5"/>
  <c r="U836" i="5"/>
  <c r="W836" i="5"/>
  <c r="X836" i="5"/>
  <c r="Y836" i="5"/>
  <c r="S837" i="5"/>
  <c r="T837" i="5"/>
  <c r="U837" i="5"/>
  <c r="W837" i="5"/>
  <c r="X837" i="5"/>
  <c r="Y837" i="5"/>
  <c r="S838" i="5"/>
  <c r="T838" i="5"/>
  <c r="U838" i="5"/>
  <c r="W838" i="5"/>
  <c r="X838" i="5"/>
  <c r="Y838" i="5"/>
  <c r="S839" i="5"/>
  <c r="T839" i="5"/>
  <c r="U839" i="5"/>
  <c r="W839" i="5"/>
  <c r="X839" i="5"/>
  <c r="Y839" i="5"/>
  <c r="S840" i="5"/>
  <c r="T840" i="5"/>
  <c r="U840" i="5"/>
  <c r="W840" i="5"/>
  <c r="X840" i="5"/>
  <c r="Y840" i="5"/>
  <c r="S841" i="5"/>
  <c r="T841" i="5"/>
  <c r="U841" i="5"/>
  <c r="W841" i="5"/>
  <c r="X841" i="5"/>
  <c r="Y841" i="5"/>
  <c r="S842" i="5"/>
  <c r="T842" i="5"/>
  <c r="U842" i="5"/>
  <c r="W842" i="5"/>
  <c r="X842" i="5"/>
  <c r="Y842" i="5"/>
  <c r="S843" i="5"/>
  <c r="T843" i="5"/>
  <c r="U843" i="5"/>
  <c r="W843" i="5"/>
  <c r="X843" i="5"/>
  <c r="Y843" i="5"/>
  <c r="S844" i="5"/>
  <c r="T844" i="5"/>
  <c r="U844" i="5"/>
  <c r="W844" i="5"/>
  <c r="X844" i="5"/>
  <c r="Y844" i="5"/>
  <c r="S845" i="5"/>
  <c r="T845" i="5"/>
  <c r="U845" i="5"/>
  <c r="W845" i="5"/>
  <c r="X845" i="5"/>
  <c r="Y845" i="5"/>
  <c r="S846" i="5"/>
  <c r="T846" i="5"/>
  <c r="U846" i="5"/>
  <c r="W846" i="5"/>
  <c r="X846" i="5"/>
  <c r="Y846" i="5"/>
  <c r="S847" i="5"/>
  <c r="T847" i="5"/>
  <c r="U847" i="5"/>
  <c r="W847" i="5"/>
  <c r="X847" i="5"/>
  <c r="Y847" i="5"/>
  <c r="S848" i="5"/>
  <c r="T848" i="5"/>
  <c r="U848" i="5"/>
  <c r="W848" i="5"/>
  <c r="X848" i="5"/>
  <c r="Y848" i="5"/>
  <c r="S849" i="5"/>
  <c r="T849" i="5"/>
  <c r="U849" i="5"/>
  <c r="W849" i="5"/>
  <c r="X849" i="5"/>
  <c r="Y849" i="5"/>
  <c r="S850" i="5"/>
  <c r="T850" i="5"/>
  <c r="U850" i="5"/>
  <c r="W850" i="5"/>
  <c r="X850" i="5"/>
  <c r="Y850" i="5"/>
  <c r="S851" i="5"/>
  <c r="T851" i="5"/>
  <c r="U851" i="5"/>
  <c r="W851" i="5"/>
  <c r="X851" i="5"/>
  <c r="Y851" i="5"/>
  <c r="S852" i="5"/>
  <c r="T852" i="5"/>
  <c r="U852" i="5"/>
  <c r="W852" i="5"/>
  <c r="X852" i="5"/>
  <c r="Y852" i="5"/>
  <c r="S853" i="5"/>
  <c r="T853" i="5"/>
  <c r="U853" i="5"/>
  <c r="W853" i="5"/>
  <c r="X853" i="5"/>
  <c r="Y853" i="5"/>
  <c r="S854" i="5"/>
  <c r="T854" i="5"/>
  <c r="U854" i="5"/>
  <c r="W854" i="5"/>
  <c r="X854" i="5"/>
  <c r="Y854" i="5"/>
  <c r="S855" i="5"/>
  <c r="T855" i="5"/>
  <c r="U855" i="5"/>
  <c r="W855" i="5"/>
  <c r="X855" i="5"/>
  <c r="Y855" i="5"/>
  <c r="S856" i="5"/>
  <c r="T856" i="5"/>
  <c r="U856" i="5"/>
  <c r="W856" i="5"/>
  <c r="X856" i="5"/>
  <c r="Y856" i="5"/>
  <c r="S857" i="5"/>
  <c r="T857" i="5"/>
  <c r="U857" i="5"/>
  <c r="W857" i="5"/>
  <c r="X857" i="5"/>
  <c r="Y857" i="5"/>
  <c r="S858" i="5"/>
  <c r="T858" i="5"/>
  <c r="U858" i="5"/>
  <c r="W858" i="5"/>
  <c r="X858" i="5"/>
  <c r="Y858" i="5"/>
  <c r="S859" i="5"/>
  <c r="T859" i="5"/>
  <c r="U859" i="5"/>
  <c r="W859" i="5"/>
  <c r="X859" i="5"/>
  <c r="Y859" i="5"/>
  <c r="S860" i="5"/>
  <c r="T860" i="5"/>
  <c r="U860" i="5"/>
  <c r="W860" i="5"/>
  <c r="X860" i="5"/>
  <c r="Y860" i="5"/>
  <c r="S861" i="5"/>
  <c r="T861" i="5"/>
  <c r="U861" i="5"/>
  <c r="W861" i="5"/>
  <c r="X861" i="5"/>
  <c r="Y861" i="5"/>
  <c r="S862" i="5"/>
  <c r="T862" i="5"/>
  <c r="U862" i="5"/>
  <c r="W862" i="5"/>
  <c r="X862" i="5"/>
  <c r="Y862" i="5"/>
  <c r="S863" i="5"/>
  <c r="T863" i="5"/>
  <c r="U863" i="5"/>
  <c r="W863" i="5"/>
  <c r="X863" i="5"/>
  <c r="Y863" i="5"/>
  <c r="S864" i="5"/>
  <c r="T864" i="5"/>
  <c r="U864" i="5"/>
  <c r="W864" i="5"/>
  <c r="X864" i="5"/>
  <c r="Y864" i="5"/>
  <c r="S865" i="5"/>
  <c r="T865" i="5"/>
  <c r="U865" i="5"/>
  <c r="W865" i="5"/>
  <c r="X865" i="5"/>
  <c r="Y865" i="5"/>
  <c r="S866" i="5"/>
  <c r="T866" i="5"/>
  <c r="U866" i="5"/>
  <c r="W866" i="5"/>
  <c r="X866" i="5"/>
  <c r="Y866" i="5"/>
  <c r="S867" i="5"/>
  <c r="T867" i="5"/>
  <c r="U867" i="5"/>
  <c r="W867" i="5"/>
  <c r="X867" i="5"/>
  <c r="Y867" i="5"/>
  <c r="S868" i="5"/>
  <c r="T868" i="5"/>
  <c r="U868" i="5"/>
  <c r="W868" i="5"/>
  <c r="X868" i="5"/>
  <c r="Y868" i="5"/>
  <c r="S869" i="5"/>
  <c r="T869" i="5"/>
  <c r="U869" i="5"/>
  <c r="W869" i="5"/>
  <c r="X869" i="5"/>
  <c r="Y869" i="5"/>
  <c r="S870" i="5"/>
  <c r="T870" i="5"/>
  <c r="U870" i="5"/>
  <c r="W870" i="5"/>
  <c r="X870" i="5"/>
  <c r="Y870" i="5"/>
  <c r="S871" i="5"/>
  <c r="T871" i="5"/>
  <c r="U871" i="5"/>
  <c r="W871" i="5"/>
  <c r="X871" i="5"/>
  <c r="Y871" i="5"/>
  <c r="S872" i="5"/>
  <c r="T872" i="5"/>
  <c r="U872" i="5"/>
  <c r="W872" i="5"/>
  <c r="X872" i="5"/>
  <c r="Y872" i="5"/>
  <c r="S873" i="5"/>
  <c r="T873" i="5"/>
  <c r="U873" i="5"/>
  <c r="W873" i="5"/>
  <c r="X873" i="5"/>
  <c r="Y873" i="5"/>
  <c r="S874" i="5"/>
  <c r="T874" i="5"/>
  <c r="U874" i="5"/>
  <c r="W874" i="5"/>
  <c r="X874" i="5"/>
  <c r="Y874" i="5"/>
  <c r="S875" i="5"/>
  <c r="T875" i="5"/>
  <c r="U875" i="5"/>
  <c r="W875" i="5"/>
  <c r="X875" i="5"/>
  <c r="Y875" i="5"/>
  <c r="S876" i="5"/>
  <c r="T876" i="5"/>
  <c r="U876" i="5"/>
  <c r="W876" i="5"/>
  <c r="X876" i="5"/>
  <c r="Y876" i="5"/>
  <c r="S877" i="5"/>
  <c r="T877" i="5"/>
  <c r="U877" i="5"/>
  <c r="W877" i="5"/>
  <c r="X877" i="5"/>
  <c r="Y877" i="5"/>
  <c r="S878" i="5"/>
  <c r="T878" i="5"/>
  <c r="U878" i="5"/>
  <c r="W878" i="5"/>
  <c r="X878" i="5"/>
  <c r="Y878" i="5"/>
  <c r="S879" i="5"/>
  <c r="T879" i="5"/>
  <c r="U879" i="5"/>
  <c r="W879" i="5"/>
  <c r="X879" i="5"/>
  <c r="Y879" i="5"/>
  <c r="S880" i="5"/>
  <c r="T880" i="5"/>
  <c r="U880" i="5"/>
  <c r="W880" i="5"/>
  <c r="X880" i="5"/>
  <c r="Y880" i="5"/>
  <c r="S881" i="5"/>
  <c r="T881" i="5"/>
  <c r="U881" i="5"/>
  <c r="W881" i="5"/>
  <c r="X881" i="5"/>
  <c r="Y881" i="5"/>
  <c r="S882" i="5"/>
  <c r="T882" i="5"/>
  <c r="U882" i="5"/>
  <c r="W882" i="5"/>
  <c r="X882" i="5"/>
  <c r="Y882" i="5"/>
  <c r="S883" i="5"/>
  <c r="T883" i="5"/>
  <c r="U883" i="5"/>
  <c r="W883" i="5"/>
  <c r="X883" i="5"/>
  <c r="Y883" i="5"/>
  <c r="S884" i="5"/>
  <c r="T884" i="5"/>
  <c r="U884" i="5"/>
  <c r="W884" i="5"/>
  <c r="X884" i="5"/>
  <c r="Y884" i="5"/>
  <c r="S885" i="5"/>
  <c r="T885" i="5"/>
  <c r="U885" i="5"/>
  <c r="W885" i="5"/>
  <c r="X885" i="5"/>
  <c r="Y885" i="5"/>
  <c r="S886" i="5"/>
  <c r="T886" i="5"/>
  <c r="U886" i="5"/>
  <c r="W886" i="5"/>
  <c r="X886" i="5"/>
  <c r="Y886" i="5"/>
  <c r="S887" i="5"/>
  <c r="T887" i="5"/>
  <c r="U887" i="5"/>
  <c r="W887" i="5"/>
  <c r="X887" i="5"/>
  <c r="Y887" i="5"/>
  <c r="S888" i="5"/>
  <c r="T888" i="5"/>
  <c r="U888" i="5"/>
  <c r="W888" i="5"/>
  <c r="X888" i="5"/>
  <c r="Y888" i="5"/>
  <c r="S889" i="5"/>
  <c r="T889" i="5"/>
  <c r="U889" i="5"/>
  <c r="W889" i="5"/>
  <c r="X889" i="5"/>
  <c r="Y889" i="5"/>
  <c r="S890" i="5"/>
  <c r="T890" i="5"/>
  <c r="U890" i="5"/>
  <c r="W890" i="5"/>
  <c r="X890" i="5"/>
  <c r="Y890" i="5"/>
  <c r="S891" i="5"/>
  <c r="T891" i="5"/>
  <c r="U891" i="5"/>
  <c r="W891" i="5"/>
  <c r="X891" i="5"/>
  <c r="Y891" i="5"/>
  <c r="S892" i="5"/>
  <c r="T892" i="5"/>
  <c r="U892" i="5"/>
  <c r="W892" i="5"/>
  <c r="X892" i="5"/>
  <c r="Y892" i="5"/>
  <c r="S893" i="5"/>
  <c r="T893" i="5"/>
  <c r="U893" i="5"/>
  <c r="W893" i="5"/>
  <c r="X893" i="5"/>
  <c r="Y893" i="5"/>
  <c r="S894" i="5"/>
  <c r="T894" i="5"/>
  <c r="U894" i="5"/>
  <c r="W894" i="5"/>
  <c r="X894" i="5"/>
  <c r="Y894" i="5"/>
  <c r="S895" i="5"/>
  <c r="T895" i="5"/>
  <c r="U895" i="5"/>
  <c r="W895" i="5"/>
  <c r="X895" i="5"/>
  <c r="Y895" i="5"/>
  <c r="S896" i="5"/>
  <c r="T896" i="5"/>
  <c r="U896" i="5"/>
  <c r="W896" i="5"/>
  <c r="X896" i="5"/>
  <c r="Y896" i="5"/>
  <c r="S897" i="5"/>
  <c r="T897" i="5"/>
  <c r="U897" i="5"/>
  <c r="W897" i="5"/>
  <c r="X897" i="5"/>
  <c r="Y897" i="5"/>
  <c r="S898" i="5"/>
  <c r="T898" i="5"/>
  <c r="U898" i="5"/>
  <c r="W898" i="5"/>
  <c r="X898" i="5"/>
  <c r="Y898" i="5"/>
  <c r="S899" i="5"/>
  <c r="T899" i="5"/>
  <c r="U899" i="5"/>
  <c r="W899" i="5"/>
  <c r="X899" i="5"/>
  <c r="Y899" i="5"/>
  <c r="S900" i="5"/>
  <c r="T900" i="5"/>
  <c r="U900" i="5"/>
  <c r="W900" i="5"/>
  <c r="X900" i="5"/>
  <c r="Y900" i="5"/>
  <c r="S901" i="5"/>
  <c r="T901" i="5"/>
  <c r="U901" i="5"/>
  <c r="W901" i="5"/>
  <c r="X901" i="5"/>
  <c r="Y901" i="5"/>
  <c r="S902" i="5"/>
  <c r="T902" i="5"/>
  <c r="U902" i="5"/>
  <c r="W902" i="5"/>
  <c r="X902" i="5"/>
  <c r="Y902" i="5"/>
  <c r="S903" i="5"/>
  <c r="T903" i="5"/>
  <c r="U903" i="5"/>
  <c r="W903" i="5"/>
  <c r="X903" i="5"/>
  <c r="Y903" i="5"/>
  <c r="S904" i="5"/>
  <c r="T904" i="5"/>
  <c r="U904" i="5"/>
  <c r="W904" i="5"/>
  <c r="X904" i="5"/>
  <c r="Y904" i="5"/>
  <c r="S905" i="5"/>
  <c r="T905" i="5"/>
  <c r="U905" i="5"/>
  <c r="W905" i="5"/>
  <c r="X905" i="5"/>
  <c r="Y905" i="5"/>
  <c r="S906" i="5"/>
  <c r="T906" i="5"/>
  <c r="U906" i="5"/>
  <c r="W906" i="5"/>
  <c r="X906" i="5"/>
  <c r="Y906" i="5"/>
  <c r="S907" i="5"/>
  <c r="T907" i="5"/>
  <c r="U907" i="5"/>
  <c r="W907" i="5"/>
  <c r="X907" i="5"/>
  <c r="Y907" i="5"/>
  <c r="S908" i="5"/>
  <c r="T908" i="5"/>
  <c r="U908" i="5"/>
  <c r="W908" i="5"/>
  <c r="X908" i="5"/>
  <c r="Y908" i="5"/>
  <c r="S909" i="5"/>
  <c r="T909" i="5"/>
  <c r="U909" i="5"/>
  <c r="W909" i="5"/>
  <c r="X909" i="5"/>
  <c r="Y909" i="5"/>
  <c r="S910" i="5"/>
  <c r="T910" i="5"/>
  <c r="U910" i="5"/>
  <c r="W910" i="5"/>
  <c r="X910" i="5"/>
  <c r="Y910" i="5"/>
  <c r="S911" i="5"/>
  <c r="T911" i="5"/>
  <c r="U911" i="5"/>
  <c r="W911" i="5"/>
  <c r="X911" i="5"/>
  <c r="Y911" i="5"/>
  <c r="S912" i="5"/>
  <c r="T912" i="5"/>
  <c r="U912" i="5"/>
  <c r="W912" i="5"/>
  <c r="X912" i="5"/>
  <c r="Y912" i="5"/>
  <c r="S913" i="5"/>
  <c r="T913" i="5"/>
  <c r="U913" i="5"/>
  <c r="W913" i="5"/>
  <c r="X913" i="5"/>
  <c r="Y913" i="5"/>
  <c r="S914" i="5"/>
  <c r="T914" i="5"/>
  <c r="U914" i="5"/>
  <c r="W914" i="5"/>
  <c r="X914" i="5"/>
  <c r="Y914" i="5"/>
  <c r="S915" i="5"/>
  <c r="T915" i="5"/>
  <c r="U915" i="5"/>
  <c r="W915" i="5"/>
  <c r="X915" i="5"/>
  <c r="Y915" i="5"/>
  <c r="S916" i="5"/>
  <c r="T916" i="5"/>
  <c r="U916" i="5"/>
  <c r="W916" i="5"/>
  <c r="X916" i="5"/>
  <c r="Y916" i="5"/>
  <c r="S917" i="5"/>
  <c r="T917" i="5"/>
  <c r="U917" i="5"/>
  <c r="W917" i="5"/>
  <c r="X917" i="5"/>
  <c r="Y917" i="5"/>
  <c r="S918" i="5"/>
  <c r="T918" i="5"/>
  <c r="U918" i="5"/>
  <c r="W918" i="5"/>
  <c r="X918" i="5"/>
  <c r="Y918" i="5"/>
  <c r="S919" i="5"/>
  <c r="T919" i="5"/>
  <c r="U919" i="5"/>
  <c r="W919" i="5"/>
  <c r="X919" i="5"/>
  <c r="Y919" i="5"/>
  <c r="S920" i="5"/>
  <c r="T920" i="5"/>
  <c r="U920" i="5"/>
  <c r="W920" i="5"/>
  <c r="X920" i="5"/>
  <c r="Y920" i="5"/>
  <c r="S921" i="5"/>
  <c r="T921" i="5"/>
  <c r="U921" i="5"/>
  <c r="W921" i="5"/>
  <c r="X921" i="5"/>
  <c r="Y921" i="5"/>
  <c r="S922" i="5"/>
  <c r="T922" i="5"/>
  <c r="U922" i="5"/>
  <c r="W922" i="5"/>
  <c r="X922" i="5"/>
  <c r="Y922" i="5"/>
  <c r="S923" i="5"/>
  <c r="T923" i="5"/>
  <c r="U923" i="5"/>
  <c r="W923" i="5"/>
  <c r="X923" i="5"/>
  <c r="Y923" i="5"/>
  <c r="S924" i="5"/>
  <c r="T924" i="5"/>
  <c r="U924" i="5"/>
  <c r="W924" i="5"/>
  <c r="X924" i="5"/>
  <c r="Y924" i="5"/>
  <c r="S925" i="5"/>
  <c r="T925" i="5"/>
  <c r="U925" i="5"/>
  <c r="W925" i="5"/>
  <c r="X925" i="5"/>
  <c r="Y925" i="5"/>
  <c r="S926" i="5"/>
  <c r="T926" i="5"/>
  <c r="U926" i="5"/>
  <c r="W926" i="5"/>
  <c r="X926" i="5"/>
  <c r="Y926" i="5"/>
  <c r="S927" i="5"/>
  <c r="T927" i="5"/>
  <c r="U927" i="5"/>
  <c r="W927" i="5"/>
  <c r="X927" i="5"/>
  <c r="Y927" i="5"/>
  <c r="S928" i="5"/>
  <c r="T928" i="5"/>
  <c r="U928" i="5"/>
  <c r="W928" i="5"/>
  <c r="X928" i="5"/>
  <c r="Y928" i="5"/>
  <c r="S929" i="5"/>
  <c r="T929" i="5"/>
  <c r="U929" i="5"/>
  <c r="W929" i="5"/>
  <c r="X929" i="5"/>
  <c r="Y929" i="5"/>
  <c r="S930" i="5"/>
  <c r="T930" i="5"/>
  <c r="U930" i="5"/>
  <c r="W930" i="5"/>
  <c r="X930" i="5"/>
  <c r="Y930" i="5"/>
  <c r="S931" i="5"/>
  <c r="T931" i="5"/>
  <c r="U931" i="5"/>
  <c r="W931" i="5"/>
  <c r="X931" i="5"/>
  <c r="Y931" i="5"/>
  <c r="S932" i="5"/>
  <c r="T932" i="5"/>
  <c r="U932" i="5"/>
  <c r="W932" i="5"/>
  <c r="X932" i="5"/>
  <c r="Y932" i="5"/>
  <c r="S933" i="5"/>
  <c r="T933" i="5"/>
  <c r="U933" i="5"/>
  <c r="W933" i="5"/>
  <c r="X933" i="5"/>
  <c r="Y933" i="5"/>
  <c r="S934" i="5"/>
  <c r="T934" i="5"/>
  <c r="U934" i="5"/>
  <c r="W934" i="5"/>
  <c r="X934" i="5"/>
  <c r="Y934" i="5"/>
  <c r="S935" i="5"/>
  <c r="T935" i="5"/>
  <c r="U935" i="5"/>
  <c r="W935" i="5"/>
  <c r="X935" i="5"/>
  <c r="Y935" i="5"/>
  <c r="S936" i="5"/>
  <c r="T936" i="5"/>
  <c r="U936" i="5"/>
  <c r="W936" i="5"/>
  <c r="X936" i="5"/>
  <c r="Y936" i="5"/>
  <c r="S937" i="5"/>
  <c r="T937" i="5"/>
  <c r="U937" i="5"/>
  <c r="W937" i="5"/>
  <c r="X937" i="5"/>
  <c r="Y937" i="5"/>
  <c r="S938" i="5"/>
  <c r="T938" i="5"/>
  <c r="U938" i="5"/>
  <c r="W938" i="5"/>
  <c r="X938" i="5"/>
  <c r="Y938" i="5"/>
  <c r="S939" i="5"/>
  <c r="T939" i="5"/>
  <c r="U939" i="5"/>
  <c r="W939" i="5"/>
  <c r="X939" i="5"/>
  <c r="Y939" i="5"/>
  <c r="S940" i="5"/>
  <c r="T940" i="5"/>
  <c r="U940" i="5"/>
  <c r="W940" i="5"/>
  <c r="X940" i="5"/>
  <c r="Y940" i="5"/>
  <c r="S941" i="5"/>
  <c r="T941" i="5"/>
  <c r="U941" i="5"/>
  <c r="W941" i="5"/>
  <c r="X941" i="5"/>
  <c r="Y941" i="5"/>
  <c r="S942" i="5"/>
  <c r="T942" i="5"/>
  <c r="U942" i="5"/>
  <c r="W942" i="5"/>
  <c r="X942" i="5"/>
  <c r="Y942" i="5"/>
  <c r="S943" i="5"/>
  <c r="T943" i="5"/>
  <c r="U943" i="5"/>
  <c r="W943" i="5"/>
  <c r="X943" i="5"/>
  <c r="Y943" i="5"/>
  <c r="S944" i="5"/>
  <c r="T944" i="5"/>
  <c r="U944" i="5"/>
  <c r="W944" i="5"/>
  <c r="X944" i="5"/>
  <c r="Y944" i="5"/>
  <c r="S945" i="5"/>
  <c r="T945" i="5"/>
  <c r="U945" i="5"/>
  <c r="W945" i="5"/>
  <c r="X945" i="5"/>
  <c r="Y945" i="5"/>
  <c r="S946" i="5"/>
  <c r="T946" i="5"/>
  <c r="U946" i="5"/>
  <c r="W946" i="5"/>
  <c r="X946" i="5"/>
  <c r="Y946" i="5"/>
  <c r="S947" i="5"/>
  <c r="T947" i="5"/>
  <c r="U947" i="5"/>
  <c r="W947" i="5"/>
  <c r="X947" i="5"/>
  <c r="Y947" i="5"/>
  <c r="S948" i="5"/>
  <c r="T948" i="5"/>
  <c r="U948" i="5"/>
  <c r="W948" i="5"/>
  <c r="X948" i="5"/>
  <c r="Y948" i="5"/>
  <c r="S949" i="5"/>
  <c r="T949" i="5"/>
  <c r="U949" i="5"/>
  <c r="W949" i="5"/>
  <c r="X949" i="5"/>
  <c r="Y949" i="5"/>
  <c r="S950" i="5"/>
  <c r="T950" i="5"/>
  <c r="U950" i="5"/>
  <c r="W950" i="5"/>
  <c r="X950" i="5"/>
  <c r="Y950" i="5"/>
  <c r="S951" i="5"/>
  <c r="T951" i="5"/>
  <c r="U951" i="5"/>
  <c r="W951" i="5"/>
  <c r="X951" i="5"/>
  <c r="Y951" i="5"/>
  <c r="S952" i="5"/>
  <c r="T952" i="5"/>
  <c r="U952" i="5"/>
  <c r="W952" i="5"/>
  <c r="X952" i="5"/>
  <c r="Y952" i="5"/>
  <c r="S953" i="5"/>
  <c r="T953" i="5"/>
  <c r="U953" i="5"/>
  <c r="W953" i="5"/>
  <c r="X953" i="5"/>
  <c r="Y953" i="5"/>
  <c r="S954" i="5"/>
  <c r="T954" i="5"/>
  <c r="U954" i="5"/>
  <c r="W954" i="5"/>
  <c r="X954" i="5"/>
  <c r="Y954" i="5"/>
  <c r="S955" i="5"/>
  <c r="T955" i="5"/>
  <c r="U955" i="5"/>
  <c r="W955" i="5"/>
  <c r="X955" i="5"/>
  <c r="Y955" i="5"/>
  <c r="S956" i="5"/>
  <c r="T956" i="5"/>
  <c r="U956" i="5"/>
  <c r="W956" i="5"/>
  <c r="X956" i="5"/>
  <c r="Y956" i="5"/>
  <c r="S957" i="5"/>
  <c r="T957" i="5"/>
  <c r="U957" i="5"/>
  <c r="W957" i="5"/>
  <c r="X957" i="5"/>
  <c r="Y957" i="5"/>
  <c r="S958" i="5"/>
  <c r="T958" i="5"/>
  <c r="U958" i="5"/>
  <c r="W958" i="5"/>
  <c r="X958" i="5"/>
  <c r="Y958" i="5"/>
  <c r="S959" i="5"/>
  <c r="T959" i="5"/>
  <c r="U959" i="5"/>
  <c r="W959" i="5"/>
  <c r="X959" i="5"/>
  <c r="Y959" i="5"/>
  <c r="S960" i="5"/>
  <c r="T960" i="5"/>
  <c r="U960" i="5"/>
  <c r="W960" i="5"/>
  <c r="X960" i="5"/>
  <c r="Y960" i="5"/>
  <c r="S961" i="5"/>
  <c r="T961" i="5"/>
  <c r="U961" i="5"/>
  <c r="W961" i="5"/>
  <c r="X961" i="5"/>
  <c r="Y961" i="5"/>
  <c r="S962" i="5"/>
  <c r="T962" i="5"/>
  <c r="U962" i="5"/>
  <c r="W962" i="5"/>
  <c r="X962" i="5"/>
  <c r="Y962" i="5"/>
  <c r="S963" i="5"/>
  <c r="T963" i="5"/>
  <c r="U963" i="5"/>
  <c r="W963" i="5"/>
  <c r="X963" i="5"/>
  <c r="Y963" i="5"/>
  <c r="S964" i="5"/>
  <c r="T964" i="5"/>
  <c r="U964" i="5"/>
  <c r="W964" i="5"/>
  <c r="X964" i="5"/>
  <c r="Y964" i="5"/>
  <c r="S965" i="5"/>
  <c r="T965" i="5"/>
  <c r="U965" i="5"/>
  <c r="W965" i="5"/>
  <c r="X965" i="5"/>
  <c r="Y965" i="5"/>
  <c r="S966" i="5"/>
  <c r="T966" i="5"/>
  <c r="U966" i="5"/>
  <c r="W966" i="5"/>
  <c r="X966" i="5"/>
  <c r="Y966" i="5"/>
  <c r="S967" i="5"/>
  <c r="T967" i="5"/>
  <c r="U967" i="5"/>
  <c r="W967" i="5"/>
  <c r="X967" i="5"/>
  <c r="Y967" i="5"/>
  <c r="S968" i="5"/>
  <c r="T968" i="5"/>
  <c r="U968" i="5"/>
  <c r="W968" i="5"/>
  <c r="X968" i="5"/>
  <c r="Y968" i="5"/>
  <c r="S969" i="5"/>
  <c r="T969" i="5"/>
  <c r="U969" i="5"/>
  <c r="W969" i="5"/>
  <c r="X969" i="5"/>
  <c r="Y969" i="5"/>
  <c r="S970" i="5"/>
  <c r="T970" i="5"/>
  <c r="U970" i="5"/>
  <c r="W970" i="5"/>
  <c r="X970" i="5"/>
  <c r="Y970" i="5"/>
  <c r="S971" i="5"/>
  <c r="T971" i="5"/>
  <c r="U971" i="5"/>
  <c r="W971" i="5"/>
  <c r="X971" i="5"/>
  <c r="Y971" i="5"/>
  <c r="S972" i="5"/>
  <c r="T972" i="5"/>
  <c r="U972" i="5"/>
  <c r="W972" i="5"/>
  <c r="X972" i="5"/>
  <c r="Y972" i="5"/>
  <c r="S973" i="5"/>
  <c r="T973" i="5"/>
  <c r="U973" i="5"/>
  <c r="W973" i="5"/>
  <c r="X973" i="5"/>
  <c r="Y973" i="5"/>
  <c r="S974" i="5"/>
  <c r="T974" i="5"/>
  <c r="U974" i="5"/>
  <c r="W974" i="5"/>
  <c r="X974" i="5"/>
  <c r="Y974" i="5"/>
  <c r="S975" i="5"/>
  <c r="T975" i="5"/>
  <c r="U975" i="5"/>
  <c r="W975" i="5"/>
  <c r="X975" i="5"/>
  <c r="Y975" i="5"/>
  <c r="S976" i="5"/>
  <c r="T976" i="5"/>
  <c r="U976" i="5"/>
  <c r="W976" i="5"/>
  <c r="X976" i="5"/>
  <c r="Y976" i="5"/>
  <c r="S977" i="5"/>
  <c r="T977" i="5"/>
  <c r="U977" i="5"/>
  <c r="W977" i="5"/>
  <c r="X977" i="5"/>
  <c r="Y977" i="5"/>
  <c r="S978" i="5"/>
  <c r="T978" i="5"/>
  <c r="U978" i="5"/>
  <c r="W978" i="5"/>
  <c r="X978" i="5"/>
  <c r="Y978" i="5"/>
  <c r="S979" i="5"/>
  <c r="T979" i="5"/>
  <c r="U979" i="5"/>
  <c r="W979" i="5"/>
  <c r="X979" i="5"/>
  <c r="Y979" i="5"/>
  <c r="S980" i="5"/>
  <c r="T980" i="5"/>
  <c r="U980" i="5"/>
  <c r="W980" i="5"/>
  <c r="X980" i="5"/>
  <c r="Y980" i="5"/>
  <c r="S981" i="5"/>
  <c r="T981" i="5"/>
  <c r="U981" i="5"/>
  <c r="W981" i="5"/>
  <c r="X981" i="5"/>
  <c r="Y981" i="5"/>
  <c r="S982" i="5"/>
  <c r="T982" i="5"/>
  <c r="U982" i="5"/>
  <c r="W982" i="5"/>
  <c r="X982" i="5"/>
  <c r="Y982" i="5"/>
  <c r="S983" i="5"/>
  <c r="T983" i="5"/>
  <c r="U983" i="5"/>
  <c r="W983" i="5"/>
  <c r="X983" i="5"/>
  <c r="Y983" i="5"/>
  <c r="S984" i="5"/>
  <c r="T984" i="5"/>
  <c r="U984" i="5"/>
  <c r="W984" i="5"/>
  <c r="X984" i="5"/>
  <c r="Y984" i="5"/>
  <c r="S985" i="5"/>
  <c r="T985" i="5"/>
  <c r="U985" i="5"/>
  <c r="W985" i="5"/>
  <c r="X985" i="5"/>
  <c r="Y985" i="5"/>
  <c r="S986" i="5"/>
  <c r="T986" i="5"/>
  <c r="U986" i="5"/>
  <c r="W986" i="5"/>
  <c r="X986" i="5"/>
  <c r="Y986" i="5"/>
  <c r="S987" i="5"/>
  <c r="T987" i="5"/>
  <c r="U987" i="5"/>
  <c r="W987" i="5"/>
  <c r="X987" i="5"/>
  <c r="Y987" i="5"/>
  <c r="S988" i="5"/>
  <c r="T988" i="5"/>
  <c r="U988" i="5"/>
  <c r="W988" i="5"/>
  <c r="X988" i="5"/>
  <c r="Y988" i="5"/>
  <c r="S989" i="5"/>
  <c r="T989" i="5"/>
  <c r="U989" i="5"/>
  <c r="W989" i="5"/>
  <c r="X989" i="5"/>
  <c r="Y989" i="5"/>
  <c r="S990" i="5"/>
  <c r="T990" i="5"/>
  <c r="U990" i="5"/>
  <c r="W990" i="5"/>
  <c r="X990" i="5"/>
  <c r="Y990" i="5"/>
  <c r="S991" i="5"/>
  <c r="T991" i="5"/>
  <c r="U991" i="5"/>
  <c r="W991" i="5"/>
  <c r="X991" i="5"/>
  <c r="Y991" i="5"/>
  <c r="S992" i="5"/>
  <c r="T992" i="5"/>
  <c r="U992" i="5"/>
  <c r="W992" i="5"/>
  <c r="X992" i="5"/>
  <c r="Y992" i="5"/>
  <c r="S993" i="5"/>
  <c r="T993" i="5"/>
  <c r="U993" i="5"/>
  <c r="W993" i="5"/>
  <c r="X993" i="5"/>
  <c r="Y993" i="5"/>
  <c r="S994" i="5"/>
  <c r="T994" i="5"/>
  <c r="U994" i="5"/>
  <c r="W994" i="5"/>
  <c r="X994" i="5"/>
  <c r="Y994" i="5"/>
  <c r="S995" i="5"/>
  <c r="T995" i="5"/>
  <c r="U995" i="5"/>
  <c r="W995" i="5"/>
  <c r="X995" i="5"/>
  <c r="Y995" i="5"/>
  <c r="S996" i="5"/>
  <c r="T996" i="5"/>
  <c r="U996" i="5"/>
  <c r="W996" i="5"/>
  <c r="X996" i="5"/>
  <c r="Y996" i="5"/>
  <c r="S997" i="5"/>
  <c r="T997" i="5"/>
  <c r="U997" i="5"/>
  <c r="W997" i="5"/>
  <c r="X997" i="5"/>
  <c r="Y997" i="5"/>
  <c r="S998" i="5"/>
  <c r="T998" i="5"/>
  <c r="U998" i="5"/>
  <c r="W998" i="5"/>
  <c r="X998" i="5"/>
  <c r="Y998" i="5"/>
  <c r="S999" i="5"/>
  <c r="T999" i="5"/>
  <c r="U999" i="5"/>
  <c r="W999" i="5"/>
  <c r="X999" i="5"/>
  <c r="Y999" i="5"/>
  <c r="S1000" i="5"/>
  <c r="T1000" i="5"/>
  <c r="U1000" i="5"/>
  <c r="W1000" i="5"/>
  <c r="X1000" i="5"/>
  <c r="Y1000" i="5"/>
  <c r="S1001" i="5"/>
  <c r="T1001" i="5"/>
  <c r="U1001" i="5"/>
  <c r="W1001" i="5"/>
  <c r="X1001" i="5"/>
  <c r="Y1001" i="5"/>
  <c r="S1002" i="5"/>
  <c r="T1002" i="5"/>
  <c r="U1002" i="5"/>
  <c r="W1002" i="5"/>
  <c r="X1002" i="5"/>
  <c r="Y1002" i="5"/>
  <c r="S1003" i="5"/>
  <c r="T1003" i="5"/>
  <c r="U1003" i="5"/>
  <c r="W1003" i="5"/>
  <c r="X1003" i="5"/>
  <c r="Y1003" i="5"/>
  <c r="S1004" i="5"/>
  <c r="T1004" i="5"/>
  <c r="U1004" i="5"/>
  <c r="W1004" i="5"/>
  <c r="X1004" i="5"/>
  <c r="Y1004" i="5"/>
  <c r="S1005" i="5"/>
  <c r="T1005" i="5"/>
  <c r="U1005" i="5"/>
  <c r="W1005" i="5"/>
  <c r="X1005" i="5"/>
  <c r="Y1005" i="5"/>
  <c r="S1006" i="5"/>
  <c r="T1006" i="5"/>
  <c r="U1006" i="5"/>
  <c r="W1006" i="5"/>
  <c r="X1006" i="5"/>
  <c r="Y1006" i="5"/>
  <c r="S1007" i="5"/>
  <c r="T1007" i="5"/>
  <c r="U1007" i="5"/>
  <c r="W1007" i="5"/>
  <c r="X1007" i="5"/>
  <c r="Y1007" i="5"/>
  <c r="S1008" i="5"/>
  <c r="T1008" i="5"/>
  <c r="U1008" i="5"/>
  <c r="W1008" i="5"/>
  <c r="X1008" i="5"/>
  <c r="Y1008" i="5"/>
  <c r="S1009" i="5"/>
  <c r="T1009" i="5"/>
  <c r="U1009" i="5"/>
  <c r="W1009" i="5"/>
  <c r="X1009" i="5"/>
  <c r="Y1009" i="5"/>
  <c r="S1010" i="5"/>
  <c r="T1010" i="5"/>
  <c r="U1010" i="5"/>
  <c r="W1010" i="5"/>
  <c r="X1010" i="5"/>
  <c r="Y1010" i="5"/>
  <c r="S1011" i="5"/>
  <c r="T1011" i="5"/>
  <c r="U1011" i="5"/>
  <c r="W1011" i="5"/>
  <c r="X1011" i="5"/>
  <c r="Y1011" i="5"/>
  <c r="S1012" i="5"/>
  <c r="T1012" i="5"/>
  <c r="U1012" i="5"/>
  <c r="W1012" i="5"/>
  <c r="X1012" i="5"/>
  <c r="Y1012" i="5"/>
  <c r="S1013" i="5"/>
  <c r="T1013" i="5"/>
  <c r="U1013" i="5"/>
  <c r="W1013" i="5"/>
  <c r="X1013" i="5"/>
  <c r="Y1013" i="5"/>
  <c r="S1014" i="5"/>
  <c r="T1014" i="5"/>
  <c r="U1014" i="5"/>
  <c r="W1014" i="5"/>
  <c r="X1014" i="5"/>
  <c r="Y1014" i="5"/>
  <c r="S1015" i="5"/>
  <c r="T1015" i="5"/>
  <c r="U1015" i="5"/>
  <c r="W1015" i="5"/>
  <c r="X1015" i="5"/>
  <c r="Y1015" i="5"/>
  <c r="S1016" i="5"/>
  <c r="T1016" i="5"/>
  <c r="U1016" i="5"/>
  <c r="W1016" i="5"/>
  <c r="X1016" i="5"/>
  <c r="Y1016" i="5"/>
  <c r="S1017" i="5"/>
  <c r="T1017" i="5"/>
  <c r="U1017" i="5"/>
  <c r="W1017" i="5"/>
  <c r="X1017" i="5"/>
  <c r="Y1017" i="5"/>
  <c r="S1018" i="5"/>
  <c r="T1018" i="5"/>
  <c r="U1018" i="5"/>
  <c r="W1018" i="5"/>
  <c r="X1018" i="5"/>
  <c r="Y1018" i="5"/>
  <c r="S1019" i="5"/>
  <c r="T1019" i="5"/>
  <c r="U1019" i="5"/>
  <c r="W1019" i="5"/>
  <c r="X1019" i="5"/>
  <c r="Y1019" i="5"/>
  <c r="S1020" i="5"/>
  <c r="T1020" i="5"/>
  <c r="U1020" i="5"/>
  <c r="W1020" i="5"/>
  <c r="X1020" i="5"/>
  <c r="Y1020" i="5"/>
  <c r="S1021" i="5"/>
  <c r="T1021" i="5"/>
  <c r="U1021" i="5"/>
  <c r="W1021" i="5"/>
  <c r="X1021" i="5"/>
  <c r="Y1021" i="5"/>
  <c r="S1022" i="5"/>
  <c r="T1022" i="5"/>
  <c r="U1022" i="5"/>
  <c r="W1022" i="5"/>
  <c r="X1022" i="5"/>
  <c r="Y1022" i="5"/>
  <c r="S1023" i="5"/>
  <c r="T1023" i="5"/>
  <c r="U1023" i="5"/>
  <c r="W1023" i="5"/>
  <c r="X1023" i="5"/>
  <c r="Y1023" i="5"/>
  <c r="S1024" i="5"/>
  <c r="T1024" i="5"/>
  <c r="U1024" i="5"/>
  <c r="W1024" i="5"/>
  <c r="X1024" i="5"/>
  <c r="Y1024" i="5"/>
  <c r="S1025" i="5"/>
  <c r="T1025" i="5"/>
  <c r="U1025" i="5"/>
  <c r="W1025" i="5"/>
  <c r="X1025" i="5"/>
  <c r="Y1025" i="5"/>
  <c r="S1026" i="5"/>
  <c r="T1026" i="5"/>
  <c r="U1026" i="5"/>
  <c r="W1026" i="5"/>
  <c r="X1026" i="5"/>
  <c r="Y1026" i="5"/>
  <c r="S1027" i="5"/>
  <c r="T1027" i="5"/>
  <c r="U1027" i="5"/>
  <c r="W1027" i="5"/>
  <c r="X1027" i="5"/>
  <c r="Y1027" i="5"/>
  <c r="S1028" i="5"/>
  <c r="T1028" i="5"/>
  <c r="U1028" i="5"/>
  <c r="W1028" i="5"/>
  <c r="X1028" i="5"/>
  <c r="Y1028" i="5"/>
  <c r="S1029" i="5"/>
  <c r="T1029" i="5"/>
  <c r="U1029" i="5"/>
  <c r="W1029" i="5"/>
  <c r="X1029" i="5"/>
  <c r="Y1029" i="5"/>
  <c r="S1030" i="5"/>
  <c r="T1030" i="5"/>
  <c r="U1030" i="5"/>
  <c r="W1030" i="5"/>
  <c r="X1030" i="5"/>
  <c r="Y1030" i="5"/>
  <c r="S1031" i="5"/>
  <c r="T1031" i="5"/>
  <c r="U1031" i="5"/>
  <c r="W1031" i="5"/>
  <c r="X1031" i="5"/>
  <c r="Y1031" i="5"/>
  <c r="S1032" i="5"/>
  <c r="T1032" i="5"/>
  <c r="U1032" i="5"/>
  <c r="W1032" i="5"/>
  <c r="X1032" i="5"/>
  <c r="Y1032" i="5"/>
  <c r="S1033" i="5"/>
  <c r="T1033" i="5"/>
  <c r="U1033" i="5"/>
  <c r="W1033" i="5"/>
  <c r="X1033" i="5"/>
  <c r="Y1033" i="5"/>
  <c r="S1034" i="5"/>
  <c r="T1034" i="5"/>
  <c r="U1034" i="5"/>
  <c r="W1034" i="5"/>
  <c r="X1034" i="5"/>
  <c r="Y1034" i="5"/>
  <c r="S1035" i="5"/>
  <c r="T1035" i="5"/>
  <c r="U1035" i="5"/>
  <c r="W1035" i="5"/>
  <c r="X1035" i="5"/>
  <c r="Y1035" i="5"/>
  <c r="S1036" i="5"/>
  <c r="T1036" i="5"/>
  <c r="U1036" i="5"/>
  <c r="W1036" i="5"/>
  <c r="X1036" i="5"/>
  <c r="Y1036" i="5"/>
  <c r="S1037" i="5"/>
  <c r="T1037" i="5"/>
  <c r="U1037" i="5"/>
  <c r="W1037" i="5"/>
  <c r="X1037" i="5"/>
  <c r="Y1037" i="5"/>
  <c r="S1038" i="5"/>
  <c r="T1038" i="5"/>
  <c r="U1038" i="5"/>
  <c r="W1038" i="5"/>
  <c r="X1038" i="5"/>
  <c r="Y1038" i="5"/>
  <c r="S1039" i="5"/>
  <c r="T1039" i="5"/>
  <c r="U1039" i="5"/>
  <c r="W1039" i="5"/>
  <c r="X1039" i="5"/>
  <c r="Y1039" i="5"/>
  <c r="S1040" i="5"/>
  <c r="T1040" i="5"/>
  <c r="U1040" i="5"/>
  <c r="W1040" i="5"/>
  <c r="X1040" i="5"/>
  <c r="Y1040" i="5"/>
  <c r="S1041" i="5"/>
  <c r="T1041" i="5"/>
  <c r="U1041" i="5"/>
  <c r="W1041" i="5"/>
  <c r="X1041" i="5"/>
  <c r="Y1041" i="5"/>
  <c r="S1042" i="5"/>
  <c r="T1042" i="5"/>
  <c r="U1042" i="5"/>
  <c r="W1042" i="5"/>
  <c r="X1042" i="5"/>
  <c r="Y1042" i="5"/>
  <c r="S1043" i="5"/>
  <c r="T1043" i="5"/>
  <c r="U1043" i="5"/>
  <c r="W1043" i="5"/>
  <c r="X1043" i="5"/>
  <c r="Y1043" i="5"/>
  <c r="S1044" i="5"/>
  <c r="T1044" i="5"/>
  <c r="U1044" i="5"/>
  <c r="W1044" i="5"/>
  <c r="X1044" i="5"/>
  <c r="Y1044" i="5"/>
  <c r="S1045" i="5"/>
  <c r="T1045" i="5"/>
  <c r="U1045" i="5"/>
  <c r="W1045" i="5"/>
  <c r="X1045" i="5"/>
  <c r="Y1045" i="5"/>
  <c r="S1046" i="5"/>
  <c r="T1046" i="5"/>
  <c r="U1046" i="5"/>
  <c r="W1046" i="5"/>
  <c r="X1046" i="5"/>
  <c r="Y1046" i="5"/>
  <c r="S1047" i="5"/>
  <c r="T1047" i="5"/>
  <c r="U1047" i="5"/>
  <c r="W1047" i="5"/>
  <c r="X1047" i="5"/>
  <c r="Y1047" i="5"/>
  <c r="S1048" i="5"/>
  <c r="T1048" i="5"/>
  <c r="U1048" i="5"/>
  <c r="W1048" i="5"/>
  <c r="X1048" i="5"/>
  <c r="Y1048" i="5"/>
  <c r="S1049" i="5"/>
  <c r="T1049" i="5"/>
  <c r="U1049" i="5"/>
  <c r="W1049" i="5"/>
  <c r="X1049" i="5"/>
  <c r="Y1049" i="5"/>
  <c r="S1050" i="5"/>
  <c r="T1050" i="5"/>
  <c r="U1050" i="5"/>
  <c r="W1050" i="5"/>
  <c r="X1050" i="5"/>
  <c r="Y1050" i="5"/>
  <c r="S1051" i="5"/>
  <c r="T1051" i="5"/>
  <c r="U1051" i="5"/>
  <c r="W1051" i="5"/>
  <c r="X1051" i="5"/>
  <c r="Y1051" i="5"/>
  <c r="S1052" i="5"/>
  <c r="T1052" i="5"/>
  <c r="U1052" i="5"/>
  <c r="W1052" i="5"/>
  <c r="X1052" i="5"/>
  <c r="Y1052" i="5"/>
  <c r="S1053" i="5"/>
  <c r="T1053" i="5"/>
  <c r="U1053" i="5"/>
  <c r="W1053" i="5"/>
  <c r="X1053" i="5"/>
  <c r="Y1053" i="5"/>
  <c r="S1054" i="5"/>
  <c r="T1054" i="5"/>
  <c r="U1054" i="5"/>
  <c r="W1054" i="5"/>
  <c r="X1054" i="5"/>
  <c r="Y1054" i="5"/>
  <c r="S1055" i="5"/>
  <c r="T1055" i="5"/>
  <c r="U1055" i="5"/>
  <c r="W1055" i="5"/>
  <c r="X1055" i="5"/>
  <c r="Y1055" i="5"/>
  <c r="S1056" i="5"/>
  <c r="T1056" i="5"/>
  <c r="U1056" i="5"/>
  <c r="W1056" i="5"/>
  <c r="X1056" i="5"/>
  <c r="Y1056" i="5"/>
  <c r="S1057" i="5"/>
  <c r="T1057" i="5"/>
  <c r="U1057" i="5"/>
  <c r="W1057" i="5"/>
  <c r="X1057" i="5"/>
  <c r="Y1057" i="5"/>
  <c r="S1058" i="5"/>
  <c r="T1058" i="5"/>
  <c r="U1058" i="5"/>
  <c r="W1058" i="5"/>
  <c r="X1058" i="5"/>
  <c r="Y1058" i="5"/>
  <c r="S1059" i="5"/>
  <c r="T1059" i="5"/>
  <c r="U1059" i="5"/>
  <c r="W1059" i="5"/>
  <c r="X1059" i="5"/>
  <c r="Y1059" i="5"/>
  <c r="S1060" i="5"/>
  <c r="T1060" i="5"/>
  <c r="U1060" i="5"/>
  <c r="W1060" i="5"/>
  <c r="X1060" i="5"/>
  <c r="Y1060" i="5"/>
  <c r="S1061" i="5"/>
  <c r="T1061" i="5"/>
  <c r="U1061" i="5"/>
  <c r="W1061" i="5"/>
  <c r="X1061" i="5"/>
  <c r="Y1061" i="5"/>
  <c r="S1062" i="5"/>
  <c r="T1062" i="5"/>
  <c r="U1062" i="5"/>
  <c r="W1062" i="5"/>
  <c r="X1062" i="5"/>
  <c r="Y1062" i="5"/>
  <c r="S1063" i="5"/>
  <c r="T1063" i="5"/>
  <c r="U1063" i="5"/>
  <c r="W1063" i="5"/>
  <c r="X1063" i="5"/>
  <c r="Y1063" i="5"/>
  <c r="S1064" i="5"/>
  <c r="T1064" i="5"/>
  <c r="U1064" i="5"/>
  <c r="W1064" i="5"/>
  <c r="X1064" i="5"/>
  <c r="Y1064" i="5"/>
  <c r="S1065" i="5"/>
  <c r="T1065" i="5"/>
  <c r="U1065" i="5"/>
  <c r="W1065" i="5"/>
  <c r="X1065" i="5"/>
  <c r="Y1065" i="5"/>
  <c r="S1066" i="5"/>
  <c r="T1066" i="5"/>
  <c r="U1066" i="5"/>
  <c r="W1066" i="5"/>
  <c r="X1066" i="5"/>
  <c r="Y1066" i="5"/>
  <c r="S1067" i="5"/>
  <c r="T1067" i="5"/>
  <c r="U1067" i="5"/>
  <c r="W1067" i="5"/>
  <c r="X1067" i="5"/>
  <c r="Y1067" i="5"/>
  <c r="S1068" i="5"/>
  <c r="T1068" i="5"/>
  <c r="U1068" i="5"/>
  <c r="W1068" i="5"/>
  <c r="X1068" i="5"/>
  <c r="Y1068" i="5"/>
  <c r="S1069" i="5"/>
  <c r="T1069" i="5"/>
  <c r="U1069" i="5"/>
  <c r="W1069" i="5"/>
  <c r="X1069" i="5"/>
  <c r="Y1069" i="5"/>
  <c r="S1070" i="5"/>
  <c r="T1070" i="5"/>
  <c r="U1070" i="5"/>
  <c r="W1070" i="5"/>
  <c r="X1070" i="5"/>
  <c r="Y1070" i="5"/>
  <c r="S1071" i="5"/>
  <c r="T1071" i="5"/>
  <c r="U1071" i="5"/>
  <c r="W1071" i="5"/>
  <c r="X1071" i="5"/>
  <c r="Y1071" i="5"/>
  <c r="S1072" i="5"/>
  <c r="T1072" i="5"/>
  <c r="U1072" i="5"/>
  <c r="W1072" i="5"/>
  <c r="X1072" i="5"/>
  <c r="Y1072" i="5"/>
  <c r="S1073" i="5"/>
  <c r="T1073" i="5"/>
  <c r="U1073" i="5"/>
  <c r="W1073" i="5"/>
  <c r="X1073" i="5"/>
  <c r="Y1073" i="5"/>
  <c r="S1074" i="5"/>
  <c r="T1074" i="5"/>
  <c r="U1074" i="5"/>
  <c r="W1074" i="5"/>
  <c r="X1074" i="5"/>
  <c r="Y1074" i="5"/>
  <c r="S1075" i="5"/>
  <c r="T1075" i="5"/>
  <c r="U1075" i="5"/>
  <c r="W1075" i="5"/>
  <c r="X1075" i="5"/>
  <c r="Y1075" i="5"/>
  <c r="S1076" i="5"/>
  <c r="T1076" i="5"/>
  <c r="U1076" i="5"/>
  <c r="W1076" i="5"/>
  <c r="X1076" i="5"/>
  <c r="Y1076" i="5"/>
  <c r="S1077" i="5"/>
  <c r="T1077" i="5"/>
  <c r="U1077" i="5"/>
  <c r="W1077" i="5"/>
  <c r="X1077" i="5"/>
  <c r="Y1077" i="5"/>
  <c r="S1078" i="5"/>
  <c r="T1078" i="5"/>
  <c r="U1078" i="5"/>
  <c r="W1078" i="5"/>
  <c r="X1078" i="5"/>
  <c r="Y1078" i="5"/>
  <c r="S1079" i="5"/>
  <c r="T1079" i="5"/>
  <c r="U1079" i="5"/>
  <c r="W1079" i="5"/>
  <c r="X1079" i="5"/>
  <c r="Y1079" i="5"/>
  <c r="S1080" i="5"/>
  <c r="T1080" i="5"/>
  <c r="U1080" i="5"/>
  <c r="W1080" i="5"/>
  <c r="X1080" i="5"/>
  <c r="Y1080" i="5"/>
  <c r="S1081" i="5"/>
  <c r="T1081" i="5"/>
  <c r="U1081" i="5"/>
  <c r="W1081" i="5"/>
  <c r="X1081" i="5"/>
  <c r="Y1081" i="5"/>
  <c r="S1082" i="5"/>
  <c r="T1082" i="5"/>
  <c r="U1082" i="5"/>
  <c r="W1082" i="5"/>
  <c r="X1082" i="5"/>
  <c r="Y1082" i="5"/>
  <c r="S1083" i="5"/>
  <c r="T1083" i="5"/>
  <c r="U1083" i="5"/>
  <c r="W1083" i="5"/>
  <c r="X1083" i="5"/>
  <c r="Y1083" i="5"/>
  <c r="S1084" i="5"/>
  <c r="T1084" i="5"/>
  <c r="U1084" i="5"/>
  <c r="W1084" i="5"/>
  <c r="X1084" i="5"/>
  <c r="Y1084" i="5"/>
  <c r="S1085" i="5"/>
  <c r="T1085" i="5"/>
  <c r="U1085" i="5"/>
  <c r="W1085" i="5"/>
  <c r="X1085" i="5"/>
  <c r="Y1085" i="5"/>
  <c r="S1086" i="5"/>
  <c r="T1086" i="5"/>
  <c r="U1086" i="5"/>
  <c r="W1086" i="5"/>
  <c r="X1086" i="5"/>
  <c r="Y1086" i="5"/>
  <c r="S1087" i="5"/>
  <c r="T1087" i="5"/>
  <c r="U1087" i="5"/>
  <c r="W1087" i="5"/>
  <c r="X1087" i="5"/>
  <c r="Y1087" i="5"/>
  <c r="S1088" i="5"/>
  <c r="T1088" i="5"/>
  <c r="U1088" i="5"/>
  <c r="W1088" i="5"/>
  <c r="X1088" i="5"/>
  <c r="Y1088" i="5"/>
  <c r="S1089" i="5"/>
  <c r="T1089" i="5"/>
  <c r="U1089" i="5"/>
  <c r="W1089" i="5"/>
  <c r="X1089" i="5"/>
  <c r="Y1089" i="5"/>
  <c r="S1090" i="5"/>
  <c r="T1090" i="5"/>
  <c r="U1090" i="5"/>
  <c r="W1090" i="5"/>
  <c r="X1090" i="5"/>
  <c r="Y1090" i="5"/>
  <c r="S1091" i="5"/>
  <c r="T1091" i="5"/>
  <c r="U1091" i="5"/>
  <c r="W1091" i="5"/>
  <c r="X1091" i="5"/>
  <c r="Y1091" i="5"/>
  <c r="S1092" i="5"/>
  <c r="T1092" i="5"/>
  <c r="U1092" i="5"/>
  <c r="W1092" i="5"/>
  <c r="X1092" i="5"/>
  <c r="Y1092" i="5"/>
  <c r="S1093" i="5"/>
  <c r="T1093" i="5"/>
  <c r="U1093" i="5"/>
  <c r="W1093" i="5"/>
  <c r="X1093" i="5"/>
  <c r="Y1093" i="5"/>
  <c r="S1094" i="5"/>
  <c r="T1094" i="5"/>
  <c r="U1094" i="5"/>
  <c r="W1094" i="5"/>
  <c r="X1094" i="5"/>
  <c r="Y1094" i="5"/>
  <c r="S1095" i="5"/>
  <c r="T1095" i="5"/>
  <c r="U1095" i="5"/>
  <c r="W1095" i="5"/>
  <c r="X1095" i="5"/>
  <c r="Y1095" i="5"/>
  <c r="S1096" i="5"/>
  <c r="T1096" i="5"/>
  <c r="U1096" i="5"/>
  <c r="W1096" i="5"/>
  <c r="X1096" i="5"/>
  <c r="Y1096" i="5"/>
  <c r="S1097" i="5"/>
  <c r="T1097" i="5"/>
  <c r="U1097" i="5"/>
  <c r="W1097" i="5"/>
  <c r="X1097" i="5"/>
  <c r="Y1097" i="5"/>
  <c r="S1098" i="5"/>
  <c r="T1098" i="5"/>
  <c r="U1098" i="5"/>
  <c r="W1098" i="5"/>
  <c r="X1098" i="5"/>
  <c r="Y1098" i="5"/>
  <c r="S1099" i="5"/>
  <c r="T1099" i="5"/>
  <c r="U1099" i="5"/>
  <c r="W1099" i="5"/>
  <c r="X1099" i="5"/>
  <c r="Y1099" i="5"/>
  <c r="S1100" i="5"/>
  <c r="T1100" i="5"/>
  <c r="U1100" i="5"/>
  <c r="W1100" i="5"/>
  <c r="X1100" i="5"/>
  <c r="Y1100" i="5"/>
  <c r="S1101" i="5"/>
  <c r="T1101" i="5"/>
  <c r="U1101" i="5"/>
  <c r="W1101" i="5"/>
  <c r="X1101" i="5"/>
  <c r="Y1101" i="5"/>
  <c r="S1102" i="5"/>
  <c r="T1102" i="5"/>
  <c r="U1102" i="5"/>
  <c r="W1102" i="5"/>
  <c r="X1102" i="5"/>
  <c r="Y1102" i="5"/>
  <c r="S1103" i="5"/>
  <c r="T1103" i="5"/>
  <c r="U1103" i="5"/>
  <c r="W1103" i="5"/>
  <c r="X1103" i="5"/>
  <c r="Y1103" i="5"/>
  <c r="S1104" i="5"/>
  <c r="T1104" i="5"/>
  <c r="U1104" i="5"/>
  <c r="W1104" i="5"/>
  <c r="X1104" i="5"/>
  <c r="Y1104" i="5"/>
  <c r="S1105" i="5"/>
  <c r="T1105" i="5"/>
  <c r="U1105" i="5"/>
  <c r="W1105" i="5"/>
  <c r="X1105" i="5"/>
  <c r="Y1105" i="5"/>
  <c r="S1106" i="5"/>
  <c r="T1106" i="5"/>
  <c r="U1106" i="5"/>
  <c r="W1106" i="5"/>
  <c r="X1106" i="5"/>
  <c r="Y1106" i="5"/>
  <c r="S1107" i="5"/>
  <c r="T1107" i="5"/>
  <c r="U1107" i="5"/>
  <c r="W1107" i="5"/>
  <c r="X1107" i="5"/>
  <c r="Y1107" i="5"/>
  <c r="S1108" i="5"/>
  <c r="T1108" i="5"/>
  <c r="U1108" i="5"/>
  <c r="W1108" i="5"/>
  <c r="X1108" i="5"/>
  <c r="Y1108" i="5"/>
  <c r="S1109" i="5"/>
  <c r="T1109" i="5"/>
  <c r="U1109" i="5"/>
  <c r="W1109" i="5"/>
  <c r="X1109" i="5"/>
  <c r="Y1109" i="5"/>
  <c r="S1110" i="5"/>
  <c r="T1110" i="5"/>
  <c r="U1110" i="5"/>
  <c r="W1110" i="5"/>
  <c r="X1110" i="5"/>
  <c r="Y1110" i="5"/>
  <c r="S1111" i="5"/>
  <c r="T1111" i="5"/>
  <c r="U1111" i="5"/>
  <c r="W1111" i="5"/>
  <c r="X1111" i="5"/>
  <c r="Y1111" i="5"/>
  <c r="S1112" i="5"/>
  <c r="T1112" i="5"/>
  <c r="U1112" i="5"/>
  <c r="W1112" i="5"/>
  <c r="X1112" i="5"/>
  <c r="Y1112" i="5"/>
  <c r="S1113" i="5"/>
  <c r="T1113" i="5"/>
  <c r="U1113" i="5"/>
  <c r="W1113" i="5"/>
  <c r="X1113" i="5"/>
  <c r="Y1113" i="5"/>
  <c r="S1114" i="5"/>
  <c r="T1114" i="5"/>
  <c r="U1114" i="5"/>
  <c r="W1114" i="5"/>
  <c r="X1114" i="5"/>
  <c r="Y1114" i="5"/>
  <c r="S1115" i="5"/>
  <c r="T1115" i="5"/>
  <c r="U1115" i="5"/>
  <c r="W1115" i="5"/>
  <c r="X1115" i="5"/>
  <c r="Y1115" i="5"/>
  <c r="S1116" i="5"/>
  <c r="T1116" i="5"/>
  <c r="U1116" i="5"/>
  <c r="W1116" i="5"/>
  <c r="X1116" i="5"/>
  <c r="Y1116" i="5"/>
  <c r="S1117" i="5"/>
  <c r="T1117" i="5"/>
  <c r="U1117" i="5"/>
  <c r="W1117" i="5"/>
  <c r="X1117" i="5"/>
  <c r="Y1117" i="5"/>
  <c r="S1118" i="5"/>
  <c r="T1118" i="5"/>
  <c r="U1118" i="5"/>
  <c r="W1118" i="5"/>
  <c r="X1118" i="5"/>
  <c r="Y1118" i="5"/>
  <c r="S1119" i="5"/>
  <c r="T1119" i="5"/>
  <c r="U1119" i="5"/>
  <c r="W1119" i="5"/>
  <c r="X1119" i="5"/>
  <c r="Y1119" i="5"/>
  <c r="S1120" i="5"/>
  <c r="T1120" i="5"/>
  <c r="U1120" i="5"/>
  <c r="W1120" i="5"/>
  <c r="X1120" i="5"/>
  <c r="Y1120" i="5"/>
  <c r="S1121" i="5"/>
  <c r="T1121" i="5"/>
  <c r="U1121" i="5"/>
  <c r="W1121" i="5"/>
  <c r="X1121" i="5"/>
  <c r="Y1121" i="5"/>
  <c r="S1122" i="5"/>
  <c r="T1122" i="5"/>
  <c r="U1122" i="5"/>
  <c r="W1122" i="5"/>
  <c r="X1122" i="5"/>
  <c r="Y1122" i="5"/>
  <c r="S1123" i="5"/>
  <c r="T1123" i="5"/>
  <c r="U1123" i="5"/>
  <c r="W1123" i="5"/>
  <c r="X1123" i="5"/>
  <c r="Y1123" i="5"/>
  <c r="S1124" i="5"/>
  <c r="T1124" i="5"/>
  <c r="U1124" i="5"/>
  <c r="W1124" i="5"/>
  <c r="X1124" i="5"/>
  <c r="Y1124" i="5"/>
  <c r="S1125" i="5"/>
  <c r="T1125" i="5"/>
  <c r="U1125" i="5"/>
  <c r="W1125" i="5"/>
  <c r="X1125" i="5"/>
  <c r="Y1125" i="5"/>
  <c r="S1126" i="5"/>
  <c r="T1126" i="5"/>
  <c r="U1126" i="5"/>
  <c r="W1126" i="5"/>
  <c r="X1126" i="5"/>
  <c r="Y1126" i="5"/>
  <c r="S1127" i="5"/>
  <c r="T1127" i="5"/>
  <c r="U1127" i="5"/>
  <c r="W1127" i="5"/>
  <c r="X1127" i="5"/>
  <c r="Y1127" i="5"/>
  <c r="S1128" i="5"/>
  <c r="T1128" i="5"/>
  <c r="U1128" i="5"/>
  <c r="W1128" i="5"/>
  <c r="X1128" i="5"/>
  <c r="Y1128" i="5"/>
  <c r="S1129" i="5"/>
  <c r="T1129" i="5"/>
  <c r="U1129" i="5"/>
  <c r="W1129" i="5"/>
  <c r="X1129" i="5"/>
  <c r="Y1129" i="5"/>
  <c r="S1130" i="5"/>
  <c r="T1130" i="5"/>
  <c r="U1130" i="5"/>
  <c r="W1130" i="5"/>
  <c r="X1130" i="5"/>
  <c r="Y1130" i="5"/>
  <c r="S1131" i="5"/>
  <c r="T1131" i="5"/>
  <c r="U1131" i="5"/>
  <c r="W1131" i="5"/>
  <c r="X1131" i="5"/>
  <c r="Y1131" i="5"/>
  <c r="S1132" i="5"/>
  <c r="T1132" i="5"/>
  <c r="U1132" i="5"/>
  <c r="W1132" i="5"/>
  <c r="X1132" i="5"/>
  <c r="Y1132" i="5"/>
  <c r="S1133" i="5"/>
  <c r="T1133" i="5"/>
  <c r="U1133" i="5"/>
  <c r="W1133" i="5"/>
  <c r="X1133" i="5"/>
  <c r="Y1133" i="5"/>
  <c r="S1134" i="5"/>
  <c r="T1134" i="5"/>
  <c r="U1134" i="5"/>
  <c r="W1134" i="5"/>
  <c r="X1134" i="5"/>
  <c r="Y1134" i="5"/>
  <c r="S1135" i="5"/>
  <c r="T1135" i="5"/>
  <c r="U1135" i="5"/>
  <c r="W1135" i="5"/>
  <c r="X1135" i="5"/>
  <c r="Y1135" i="5"/>
  <c r="S1136" i="5"/>
  <c r="T1136" i="5"/>
  <c r="U1136" i="5"/>
  <c r="W1136" i="5"/>
  <c r="X1136" i="5"/>
  <c r="Y1136" i="5"/>
  <c r="S1137" i="5"/>
  <c r="T1137" i="5"/>
  <c r="U1137" i="5"/>
  <c r="W1137" i="5"/>
  <c r="X1137" i="5"/>
  <c r="Y1137" i="5"/>
  <c r="S1138" i="5"/>
  <c r="T1138" i="5"/>
  <c r="U1138" i="5"/>
  <c r="W1138" i="5"/>
  <c r="X1138" i="5"/>
  <c r="Y1138" i="5"/>
  <c r="S1139" i="5"/>
  <c r="T1139" i="5"/>
  <c r="U1139" i="5"/>
  <c r="W1139" i="5"/>
  <c r="X1139" i="5"/>
  <c r="Y1139" i="5"/>
  <c r="S1140" i="5"/>
  <c r="T1140" i="5"/>
  <c r="U1140" i="5"/>
  <c r="W1140" i="5"/>
  <c r="X1140" i="5"/>
  <c r="Y1140" i="5"/>
  <c r="S1141" i="5"/>
  <c r="T1141" i="5"/>
  <c r="U1141" i="5"/>
  <c r="W1141" i="5"/>
  <c r="X1141" i="5"/>
  <c r="Y1141" i="5"/>
  <c r="S1142" i="5"/>
  <c r="T1142" i="5"/>
  <c r="U1142" i="5"/>
  <c r="W1142" i="5"/>
  <c r="X1142" i="5"/>
  <c r="Y1142" i="5"/>
  <c r="S1143" i="5"/>
  <c r="T1143" i="5"/>
  <c r="U1143" i="5"/>
  <c r="W1143" i="5"/>
  <c r="X1143" i="5"/>
  <c r="Y1143" i="5"/>
  <c r="S1144" i="5"/>
  <c r="T1144" i="5"/>
  <c r="U1144" i="5"/>
  <c r="W1144" i="5"/>
  <c r="X1144" i="5"/>
  <c r="Y1144" i="5"/>
  <c r="S1145" i="5"/>
  <c r="T1145" i="5"/>
  <c r="U1145" i="5"/>
  <c r="W1145" i="5"/>
  <c r="X1145" i="5"/>
  <c r="Y1145" i="5"/>
  <c r="S1146" i="5"/>
  <c r="T1146" i="5"/>
  <c r="U1146" i="5"/>
  <c r="W1146" i="5"/>
  <c r="X1146" i="5"/>
  <c r="Y1146" i="5"/>
  <c r="S1147" i="5"/>
  <c r="T1147" i="5"/>
  <c r="U1147" i="5"/>
  <c r="W1147" i="5"/>
  <c r="X1147" i="5"/>
  <c r="Y1147" i="5"/>
  <c r="S1148" i="5"/>
  <c r="T1148" i="5"/>
  <c r="U1148" i="5"/>
  <c r="W1148" i="5"/>
  <c r="X1148" i="5"/>
  <c r="Y1148" i="5"/>
  <c r="S1149" i="5"/>
  <c r="T1149" i="5"/>
  <c r="U1149" i="5"/>
  <c r="W1149" i="5"/>
  <c r="X1149" i="5"/>
  <c r="Y1149" i="5"/>
  <c r="S1150" i="5"/>
  <c r="T1150" i="5"/>
  <c r="U1150" i="5"/>
  <c r="W1150" i="5"/>
  <c r="X1150" i="5"/>
  <c r="Y1150" i="5"/>
  <c r="S1151" i="5"/>
  <c r="T1151" i="5"/>
  <c r="U1151" i="5"/>
  <c r="W1151" i="5"/>
  <c r="X1151" i="5"/>
  <c r="Y1151" i="5"/>
  <c r="S1152" i="5"/>
  <c r="T1152" i="5"/>
  <c r="U1152" i="5"/>
  <c r="W1152" i="5"/>
  <c r="X1152" i="5"/>
  <c r="Y1152" i="5"/>
  <c r="S1153" i="5"/>
  <c r="T1153" i="5"/>
  <c r="U1153" i="5"/>
  <c r="W1153" i="5"/>
  <c r="X1153" i="5"/>
  <c r="Y1153" i="5"/>
  <c r="S1154" i="5"/>
  <c r="T1154" i="5"/>
  <c r="U1154" i="5"/>
  <c r="W1154" i="5"/>
  <c r="X1154" i="5"/>
  <c r="Y1154" i="5"/>
  <c r="S1155" i="5"/>
  <c r="T1155" i="5"/>
  <c r="U1155" i="5"/>
  <c r="W1155" i="5"/>
  <c r="X1155" i="5"/>
  <c r="Y1155" i="5"/>
  <c r="S1156" i="5"/>
  <c r="T1156" i="5"/>
  <c r="U1156" i="5"/>
  <c r="W1156" i="5"/>
  <c r="X1156" i="5"/>
  <c r="Y1156" i="5"/>
  <c r="S1157" i="5"/>
  <c r="T1157" i="5"/>
  <c r="U1157" i="5"/>
  <c r="W1157" i="5"/>
  <c r="X1157" i="5"/>
  <c r="Y1157" i="5"/>
  <c r="S1158" i="5"/>
  <c r="T1158" i="5"/>
  <c r="U1158" i="5"/>
  <c r="W1158" i="5"/>
  <c r="X1158" i="5"/>
  <c r="Y1158" i="5"/>
  <c r="S1159" i="5"/>
  <c r="T1159" i="5"/>
  <c r="U1159" i="5"/>
  <c r="W1159" i="5"/>
  <c r="X1159" i="5"/>
  <c r="Y1159" i="5"/>
  <c r="S1160" i="5"/>
  <c r="T1160" i="5"/>
  <c r="U1160" i="5"/>
  <c r="W1160" i="5"/>
  <c r="X1160" i="5"/>
  <c r="Y1160" i="5"/>
  <c r="S1161" i="5"/>
  <c r="T1161" i="5"/>
  <c r="U1161" i="5"/>
  <c r="W1161" i="5"/>
  <c r="X1161" i="5"/>
  <c r="Y1161" i="5"/>
  <c r="S1162" i="5"/>
  <c r="T1162" i="5"/>
  <c r="U1162" i="5"/>
  <c r="W1162" i="5"/>
  <c r="X1162" i="5"/>
  <c r="Y1162" i="5"/>
  <c r="S1163" i="5"/>
  <c r="T1163" i="5"/>
  <c r="U1163" i="5"/>
  <c r="W1163" i="5"/>
  <c r="X1163" i="5"/>
  <c r="Y1163" i="5"/>
  <c r="S1164" i="5"/>
  <c r="T1164" i="5"/>
  <c r="U1164" i="5"/>
  <c r="W1164" i="5"/>
  <c r="X1164" i="5"/>
  <c r="Y1164" i="5"/>
  <c r="S1165" i="5"/>
  <c r="T1165" i="5"/>
  <c r="U1165" i="5"/>
  <c r="W1165" i="5"/>
  <c r="X1165" i="5"/>
  <c r="Y1165" i="5"/>
  <c r="S1166" i="5"/>
  <c r="T1166" i="5"/>
  <c r="U1166" i="5"/>
  <c r="W1166" i="5"/>
  <c r="X1166" i="5"/>
  <c r="Y1166" i="5"/>
  <c r="S1167" i="5"/>
  <c r="T1167" i="5"/>
  <c r="U1167" i="5"/>
  <c r="W1167" i="5"/>
  <c r="X1167" i="5"/>
  <c r="Y1167" i="5"/>
  <c r="S1168" i="5"/>
  <c r="T1168" i="5"/>
  <c r="U1168" i="5"/>
  <c r="W1168" i="5"/>
  <c r="X1168" i="5"/>
  <c r="Y1168" i="5"/>
  <c r="S1169" i="5"/>
  <c r="T1169" i="5"/>
  <c r="U1169" i="5"/>
  <c r="W1169" i="5"/>
  <c r="X1169" i="5"/>
  <c r="Y1169" i="5"/>
  <c r="S1170" i="5"/>
  <c r="T1170" i="5"/>
  <c r="U1170" i="5"/>
  <c r="W1170" i="5"/>
  <c r="X1170" i="5"/>
  <c r="Y1170" i="5"/>
  <c r="S1171" i="5"/>
  <c r="T1171" i="5"/>
  <c r="U1171" i="5"/>
  <c r="W1171" i="5"/>
  <c r="X1171" i="5"/>
  <c r="Y1171" i="5"/>
  <c r="S1172" i="5"/>
  <c r="T1172" i="5"/>
  <c r="U1172" i="5"/>
  <c r="W1172" i="5"/>
  <c r="X1172" i="5"/>
  <c r="Y1172" i="5"/>
  <c r="S1173" i="5"/>
  <c r="T1173" i="5"/>
  <c r="U1173" i="5"/>
  <c r="W1173" i="5"/>
  <c r="X1173" i="5"/>
  <c r="Y1173" i="5"/>
  <c r="S1174" i="5"/>
  <c r="T1174" i="5"/>
  <c r="U1174" i="5"/>
  <c r="W1174" i="5"/>
  <c r="X1174" i="5"/>
  <c r="Y1174" i="5"/>
  <c r="S1175" i="5"/>
  <c r="T1175" i="5"/>
  <c r="U1175" i="5"/>
  <c r="W1175" i="5"/>
  <c r="X1175" i="5"/>
  <c r="Y1175" i="5"/>
  <c r="S1176" i="5"/>
  <c r="T1176" i="5"/>
  <c r="U1176" i="5"/>
  <c r="W1176" i="5"/>
  <c r="X1176" i="5"/>
  <c r="Y1176" i="5"/>
  <c r="S1177" i="5"/>
  <c r="T1177" i="5"/>
  <c r="U1177" i="5"/>
  <c r="W1177" i="5"/>
  <c r="X1177" i="5"/>
  <c r="Y1177" i="5"/>
  <c r="S1178" i="5"/>
  <c r="T1178" i="5"/>
  <c r="U1178" i="5"/>
  <c r="W1178" i="5"/>
  <c r="X1178" i="5"/>
  <c r="Y1178" i="5"/>
  <c r="S1179" i="5"/>
  <c r="T1179" i="5"/>
  <c r="U1179" i="5"/>
  <c r="W1179" i="5"/>
  <c r="X1179" i="5"/>
  <c r="Y1179" i="5"/>
  <c r="S1180" i="5"/>
  <c r="T1180" i="5"/>
  <c r="U1180" i="5"/>
  <c r="W1180" i="5"/>
  <c r="X1180" i="5"/>
  <c r="Y1180" i="5"/>
  <c r="S1181" i="5"/>
  <c r="T1181" i="5"/>
  <c r="U1181" i="5"/>
  <c r="W1181" i="5"/>
  <c r="X1181" i="5"/>
  <c r="Y1181" i="5"/>
  <c r="S1182" i="5"/>
  <c r="T1182" i="5"/>
  <c r="U1182" i="5"/>
  <c r="W1182" i="5"/>
  <c r="X1182" i="5"/>
  <c r="Y1182" i="5"/>
  <c r="S1183" i="5"/>
  <c r="T1183" i="5"/>
  <c r="U1183" i="5"/>
  <c r="W1183" i="5"/>
  <c r="X1183" i="5"/>
  <c r="Y1183" i="5"/>
  <c r="S1184" i="5"/>
  <c r="T1184" i="5"/>
  <c r="U1184" i="5"/>
  <c r="W1184" i="5"/>
  <c r="X1184" i="5"/>
  <c r="Y1184" i="5"/>
  <c r="S1185" i="5"/>
  <c r="T1185" i="5"/>
  <c r="U1185" i="5"/>
  <c r="W1185" i="5"/>
  <c r="X1185" i="5"/>
  <c r="Y1185" i="5"/>
  <c r="S1186" i="5"/>
  <c r="T1186" i="5"/>
  <c r="U1186" i="5"/>
  <c r="W1186" i="5"/>
  <c r="X1186" i="5"/>
  <c r="Y1186" i="5"/>
  <c r="S1187" i="5"/>
  <c r="T1187" i="5"/>
  <c r="U1187" i="5"/>
  <c r="W1187" i="5"/>
  <c r="X1187" i="5"/>
  <c r="Y1187" i="5"/>
  <c r="S1188" i="5"/>
  <c r="T1188" i="5"/>
  <c r="U1188" i="5"/>
  <c r="W1188" i="5"/>
  <c r="X1188" i="5"/>
  <c r="Y1188" i="5"/>
  <c r="S1189" i="5"/>
  <c r="T1189" i="5"/>
  <c r="U1189" i="5"/>
  <c r="W1189" i="5"/>
  <c r="X1189" i="5"/>
  <c r="Y1189" i="5"/>
  <c r="S1190" i="5"/>
  <c r="T1190" i="5"/>
  <c r="U1190" i="5"/>
  <c r="W1190" i="5"/>
  <c r="X1190" i="5"/>
  <c r="Y1190" i="5"/>
  <c r="S1191" i="5"/>
  <c r="T1191" i="5"/>
  <c r="U1191" i="5"/>
  <c r="W1191" i="5"/>
  <c r="X1191" i="5"/>
  <c r="Y1191" i="5"/>
  <c r="S1192" i="5"/>
  <c r="T1192" i="5"/>
  <c r="U1192" i="5"/>
  <c r="W1192" i="5"/>
  <c r="X1192" i="5"/>
  <c r="Y1192" i="5"/>
  <c r="S1193" i="5"/>
  <c r="T1193" i="5"/>
  <c r="U1193" i="5"/>
  <c r="W1193" i="5"/>
  <c r="X1193" i="5"/>
  <c r="Y1193" i="5"/>
  <c r="S1194" i="5"/>
  <c r="T1194" i="5"/>
  <c r="U1194" i="5"/>
  <c r="W1194" i="5"/>
  <c r="X1194" i="5"/>
  <c r="Y1194" i="5"/>
  <c r="S1195" i="5"/>
  <c r="T1195" i="5"/>
  <c r="U1195" i="5"/>
  <c r="W1195" i="5"/>
  <c r="X1195" i="5"/>
  <c r="Y1195" i="5"/>
  <c r="S1196" i="5"/>
  <c r="T1196" i="5"/>
  <c r="U1196" i="5"/>
  <c r="W1196" i="5"/>
  <c r="X1196" i="5"/>
  <c r="Y1196" i="5"/>
  <c r="S1197" i="5"/>
  <c r="T1197" i="5"/>
  <c r="U1197" i="5"/>
  <c r="W1197" i="5"/>
  <c r="X1197" i="5"/>
  <c r="Y1197" i="5"/>
  <c r="S1198" i="5"/>
  <c r="T1198" i="5"/>
  <c r="U1198" i="5"/>
  <c r="W1198" i="5"/>
  <c r="X1198" i="5"/>
  <c r="Y1198" i="5"/>
  <c r="S1199" i="5"/>
  <c r="T1199" i="5"/>
  <c r="U1199" i="5"/>
  <c r="W1199" i="5"/>
  <c r="X1199" i="5"/>
  <c r="Y1199" i="5"/>
  <c r="S1200" i="5"/>
  <c r="T1200" i="5"/>
  <c r="U1200" i="5"/>
  <c r="W1200" i="5"/>
  <c r="X1200" i="5"/>
  <c r="Y1200" i="5"/>
  <c r="S1201" i="5"/>
  <c r="T1201" i="5"/>
  <c r="U1201" i="5"/>
  <c r="W1201" i="5"/>
  <c r="X1201" i="5"/>
  <c r="Y1201" i="5"/>
  <c r="S1202" i="5"/>
  <c r="T1202" i="5"/>
  <c r="U1202" i="5"/>
  <c r="W1202" i="5"/>
  <c r="X1202" i="5"/>
  <c r="Y1202" i="5"/>
  <c r="S1203" i="5"/>
  <c r="T1203" i="5"/>
  <c r="U1203" i="5"/>
  <c r="W1203" i="5"/>
  <c r="X1203" i="5"/>
  <c r="Y1203" i="5"/>
  <c r="S1204" i="5"/>
  <c r="T1204" i="5"/>
  <c r="U1204" i="5"/>
  <c r="W1204" i="5"/>
  <c r="X1204" i="5"/>
  <c r="Y1204" i="5"/>
  <c r="S1205" i="5"/>
  <c r="T1205" i="5"/>
  <c r="U1205" i="5"/>
  <c r="W1205" i="5"/>
  <c r="X1205" i="5"/>
  <c r="Y1205" i="5"/>
  <c r="S1206" i="5"/>
  <c r="T1206" i="5"/>
  <c r="U1206" i="5"/>
  <c r="W1206" i="5"/>
  <c r="X1206" i="5"/>
  <c r="Y1206" i="5"/>
  <c r="S1207" i="5"/>
  <c r="T1207" i="5"/>
  <c r="U1207" i="5"/>
  <c r="W1207" i="5"/>
  <c r="X1207" i="5"/>
  <c r="Y1207" i="5"/>
  <c r="S1208" i="5"/>
  <c r="T1208" i="5"/>
  <c r="U1208" i="5"/>
  <c r="W1208" i="5"/>
  <c r="X1208" i="5"/>
  <c r="Y1208" i="5"/>
  <c r="S1209" i="5"/>
  <c r="T1209" i="5"/>
  <c r="U1209" i="5"/>
  <c r="W1209" i="5"/>
  <c r="X1209" i="5"/>
  <c r="Y1209" i="5"/>
  <c r="S1210" i="5"/>
  <c r="T1210" i="5"/>
  <c r="U1210" i="5"/>
  <c r="W1210" i="5"/>
  <c r="X1210" i="5"/>
  <c r="Y1210" i="5"/>
  <c r="S1211" i="5"/>
  <c r="T1211" i="5"/>
  <c r="U1211" i="5"/>
  <c r="W1211" i="5"/>
  <c r="X1211" i="5"/>
  <c r="Y1211" i="5"/>
  <c r="S1212" i="5"/>
  <c r="T1212" i="5"/>
  <c r="U1212" i="5"/>
  <c r="W1212" i="5"/>
  <c r="X1212" i="5"/>
  <c r="Y1212" i="5"/>
  <c r="S1213" i="5"/>
  <c r="T1213" i="5"/>
  <c r="U1213" i="5"/>
  <c r="W1213" i="5"/>
  <c r="X1213" i="5"/>
  <c r="Y1213" i="5"/>
  <c r="S1214" i="5"/>
  <c r="T1214" i="5"/>
  <c r="U1214" i="5"/>
  <c r="W1214" i="5"/>
  <c r="X1214" i="5"/>
  <c r="Y1214" i="5"/>
  <c r="S1215" i="5"/>
  <c r="T1215" i="5"/>
  <c r="U1215" i="5"/>
  <c r="W1215" i="5"/>
  <c r="X1215" i="5"/>
  <c r="Y1215" i="5"/>
  <c r="S1216" i="5"/>
  <c r="T1216" i="5"/>
  <c r="U1216" i="5"/>
  <c r="W1216" i="5"/>
  <c r="X1216" i="5"/>
  <c r="Y1216" i="5"/>
  <c r="S1217" i="5"/>
  <c r="T1217" i="5"/>
  <c r="U1217" i="5"/>
  <c r="W1217" i="5"/>
  <c r="X1217" i="5"/>
  <c r="Y1217" i="5"/>
  <c r="S1218" i="5"/>
  <c r="T1218" i="5"/>
  <c r="U1218" i="5"/>
  <c r="W1218" i="5"/>
  <c r="X1218" i="5"/>
  <c r="Y1218" i="5"/>
  <c r="S1219" i="5"/>
  <c r="T1219" i="5"/>
  <c r="U1219" i="5"/>
  <c r="W1219" i="5"/>
  <c r="X1219" i="5"/>
  <c r="Y1219" i="5"/>
  <c r="S1220" i="5"/>
  <c r="T1220" i="5"/>
  <c r="U1220" i="5"/>
  <c r="W1220" i="5"/>
  <c r="X1220" i="5"/>
  <c r="Y1220" i="5"/>
  <c r="S1221" i="5"/>
  <c r="T1221" i="5"/>
  <c r="U1221" i="5"/>
  <c r="W1221" i="5"/>
  <c r="X1221" i="5"/>
  <c r="Y1221" i="5"/>
  <c r="S1222" i="5"/>
  <c r="T1222" i="5"/>
  <c r="U1222" i="5"/>
  <c r="W1222" i="5"/>
  <c r="X1222" i="5"/>
  <c r="Y1222" i="5"/>
  <c r="S1223" i="5"/>
  <c r="T1223" i="5"/>
  <c r="U1223" i="5"/>
  <c r="W1223" i="5"/>
  <c r="X1223" i="5"/>
  <c r="Y1223" i="5"/>
  <c r="S1224" i="5"/>
  <c r="T1224" i="5"/>
  <c r="U1224" i="5"/>
  <c r="W1224" i="5"/>
  <c r="X1224" i="5"/>
  <c r="Y1224" i="5"/>
  <c r="S1225" i="5"/>
  <c r="T1225" i="5"/>
  <c r="U1225" i="5"/>
  <c r="W1225" i="5"/>
  <c r="X1225" i="5"/>
  <c r="Y1225" i="5"/>
  <c r="S1226" i="5"/>
  <c r="T1226" i="5"/>
  <c r="U1226" i="5"/>
  <c r="W1226" i="5"/>
  <c r="X1226" i="5"/>
  <c r="Y1226" i="5"/>
  <c r="S1227" i="5"/>
  <c r="T1227" i="5"/>
  <c r="U1227" i="5"/>
  <c r="W1227" i="5"/>
  <c r="X1227" i="5"/>
  <c r="Y1227" i="5"/>
  <c r="S1228" i="5"/>
  <c r="T1228" i="5"/>
  <c r="U1228" i="5"/>
  <c r="W1228" i="5"/>
  <c r="X1228" i="5"/>
  <c r="Y1228" i="5"/>
  <c r="S1229" i="5"/>
  <c r="T1229" i="5"/>
  <c r="U1229" i="5"/>
  <c r="W1229" i="5"/>
  <c r="X1229" i="5"/>
  <c r="Y1229" i="5"/>
  <c r="S1230" i="5"/>
  <c r="T1230" i="5"/>
  <c r="U1230" i="5"/>
  <c r="W1230" i="5"/>
  <c r="X1230" i="5"/>
  <c r="Y1230" i="5"/>
  <c r="S1231" i="5"/>
  <c r="T1231" i="5"/>
  <c r="U1231" i="5"/>
  <c r="W1231" i="5"/>
  <c r="X1231" i="5"/>
  <c r="Y1231" i="5"/>
  <c r="S1232" i="5"/>
  <c r="T1232" i="5"/>
  <c r="U1232" i="5"/>
  <c r="W1232" i="5"/>
  <c r="X1232" i="5"/>
  <c r="Y1232" i="5"/>
  <c r="S1233" i="5"/>
  <c r="T1233" i="5"/>
  <c r="U1233" i="5"/>
  <c r="W1233" i="5"/>
  <c r="X1233" i="5"/>
  <c r="Y1233" i="5"/>
  <c r="S1234" i="5"/>
  <c r="T1234" i="5"/>
  <c r="U1234" i="5"/>
  <c r="W1234" i="5"/>
  <c r="X1234" i="5"/>
  <c r="Y1234" i="5"/>
  <c r="S1235" i="5"/>
  <c r="T1235" i="5"/>
  <c r="U1235" i="5"/>
  <c r="W1235" i="5"/>
  <c r="X1235" i="5"/>
  <c r="Y1235" i="5"/>
  <c r="S1236" i="5"/>
  <c r="T1236" i="5"/>
  <c r="U1236" i="5"/>
  <c r="W1236" i="5"/>
  <c r="X1236" i="5"/>
  <c r="Y1236" i="5"/>
  <c r="S1237" i="5"/>
  <c r="T1237" i="5"/>
  <c r="U1237" i="5"/>
  <c r="W1237" i="5"/>
  <c r="X1237" i="5"/>
  <c r="Y1237" i="5"/>
  <c r="S1238" i="5"/>
  <c r="T1238" i="5"/>
  <c r="U1238" i="5"/>
  <c r="W1238" i="5"/>
  <c r="X1238" i="5"/>
  <c r="Y1238" i="5"/>
  <c r="S1239" i="5"/>
  <c r="T1239" i="5"/>
  <c r="U1239" i="5"/>
  <c r="W1239" i="5"/>
  <c r="X1239" i="5"/>
  <c r="Y1239" i="5"/>
  <c r="S1240" i="5"/>
  <c r="T1240" i="5"/>
  <c r="U1240" i="5"/>
  <c r="W1240" i="5"/>
  <c r="X1240" i="5"/>
  <c r="Y1240" i="5"/>
  <c r="S1241" i="5"/>
  <c r="T1241" i="5"/>
  <c r="U1241" i="5"/>
  <c r="W1241" i="5"/>
  <c r="X1241" i="5"/>
  <c r="Y1241" i="5"/>
  <c r="S1242" i="5"/>
  <c r="T1242" i="5"/>
  <c r="U1242" i="5"/>
  <c r="W1242" i="5"/>
  <c r="X1242" i="5"/>
  <c r="Y1242" i="5"/>
  <c r="S1243" i="5"/>
  <c r="T1243" i="5"/>
  <c r="U1243" i="5"/>
  <c r="W1243" i="5"/>
  <c r="X1243" i="5"/>
  <c r="Y1243" i="5"/>
  <c r="S1244" i="5"/>
  <c r="T1244" i="5"/>
  <c r="U1244" i="5"/>
  <c r="W1244" i="5"/>
  <c r="X1244" i="5"/>
  <c r="Y1244" i="5"/>
  <c r="S1245" i="5"/>
  <c r="T1245" i="5"/>
  <c r="U1245" i="5"/>
  <c r="W1245" i="5"/>
  <c r="X1245" i="5"/>
  <c r="Y1245" i="5"/>
  <c r="S1246" i="5"/>
  <c r="T1246" i="5"/>
  <c r="U1246" i="5"/>
  <c r="W1246" i="5"/>
  <c r="X1246" i="5"/>
  <c r="Y1246" i="5"/>
  <c r="S1247" i="5"/>
  <c r="T1247" i="5"/>
  <c r="U1247" i="5"/>
  <c r="W1247" i="5"/>
  <c r="X1247" i="5"/>
  <c r="Y1247" i="5"/>
  <c r="S1248" i="5"/>
  <c r="T1248" i="5"/>
  <c r="U1248" i="5"/>
  <c r="W1248" i="5"/>
  <c r="X1248" i="5"/>
  <c r="Y1248" i="5"/>
  <c r="S1249" i="5"/>
  <c r="T1249" i="5"/>
  <c r="U1249" i="5"/>
  <c r="W1249" i="5"/>
  <c r="X1249" i="5"/>
  <c r="Y1249" i="5"/>
  <c r="S1250" i="5"/>
  <c r="T1250" i="5"/>
  <c r="U1250" i="5"/>
  <c r="W1250" i="5"/>
  <c r="X1250" i="5"/>
  <c r="Y1250" i="5"/>
  <c r="S1251" i="5"/>
  <c r="T1251" i="5"/>
  <c r="U1251" i="5"/>
  <c r="W1251" i="5"/>
  <c r="X1251" i="5"/>
  <c r="Y1251" i="5"/>
  <c r="S1252" i="5"/>
  <c r="T1252" i="5"/>
  <c r="U1252" i="5"/>
  <c r="W1252" i="5"/>
  <c r="X1252" i="5"/>
  <c r="Y1252" i="5"/>
  <c r="S1253" i="5"/>
  <c r="T1253" i="5"/>
  <c r="U1253" i="5"/>
  <c r="W1253" i="5"/>
  <c r="X1253" i="5"/>
  <c r="Y1253" i="5"/>
  <c r="S1254" i="5"/>
  <c r="T1254" i="5"/>
  <c r="U1254" i="5"/>
  <c r="W1254" i="5"/>
  <c r="X1254" i="5"/>
  <c r="Y1254" i="5"/>
  <c r="S1255" i="5"/>
  <c r="T1255" i="5"/>
  <c r="U1255" i="5"/>
  <c r="W1255" i="5"/>
  <c r="X1255" i="5"/>
  <c r="Y1255" i="5"/>
  <c r="S1256" i="5"/>
  <c r="T1256" i="5"/>
  <c r="U1256" i="5"/>
  <c r="W1256" i="5"/>
  <c r="X1256" i="5"/>
  <c r="Y1256" i="5"/>
  <c r="S1257" i="5"/>
  <c r="T1257" i="5"/>
  <c r="U1257" i="5"/>
  <c r="W1257" i="5"/>
  <c r="X1257" i="5"/>
  <c r="Y1257" i="5"/>
  <c r="S1258" i="5"/>
  <c r="T1258" i="5"/>
  <c r="U1258" i="5"/>
  <c r="W1258" i="5"/>
  <c r="X1258" i="5"/>
  <c r="Y1258" i="5"/>
  <c r="S1259" i="5"/>
  <c r="T1259" i="5"/>
  <c r="U1259" i="5"/>
  <c r="W1259" i="5"/>
  <c r="X1259" i="5"/>
  <c r="Y1259" i="5"/>
  <c r="S1260" i="5"/>
  <c r="T1260" i="5"/>
  <c r="U1260" i="5"/>
  <c r="W1260" i="5"/>
  <c r="X1260" i="5"/>
  <c r="Y1260" i="5"/>
  <c r="S1261" i="5"/>
  <c r="T1261" i="5"/>
  <c r="U1261" i="5"/>
  <c r="W1261" i="5"/>
  <c r="X1261" i="5"/>
  <c r="Y1261" i="5"/>
  <c r="S1262" i="5"/>
  <c r="T1262" i="5"/>
  <c r="U1262" i="5"/>
  <c r="W1262" i="5"/>
  <c r="X1262" i="5"/>
  <c r="Y1262" i="5"/>
  <c r="S1263" i="5"/>
  <c r="T1263" i="5"/>
  <c r="U1263" i="5"/>
  <c r="W1263" i="5"/>
  <c r="X1263" i="5"/>
  <c r="Y1263" i="5"/>
  <c r="S1264" i="5"/>
  <c r="T1264" i="5"/>
  <c r="U1264" i="5"/>
  <c r="W1264" i="5"/>
  <c r="X1264" i="5"/>
  <c r="Y1264" i="5"/>
  <c r="S1265" i="5"/>
  <c r="T1265" i="5"/>
  <c r="U1265" i="5"/>
  <c r="W1265" i="5"/>
  <c r="X1265" i="5"/>
  <c r="Y1265" i="5"/>
  <c r="S1266" i="5"/>
  <c r="T1266" i="5"/>
  <c r="U1266" i="5"/>
  <c r="W1266" i="5"/>
  <c r="X1266" i="5"/>
  <c r="Y1266" i="5"/>
  <c r="S1267" i="5"/>
  <c r="T1267" i="5"/>
  <c r="U1267" i="5"/>
  <c r="W1267" i="5"/>
  <c r="X1267" i="5"/>
  <c r="Y1267" i="5"/>
  <c r="S1268" i="5"/>
  <c r="T1268" i="5"/>
  <c r="U1268" i="5"/>
  <c r="W1268" i="5"/>
  <c r="X1268" i="5"/>
  <c r="Y1268" i="5"/>
  <c r="S1269" i="5"/>
  <c r="T1269" i="5"/>
  <c r="U1269" i="5"/>
  <c r="W1269" i="5"/>
  <c r="X1269" i="5"/>
  <c r="Y1269" i="5"/>
  <c r="S1270" i="5"/>
  <c r="T1270" i="5"/>
  <c r="U1270" i="5"/>
  <c r="W1270" i="5"/>
  <c r="X1270" i="5"/>
  <c r="Y1270" i="5"/>
  <c r="S1271" i="5"/>
  <c r="T1271" i="5"/>
  <c r="U1271" i="5"/>
  <c r="W1271" i="5"/>
  <c r="X1271" i="5"/>
  <c r="Y1271" i="5"/>
  <c r="S1272" i="5"/>
  <c r="T1272" i="5"/>
  <c r="U1272" i="5"/>
  <c r="W1272" i="5"/>
  <c r="X1272" i="5"/>
  <c r="Y1272" i="5"/>
  <c r="S1273" i="5"/>
  <c r="T1273" i="5"/>
  <c r="U1273" i="5"/>
  <c r="W1273" i="5"/>
  <c r="X1273" i="5"/>
  <c r="Y1273" i="5"/>
  <c r="S1274" i="5"/>
  <c r="T1274" i="5"/>
  <c r="U1274" i="5"/>
  <c r="W1274" i="5"/>
  <c r="X1274" i="5"/>
  <c r="Y1274" i="5"/>
  <c r="S1275" i="5"/>
  <c r="T1275" i="5"/>
  <c r="U1275" i="5"/>
  <c r="W1275" i="5"/>
  <c r="X1275" i="5"/>
  <c r="Y1275" i="5"/>
  <c r="S1276" i="5"/>
  <c r="T1276" i="5"/>
  <c r="U1276" i="5"/>
  <c r="W1276" i="5"/>
  <c r="X1276" i="5"/>
  <c r="Y1276" i="5"/>
  <c r="S1277" i="5"/>
  <c r="T1277" i="5"/>
  <c r="U1277" i="5"/>
  <c r="W1277" i="5"/>
  <c r="X1277" i="5"/>
  <c r="Y1277" i="5"/>
  <c r="S1278" i="5"/>
  <c r="T1278" i="5"/>
  <c r="U1278" i="5"/>
  <c r="W1278" i="5"/>
  <c r="X1278" i="5"/>
  <c r="Y1278" i="5"/>
  <c r="S1279" i="5"/>
  <c r="T1279" i="5"/>
  <c r="U1279" i="5"/>
  <c r="W1279" i="5"/>
  <c r="X1279" i="5"/>
  <c r="Y1279" i="5"/>
  <c r="S1280" i="5"/>
  <c r="T1280" i="5"/>
  <c r="U1280" i="5"/>
  <c r="W1280" i="5"/>
  <c r="X1280" i="5"/>
  <c r="Y1280" i="5"/>
  <c r="S1281" i="5"/>
  <c r="T1281" i="5"/>
  <c r="U1281" i="5"/>
  <c r="W1281" i="5"/>
  <c r="X1281" i="5"/>
  <c r="Y1281" i="5"/>
  <c r="S1282" i="5"/>
  <c r="T1282" i="5"/>
  <c r="U1282" i="5"/>
  <c r="W1282" i="5"/>
  <c r="X1282" i="5"/>
  <c r="Y1282" i="5"/>
  <c r="S1283" i="5"/>
  <c r="T1283" i="5"/>
  <c r="U1283" i="5"/>
  <c r="W1283" i="5"/>
  <c r="X1283" i="5"/>
  <c r="Y1283" i="5"/>
  <c r="S1284" i="5"/>
  <c r="T1284" i="5"/>
  <c r="U1284" i="5"/>
  <c r="W1284" i="5"/>
  <c r="X1284" i="5"/>
  <c r="Y1284" i="5"/>
  <c r="S1285" i="5"/>
  <c r="T1285" i="5"/>
  <c r="U1285" i="5"/>
  <c r="W1285" i="5"/>
  <c r="X1285" i="5"/>
  <c r="Y1285" i="5"/>
  <c r="S1286" i="5"/>
  <c r="T1286" i="5"/>
  <c r="U1286" i="5"/>
  <c r="W1286" i="5"/>
  <c r="X1286" i="5"/>
  <c r="Y1286" i="5"/>
  <c r="S1287" i="5"/>
  <c r="T1287" i="5"/>
  <c r="U1287" i="5"/>
  <c r="W1287" i="5"/>
  <c r="X1287" i="5"/>
  <c r="Y1287" i="5"/>
  <c r="S1288" i="5"/>
  <c r="T1288" i="5"/>
  <c r="U1288" i="5"/>
  <c r="W1288" i="5"/>
  <c r="X1288" i="5"/>
  <c r="Y1288" i="5"/>
  <c r="S1289" i="5"/>
  <c r="T1289" i="5"/>
  <c r="U1289" i="5"/>
  <c r="W1289" i="5"/>
  <c r="X1289" i="5"/>
  <c r="Y1289" i="5"/>
  <c r="S1290" i="5"/>
  <c r="T1290" i="5"/>
  <c r="U1290" i="5"/>
  <c r="W1290" i="5"/>
  <c r="X1290" i="5"/>
  <c r="Y1290" i="5"/>
  <c r="S1291" i="5"/>
  <c r="T1291" i="5"/>
  <c r="U1291" i="5"/>
  <c r="W1291" i="5"/>
  <c r="X1291" i="5"/>
  <c r="Y1291" i="5"/>
  <c r="S1292" i="5"/>
  <c r="T1292" i="5"/>
  <c r="U1292" i="5"/>
  <c r="W1292" i="5"/>
  <c r="X1292" i="5"/>
  <c r="Y1292" i="5"/>
  <c r="S1293" i="5"/>
  <c r="T1293" i="5"/>
  <c r="U1293" i="5"/>
  <c r="W1293" i="5"/>
  <c r="X1293" i="5"/>
  <c r="Y1293" i="5"/>
  <c r="S1294" i="5"/>
  <c r="T1294" i="5"/>
  <c r="U1294" i="5"/>
  <c r="W1294" i="5"/>
  <c r="X1294" i="5"/>
  <c r="Y1294" i="5"/>
  <c r="S1295" i="5"/>
  <c r="T1295" i="5"/>
  <c r="U1295" i="5"/>
  <c r="W1295" i="5"/>
  <c r="X1295" i="5"/>
  <c r="Y1295" i="5"/>
  <c r="S1296" i="5"/>
  <c r="T1296" i="5"/>
  <c r="U1296" i="5"/>
  <c r="W1296" i="5"/>
  <c r="X1296" i="5"/>
  <c r="Y1296" i="5"/>
  <c r="S1297" i="5"/>
  <c r="T1297" i="5"/>
  <c r="U1297" i="5"/>
  <c r="W1297" i="5"/>
  <c r="X1297" i="5"/>
  <c r="Y1297" i="5"/>
  <c r="S1298" i="5"/>
  <c r="T1298" i="5"/>
  <c r="U1298" i="5"/>
  <c r="W1298" i="5"/>
  <c r="X1298" i="5"/>
  <c r="Y1298" i="5"/>
  <c r="S1299" i="5"/>
  <c r="T1299" i="5"/>
  <c r="U1299" i="5"/>
  <c r="W1299" i="5"/>
  <c r="X1299" i="5"/>
  <c r="Y1299" i="5"/>
  <c r="S1300" i="5"/>
  <c r="T1300" i="5"/>
  <c r="U1300" i="5"/>
  <c r="W1300" i="5"/>
  <c r="X1300" i="5"/>
  <c r="Y1300" i="5"/>
  <c r="S1301" i="5"/>
  <c r="T1301" i="5"/>
  <c r="U1301" i="5"/>
  <c r="W1301" i="5"/>
  <c r="X1301" i="5"/>
  <c r="Y1301" i="5"/>
  <c r="S1302" i="5"/>
  <c r="T1302" i="5"/>
  <c r="U1302" i="5"/>
  <c r="W1302" i="5"/>
  <c r="X1302" i="5"/>
  <c r="Y1302" i="5"/>
  <c r="S1303" i="5"/>
  <c r="T1303" i="5"/>
  <c r="U1303" i="5"/>
  <c r="W1303" i="5"/>
  <c r="X1303" i="5"/>
  <c r="Y1303" i="5"/>
  <c r="S1304" i="5"/>
  <c r="T1304" i="5"/>
  <c r="U1304" i="5"/>
  <c r="W1304" i="5"/>
  <c r="X1304" i="5"/>
  <c r="Y1304" i="5"/>
  <c r="S1305" i="5"/>
  <c r="T1305" i="5"/>
  <c r="U1305" i="5"/>
  <c r="W1305" i="5"/>
  <c r="X1305" i="5"/>
  <c r="Y1305" i="5"/>
  <c r="S1306" i="5"/>
  <c r="T1306" i="5"/>
  <c r="U1306" i="5"/>
  <c r="W1306" i="5"/>
  <c r="X1306" i="5"/>
  <c r="Y1306" i="5"/>
  <c r="S1307" i="5"/>
  <c r="T1307" i="5"/>
  <c r="U1307" i="5"/>
  <c r="W1307" i="5"/>
  <c r="X1307" i="5"/>
  <c r="Y1307" i="5"/>
  <c r="S1308" i="5"/>
  <c r="T1308" i="5"/>
  <c r="U1308" i="5"/>
  <c r="W1308" i="5"/>
  <c r="X1308" i="5"/>
  <c r="Y1308" i="5"/>
  <c r="S1309" i="5"/>
  <c r="T1309" i="5"/>
  <c r="U1309" i="5"/>
  <c r="W1309" i="5"/>
  <c r="X1309" i="5"/>
  <c r="Y1309" i="5"/>
  <c r="S1310" i="5"/>
  <c r="T1310" i="5"/>
  <c r="U1310" i="5"/>
  <c r="W1310" i="5"/>
  <c r="X1310" i="5"/>
  <c r="Y1310" i="5"/>
  <c r="S1311" i="5"/>
  <c r="T1311" i="5"/>
  <c r="U1311" i="5"/>
  <c r="W1311" i="5"/>
  <c r="X1311" i="5"/>
  <c r="Y1311" i="5"/>
  <c r="S1312" i="5"/>
  <c r="T1312" i="5"/>
  <c r="U1312" i="5"/>
  <c r="W1312" i="5"/>
  <c r="X1312" i="5"/>
  <c r="Y1312" i="5"/>
  <c r="S1313" i="5"/>
  <c r="T1313" i="5"/>
  <c r="U1313" i="5"/>
  <c r="W1313" i="5"/>
  <c r="X1313" i="5"/>
  <c r="Y1313" i="5"/>
  <c r="S1314" i="5"/>
  <c r="T1314" i="5"/>
  <c r="U1314" i="5"/>
  <c r="W1314" i="5"/>
  <c r="X1314" i="5"/>
  <c r="Y1314" i="5"/>
  <c r="S1315" i="5"/>
  <c r="T1315" i="5"/>
  <c r="U1315" i="5"/>
  <c r="W1315" i="5"/>
  <c r="X1315" i="5"/>
  <c r="Y1315" i="5"/>
  <c r="S1316" i="5"/>
  <c r="T1316" i="5"/>
  <c r="U1316" i="5"/>
  <c r="W1316" i="5"/>
  <c r="X1316" i="5"/>
  <c r="Y1316" i="5"/>
  <c r="S1317" i="5"/>
  <c r="T1317" i="5"/>
  <c r="U1317" i="5"/>
  <c r="W1317" i="5"/>
  <c r="X1317" i="5"/>
  <c r="Y1317" i="5"/>
  <c r="S1318" i="5"/>
  <c r="T1318" i="5"/>
  <c r="U1318" i="5"/>
  <c r="W1318" i="5"/>
  <c r="X1318" i="5"/>
  <c r="Y1318" i="5"/>
  <c r="S1319" i="5"/>
  <c r="T1319" i="5"/>
  <c r="U1319" i="5"/>
  <c r="W1319" i="5"/>
  <c r="X1319" i="5"/>
  <c r="Y1319" i="5"/>
  <c r="S1320" i="5"/>
  <c r="T1320" i="5"/>
  <c r="U1320" i="5"/>
  <c r="W1320" i="5"/>
  <c r="X1320" i="5"/>
  <c r="Y1320" i="5"/>
  <c r="S1321" i="5"/>
  <c r="T1321" i="5"/>
  <c r="U1321" i="5"/>
  <c r="W1321" i="5"/>
  <c r="X1321" i="5"/>
  <c r="Y1321" i="5"/>
  <c r="S1322" i="5"/>
  <c r="T1322" i="5"/>
  <c r="U1322" i="5"/>
  <c r="W1322" i="5"/>
  <c r="X1322" i="5"/>
  <c r="Y1322" i="5"/>
  <c r="S1323" i="5"/>
  <c r="T1323" i="5"/>
  <c r="U1323" i="5"/>
  <c r="W1323" i="5"/>
  <c r="X1323" i="5"/>
  <c r="Y1323" i="5"/>
  <c r="S1324" i="5"/>
  <c r="T1324" i="5"/>
  <c r="U1324" i="5"/>
  <c r="W1324" i="5"/>
  <c r="X1324" i="5"/>
  <c r="Y1324" i="5"/>
  <c r="S1325" i="5"/>
  <c r="T1325" i="5"/>
  <c r="U1325" i="5"/>
  <c r="W1325" i="5"/>
  <c r="X1325" i="5"/>
  <c r="Y1325" i="5"/>
  <c r="S1326" i="5"/>
  <c r="T1326" i="5"/>
  <c r="U1326" i="5"/>
  <c r="W1326" i="5"/>
  <c r="X1326" i="5"/>
  <c r="Y1326" i="5"/>
  <c r="S1327" i="5"/>
  <c r="T1327" i="5"/>
  <c r="U1327" i="5"/>
  <c r="W1327" i="5"/>
  <c r="X1327" i="5"/>
  <c r="Y1327" i="5"/>
  <c r="S1328" i="5"/>
  <c r="T1328" i="5"/>
  <c r="U1328" i="5"/>
  <c r="W1328" i="5"/>
  <c r="X1328" i="5"/>
  <c r="Y1328" i="5"/>
  <c r="S1329" i="5"/>
  <c r="T1329" i="5"/>
  <c r="U1329" i="5"/>
  <c r="W1329" i="5"/>
  <c r="X1329" i="5"/>
  <c r="Y1329" i="5"/>
  <c r="S1330" i="5"/>
  <c r="T1330" i="5"/>
  <c r="U1330" i="5"/>
  <c r="W1330" i="5"/>
  <c r="X1330" i="5"/>
  <c r="Y1330" i="5"/>
  <c r="S1331" i="5"/>
  <c r="T1331" i="5"/>
  <c r="U1331" i="5"/>
  <c r="W1331" i="5"/>
  <c r="X1331" i="5"/>
  <c r="Y1331" i="5"/>
  <c r="S1332" i="5"/>
  <c r="T1332" i="5"/>
  <c r="U1332" i="5"/>
  <c r="W1332" i="5"/>
  <c r="X1332" i="5"/>
  <c r="Y1332" i="5"/>
  <c r="S1333" i="5"/>
  <c r="T1333" i="5"/>
  <c r="U1333" i="5"/>
  <c r="W1333" i="5"/>
  <c r="X1333" i="5"/>
  <c r="Y1333" i="5"/>
  <c r="S1334" i="5"/>
  <c r="T1334" i="5"/>
  <c r="U1334" i="5"/>
  <c r="W1334" i="5"/>
  <c r="X1334" i="5"/>
  <c r="Y1334" i="5"/>
  <c r="S1335" i="5"/>
  <c r="T1335" i="5"/>
  <c r="U1335" i="5"/>
  <c r="W1335" i="5"/>
  <c r="X1335" i="5"/>
  <c r="Y1335" i="5"/>
  <c r="S1336" i="5"/>
  <c r="T1336" i="5"/>
  <c r="U1336" i="5"/>
  <c r="W1336" i="5"/>
  <c r="X1336" i="5"/>
  <c r="Y1336" i="5"/>
  <c r="S1337" i="5"/>
  <c r="T1337" i="5"/>
  <c r="U1337" i="5"/>
  <c r="W1337" i="5"/>
  <c r="X1337" i="5"/>
  <c r="Y1337" i="5"/>
  <c r="S1338" i="5"/>
  <c r="T1338" i="5"/>
  <c r="U1338" i="5"/>
  <c r="W1338" i="5"/>
  <c r="X1338" i="5"/>
  <c r="Y1338" i="5"/>
  <c r="S1339" i="5"/>
  <c r="T1339" i="5"/>
  <c r="U1339" i="5"/>
  <c r="W1339" i="5"/>
  <c r="X1339" i="5"/>
  <c r="Y1339" i="5"/>
  <c r="S1340" i="5"/>
  <c r="T1340" i="5"/>
  <c r="U1340" i="5"/>
  <c r="W1340" i="5"/>
  <c r="X1340" i="5"/>
  <c r="Y1340" i="5"/>
  <c r="S1341" i="5"/>
  <c r="T1341" i="5"/>
  <c r="U1341" i="5"/>
  <c r="W1341" i="5"/>
  <c r="X1341" i="5"/>
  <c r="Y1341" i="5"/>
  <c r="S1342" i="5"/>
  <c r="T1342" i="5"/>
  <c r="U1342" i="5"/>
  <c r="W1342" i="5"/>
  <c r="X1342" i="5"/>
  <c r="Y1342" i="5"/>
  <c r="S1343" i="5"/>
  <c r="T1343" i="5"/>
  <c r="U1343" i="5"/>
  <c r="W1343" i="5"/>
  <c r="X1343" i="5"/>
  <c r="Y1343" i="5"/>
  <c r="S1344" i="5"/>
  <c r="T1344" i="5"/>
  <c r="U1344" i="5"/>
  <c r="W1344" i="5"/>
  <c r="X1344" i="5"/>
  <c r="Y1344" i="5"/>
  <c r="S1345" i="5"/>
  <c r="T1345" i="5"/>
  <c r="U1345" i="5"/>
  <c r="W1345" i="5"/>
  <c r="X1345" i="5"/>
  <c r="Y1345" i="5"/>
  <c r="S1346" i="5"/>
  <c r="T1346" i="5"/>
  <c r="U1346" i="5"/>
  <c r="W1346" i="5"/>
  <c r="X1346" i="5"/>
  <c r="Y1346" i="5"/>
  <c r="S1347" i="5"/>
  <c r="T1347" i="5"/>
  <c r="U1347" i="5"/>
  <c r="W1347" i="5"/>
  <c r="X1347" i="5"/>
  <c r="Y1347" i="5"/>
  <c r="S1348" i="5"/>
  <c r="T1348" i="5"/>
  <c r="U1348" i="5"/>
  <c r="W1348" i="5"/>
  <c r="X1348" i="5"/>
  <c r="Y1348" i="5"/>
  <c r="S1349" i="5"/>
  <c r="T1349" i="5"/>
  <c r="U1349" i="5"/>
  <c r="W1349" i="5"/>
  <c r="X1349" i="5"/>
  <c r="Y1349" i="5"/>
  <c r="S1350" i="5"/>
  <c r="T1350" i="5"/>
  <c r="U1350" i="5"/>
  <c r="W1350" i="5"/>
  <c r="X1350" i="5"/>
  <c r="Y1350" i="5"/>
  <c r="S1351" i="5"/>
  <c r="T1351" i="5"/>
  <c r="U1351" i="5"/>
  <c r="W1351" i="5"/>
  <c r="X1351" i="5"/>
  <c r="Y1351" i="5"/>
  <c r="S1352" i="5"/>
  <c r="T1352" i="5"/>
  <c r="U1352" i="5"/>
  <c r="W1352" i="5"/>
  <c r="X1352" i="5"/>
  <c r="Y1352" i="5"/>
  <c r="S1353" i="5"/>
  <c r="T1353" i="5"/>
  <c r="U1353" i="5"/>
  <c r="W1353" i="5"/>
  <c r="X1353" i="5"/>
  <c r="Y1353" i="5"/>
  <c r="S1354" i="5"/>
  <c r="T1354" i="5"/>
  <c r="U1354" i="5"/>
  <c r="W1354" i="5"/>
  <c r="X1354" i="5"/>
  <c r="Y1354" i="5"/>
  <c r="S1355" i="5"/>
  <c r="T1355" i="5"/>
  <c r="U1355" i="5"/>
  <c r="W1355" i="5"/>
  <c r="X1355" i="5"/>
  <c r="Y1355" i="5"/>
  <c r="S1356" i="5"/>
  <c r="T1356" i="5"/>
  <c r="U1356" i="5"/>
  <c r="W1356" i="5"/>
  <c r="X1356" i="5"/>
  <c r="Y1356" i="5"/>
  <c r="S1357" i="5"/>
  <c r="T1357" i="5"/>
  <c r="U1357" i="5"/>
  <c r="W1357" i="5"/>
  <c r="X1357" i="5"/>
  <c r="Y1357" i="5"/>
  <c r="S1358" i="5"/>
  <c r="T1358" i="5"/>
  <c r="U1358" i="5"/>
  <c r="W1358" i="5"/>
  <c r="X1358" i="5"/>
  <c r="Y1358" i="5"/>
  <c r="S1359" i="5"/>
  <c r="T1359" i="5"/>
  <c r="U1359" i="5"/>
  <c r="W1359" i="5"/>
  <c r="X1359" i="5"/>
  <c r="Y1359" i="5"/>
  <c r="S1360" i="5"/>
  <c r="T1360" i="5"/>
  <c r="U1360" i="5"/>
  <c r="W1360" i="5"/>
  <c r="X1360" i="5"/>
  <c r="Y1360" i="5"/>
  <c r="S1361" i="5"/>
  <c r="T1361" i="5"/>
  <c r="U1361" i="5"/>
  <c r="W1361" i="5"/>
  <c r="X1361" i="5"/>
  <c r="Y1361" i="5"/>
  <c r="S1362" i="5"/>
  <c r="T1362" i="5"/>
  <c r="U1362" i="5"/>
  <c r="W1362" i="5"/>
  <c r="X1362" i="5"/>
  <c r="Y1362" i="5"/>
  <c r="S1363" i="5"/>
  <c r="T1363" i="5"/>
  <c r="U1363" i="5"/>
  <c r="W1363" i="5"/>
  <c r="X1363" i="5"/>
  <c r="Y1363" i="5"/>
  <c r="S1364" i="5"/>
  <c r="T1364" i="5"/>
  <c r="U1364" i="5"/>
  <c r="W1364" i="5"/>
  <c r="X1364" i="5"/>
  <c r="Y1364" i="5"/>
  <c r="S1365" i="5"/>
  <c r="T1365" i="5"/>
  <c r="U1365" i="5"/>
  <c r="W1365" i="5"/>
  <c r="X1365" i="5"/>
  <c r="Y1365" i="5"/>
  <c r="S1366" i="5"/>
  <c r="T1366" i="5"/>
  <c r="U1366" i="5"/>
  <c r="W1366" i="5"/>
  <c r="X1366" i="5"/>
  <c r="Y1366" i="5"/>
  <c r="S1367" i="5"/>
  <c r="T1367" i="5"/>
  <c r="U1367" i="5"/>
  <c r="W1367" i="5"/>
  <c r="X1367" i="5"/>
  <c r="Y1367" i="5"/>
  <c r="S1368" i="5"/>
  <c r="T1368" i="5"/>
  <c r="U1368" i="5"/>
  <c r="W1368" i="5"/>
  <c r="X1368" i="5"/>
  <c r="Y1368" i="5"/>
  <c r="S1369" i="5"/>
  <c r="T1369" i="5"/>
  <c r="U1369" i="5"/>
  <c r="W1369" i="5"/>
  <c r="X1369" i="5"/>
  <c r="Y1369" i="5"/>
  <c r="S1370" i="5"/>
  <c r="T1370" i="5"/>
  <c r="U1370" i="5"/>
  <c r="W1370" i="5"/>
  <c r="X1370" i="5"/>
  <c r="Y1370" i="5"/>
  <c r="S1371" i="5"/>
  <c r="T1371" i="5"/>
  <c r="U1371" i="5"/>
  <c r="W1371" i="5"/>
  <c r="X1371" i="5"/>
  <c r="Y1371" i="5"/>
  <c r="S1372" i="5"/>
  <c r="T1372" i="5"/>
  <c r="U1372" i="5"/>
  <c r="W1372" i="5"/>
  <c r="X1372" i="5"/>
  <c r="Y1372" i="5"/>
  <c r="S1373" i="5"/>
  <c r="T1373" i="5"/>
  <c r="U1373" i="5"/>
  <c r="W1373" i="5"/>
  <c r="X1373" i="5"/>
  <c r="Y1373" i="5"/>
  <c r="S1374" i="5"/>
  <c r="T1374" i="5"/>
  <c r="U1374" i="5"/>
  <c r="W1374" i="5"/>
  <c r="X1374" i="5"/>
  <c r="Y1374" i="5"/>
  <c r="S1375" i="5"/>
  <c r="T1375" i="5"/>
  <c r="U1375" i="5"/>
  <c r="W1375" i="5"/>
  <c r="X1375" i="5"/>
  <c r="Y1375" i="5"/>
  <c r="S1376" i="5"/>
  <c r="T1376" i="5"/>
  <c r="U1376" i="5"/>
  <c r="W1376" i="5"/>
  <c r="X1376" i="5"/>
  <c r="Y1376" i="5"/>
  <c r="S1377" i="5"/>
  <c r="T1377" i="5"/>
  <c r="U1377" i="5"/>
  <c r="W1377" i="5"/>
  <c r="X1377" i="5"/>
  <c r="Y1377" i="5"/>
  <c r="S1378" i="5"/>
  <c r="T1378" i="5"/>
  <c r="U1378" i="5"/>
  <c r="W1378" i="5"/>
  <c r="X1378" i="5"/>
  <c r="Y1378" i="5"/>
  <c r="S1379" i="5"/>
  <c r="T1379" i="5"/>
  <c r="U1379" i="5"/>
  <c r="W1379" i="5"/>
  <c r="X1379" i="5"/>
  <c r="Y1379" i="5"/>
  <c r="S1380" i="5"/>
  <c r="T1380" i="5"/>
  <c r="U1380" i="5"/>
  <c r="W1380" i="5"/>
  <c r="X1380" i="5"/>
  <c r="Y1380" i="5"/>
  <c r="S1381" i="5"/>
  <c r="T1381" i="5"/>
  <c r="U1381" i="5"/>
  <c r="W1381" i="5"/>
  <c r="X1381" i="5"/>
  <c r="Y1381" i="5"/>
  <c r="S1382" i="5"/>
  <c r="T1382" i="5"/>
  <c r="U1382" i="5"/>
  <c r="W1382" i="5"/>
  <c r="X1382" i="5"/>
  <c r="Y1382" i="5"/>
  <c r="S1383" i="5"/>
  <c r="T1383" i="5"/>
  <c r="U1383" i="5"/>
  <c r="W1383" i="5"/>
  <c r="X1383" i="5"/>
  <c r="Y1383" i="5"/>
  <c r="S1384" i="5"/>
  <c r="T1384" i="5"/>
  <c r="U1384" i="5"/>
  <c r="W1384" i="5"/>
  <c r="X1384" i="5"/>
  <c r="Y1384" i="5"/>
  <c r="S1385" i="5"/>
  <c r="T1385" i="5"/>
  <c r="U1385" i="5"/>
  <c r="W1385" i="5"/>
  <c r="X1385" i="5"/>
  <c r="Y1385" i="5"/>
  <c r="S1386" i="5"/>
  <c r="T1386" i="5"/>
  <c r="U1386" i="5"/>
  <c r="W1386" i="5"/>
  <c r="X1386" i="5"/>
  <c r="Y1386" i="5"/>
  <c r="S1387" i="5"/>
  <c r="T1387" i="5"/>
  <c r="U1387" i="5"/>
  <c r="W1387" i="5"/>
  <c r="X1387" i="5"/>
  <c r="Y1387" i="5"/>
  <c r="S1388" i="5"/>
  <c r="T1388" i="5"/>
  <c r="U1388" i="5"/>
  <c r="W1388" i="5"/>
  <c r="X1388" i="5"/>
  <c r="Y1388" i="5"/>
  <c r="S1389" i="5"/>
  <c r="T1389" i="5"/>
  <c r="U1389" i="5"/>
  <c r="W1389" i="5"/>
  <c r="X1389" i="5"/>
  <c r="Y1389" i="5"/>
  <c r="S1390" i="5"/>
  <c r="T1390" i="5"/>
  <c r="U1390" i="5"/>
  <c r="W1390" i="5"/>
  <c r="X1390" i="5"/>
  <c r="Y1390" i="5"/>
  <c r="S1391" i="5"/>
  <c r="T1391" i="5"/>
  <c r="U1391" i="5"/>
  <c r="W1391" i="5"/>
  <c r="X1391" i="5"/>
  <c r="Y1391" i="5"/>
  <c r="S1392" i="5"/>
  <c r="T1392" i="5"/>
  <c r="U1392" i="5"/>
  <c r="W1392" i="5"/>
  <c r="X1392" i="5"/>
  <c r="Y1392" i="5"/>
  <c r="S1393" i="5"/>
  <c r="T1393" i="5"/>
  <c r="U1393" i="5"/>
  <c r="W1393" i="5"/>
  <c r="X1393" i="5"/>
  <c r="Y1393" i="5"/>
  <c r="S1394" i="5"/>
  <c r="T1394" i="5"/>
  <c r="U1394" i="5"/>
  <c r="W1394" i="5"/>
  <c r="X1394" i="5"/>
  <c r="Y1394" i="5"/>
  <c r="S1395" i="5"/>
  <c r="T1395" i="5"/>
  <c r="U1395" i="5"/>
  <c r="W1395" i="5"/>
  <c r="X1395" i="5"/>
  <c r="Y1395" i="5"/>
  <c r="S1396" i="5"/>
  <c r="T1396" i="5"/>
  <c r="U1396" i="5"/>
  <c r="W1396" i="5"/>
  <c r="X1396" i="5"/>
  <c r="Y1396" i="5"/>
  <c r="S1397" i="5"/>
  <c r="T1397" i="5"/>
  <c r="U1397" i="5"/>
  <c r="W1397" i="5"/>
  <c r="X1397" i="5"/>
  <c r="Y1397" i="5"/>
  <c r="S1398" i="5"/>
  <c r="T1398" i="5"/>
  <c r="U1398" i="5"/>
  <c r="W1398" i="5"/>
  <c r="X1398" i="5"/>
  <c r="Y1398" i="5"/>
  <c r="S1399" i="5"/>
  <c r="T1399" i="5"/>
  <c r="U1399" i="5"/>
  <c r="W1399" i="5"/>
  <c r="X1399" i="5"/>
  <c r="Y1399" i="5"/>
  <c r="S1400" i="5"/>
  <c r="T1400" i="5"/>
  <c r="U1400" i="5"/>
  <c r="W1400" i="5"/>
  <c r="X1400" i="5"/>
  <c r="Y1400" i="5"/>
  <c r="S1401" i="5"/>
  <c r="T1401" i="5"/>
  <c r="U1401" i="5"/>
  <c r="W1401" i="5"/>
  <c r="X1401" i="5"/>
  <c r="Y1401" i="5"/>
  <c r="S1402" i="5"/>
  <c r="T1402" i="5"/>
  <c r="U1402" i="5"/>
  <c r="W1402" i="5"/>
  <c r="X1402" i="5"/>
  <c r="Y1402" i="5"/>
  <c r="S1403" i="5"/>
  <c r="T1403" i="5"/>
  <c r="U1403" i="5"/>
  <c r="W1403" i="5"/>
  <c r="X1403" i="5"/>
  <c r="Y1403" i="5"/>
  <c r="S1404" i="5"/>
  <c r="T1404" i="5"/>
  <c r="U1404" i="5"/>
  <c r="W1404" i="5"/>
  <c r="X1404" i="5"/>
  <c r="Y1404" i="5"/>
  <c r="S1405" i="5"/>
  <c r="T1405" i="5"/>
  <c r="U1405" i="5"/>
  <c r="W1405" i="5"/>
  <c r="X1405" i="5"/>
  <c r="Y1405" i="5"/>
  <c r="S1406" i="5"/>
  <c r="T1406" i="5"/>
  <c r="U1406" i="5"/>
  <c r="W1406" i="5"/>
  <c r="X1406" i="5"/>
  <c r="Y1406" i="5"/>
  <c r="S1407" i="5"/>
  <c r="T1407" i="5"/>
  <c r="U1407" i="5"/>
  <c r="W1407" i="5"/>
  <c r="X1407" i="5"/>
  <c r="Y1407" i="5"/>
  <c r="S1408" i="5"/>
  <c r="T1408" i="5"/>
  <c r="U1408" i="5"/>
  <c r="W1408" i="5"/>
  <c r="X1408" i="5"/>
  <c r="Y1408" i="5"/>
  <c r="S1409" i="5"/>
  <c r="T1409" i="5"/>
  <c r="U1409" i="5"/>
  <c r="W1409" i="5"/>
  <c r="X1409" i="5"/>
  <c r="Y1409" i="5"/>
  <c r="S1410" i="5"/>
  <c r="T1410" i="5"/>
  <c r="U1410" i="5"/>
  <c r="W1410" i="5"/>
  <c r="X1410" i="5"/>
  <c r="Y1410" i="5"/>
  <c r="S1411" i="5"/>
  <c r="T1411" i="5"/>
  <c r="U1411" i="5"/>
  <c r="W1411" i="5"/>
  <c r="X1411" i="5"/>
  <c r="Y1411" i="5"/>
  <c r="S1412" i="5"/>
  <c r="T1412" i="5"/>
  <c r="U1412" i="5"/>
  <c r="W1412" i="5"/>
  <c r="X1412" i="5"/>
  <c r="Y1412" i="5"/>
  <c r="S1413" i="5"/>
  <c r="T1413" i="5"/>
  <c r="U1413" i="5"/>
  <c r="W1413" i="5"/>
  <c r="X1413" i="5"/>
  <c r="Y1413" i="5"/>
  <c r="S1414" i="5"/>
  <c r="T1414" i="5"/>
  <c r="U1414" i="5"/>
  <c r="W1414" i="5"/>
  <c r="X1414" i="5"/>
  <c r="Y1414" i="5"/>
  <c r="S1415" i="5"/>
  <c r="T1415" i="5"/>
  <c r="U1415" i="5"/>
  <c r="W1415" i="5"/>
  <c r="X1415" i="5"/>
  <c r="Y1415" i="5"/>
  <c r="S1416" i="5"/>
  <c r="T1416" i="5"/>
  <c r="U1416" i="5"/>
  <c r="W1416" i="5"/>
  <c r="X1416" i="5"/>
  <c r="Y1416" i="5"/>
  <c r="S1417" i="5"/>
  <c r="T1417" i="5"/>
  <c r="U1417" i="5"/>
  <c r="W1417" i="5"/>
  <c r="X1417" i="5"/>
  <c r="Y1417" i="5"/>
  <c r="S1418" i="5"/>
  <c r="T1418" i="5"/>
  <c r="U1418" i="5"/>
  <c r="W1418" i="5"/>
  <c r="X1418" i="5"/>
  <c r="Y1418" i="5"/>
  <c r="S1419" i="5"/>
  <c r="T1419" i="5"/>
  <c r="U1419" i="5"/>
  <c r="W1419" i="5"/>
  <c r="X1419" i="5"/>
  <c r="Y1419" i="5"/>
  <c r="S1420" i="5"/>
  <c r="T1420" i="5"/>
  <c r="U1420" i="5"/>
  <c r="W1420" i="5"/>
  <c r="X1420" i="5"/>
  <c r="Y1420" i="5"/>
  <c r="S1421" i="5"/>
  <c r="T1421" i="5"/>
  <c r="U1421" i="5"/>
  <c r="W1421" i="5"/>
  <c r="X1421" i="5"/>
  <c r="Y1421" i="5"/>
  <c r="S1422" i="5"/>
  <c r="T1422" i="5"/>
  <c r="U1422" i="5"/>
  <c r="W1422" i="5"/>
  <c r="X1422" i="5"/>
  <c r="Y1422" i="5"/>
  <c r="S1423" i="5"/>
  <c r="T1423" i="5"/>
  <c r="U1423" i="5"/>
  <c r="W1423" i="5"/>
  <c r="X1423" i="5"/>
  <c r="Y1423" i="5"/>
  <c r="S1424" i="5"/>
  <c r="T1424" i="5"/>
  <c r="U1424" i="5"/>
  <c r="W1424" i="5"/>
  <c r="X1424" i="5"/>
  <c r="Y1424" i="5"/>
  <c r="S1425" i="5"/>
  <c r="T1425" i="5"/>
  <c r="U1425" i="5"/>
  <c r="W1425" i="5"/>
  <c r="X1425" i="5"/>
  <c r="Y1425" i="5"/>
  <c r="S1426" i="5"/>
  <c r="T1426" i="5"/>
  <c r="U1426" i="5"/>
  <c r="W1426" i="5"/>
  <c r="X1426" i="5"/>
  <c r="Y1426" i="5"/>
  <c r="S1427" i="5"/>
  <c r="T1427" i="5"/>
  <c r="U1427" i="5"/>
  <c r="W1427" i="5"/>
  <c r="X1427" i="5"/>
  <c r="Y1427" i="5"/>
  <c r="S1428" i="5"/>
  <c r="T1428" i="5"/>
  <c r="U1428" i="5"/>
  <c r="W1428" i="5"/>
  <c r="X1428" i="5"/>
  <c r="Y1428" i="5"/>
  <c r="S1429" i="5"/>
  <c r="T1429" i="5"/>
  <c r="U1429" i="5"/>
  <c r="W1429" i="5"/>
  <c r="X1429" i="5"/>
  <c r="Y1429" i="5"/>
  <c r="S1430" i="5"/>
  <c r="T1430" i="5"/>
  <c r="U1430" i="5"/>
  <c r="W1430" i="5"/>
  <c r="X1430" i="5"/>
  <c r="Y1430" i="5"/>
  <c r="S1431" i="5"/>
  <c r="T1431" i="5"/>
  <c r="U1431" i="5"/>
  <c r="W1431" i="5"/>
  <c r="X1431" i="5"/>
  <c r="Y1431" i="5"/>
  <c r="S1432" i="5"/>
  <c r="T1432" i="5"/>
  <c r="U1432" i="5"/>
  <c r="W1432" i="5"/>
  <c r="X1432" i="5"/>
  <c r="Y1432" i="5"/>
  <c r="S1433" i="5"/>
  <c r="T1433" i="5"/>
  <c r="U1433" i="5"/>
  <c r="W1433" i="5"/>
  <c r="X1433" i="5"/>
  <c r="Y1433" i="5"/>
  <c r="S1434" i="5"/>
  <c r="T1434" i="5"/>
  <c r="U1434" i="5"/>
  <c r="W1434" i="5"/>
  <c r="X1434" i="5"/>
  <c r="Y1434" i="5"/>
  <c r="S1435" i="5"/>
  <c r="T1435" i="5"/>
  <c r="U1435" i="5"/>
  <c r="W1435" i="5"/>
  <c r="X1435" i="5"/>
  <c r="Y1435" i="5"/>
  <c r="S1436" i="5"/>
  <c r="T1436" i="5"/>
  <c r="U1436" i="5"/>
  <c r="W1436" i="5"/>
  <c r="X1436" i="5"/>
  <c r="Y1436" i="5"/>
  <c r="S1437" i="5"/>
  <c r="T1437" i="5"/>
  <c r="U1437" i="5"/>
  <c r="W1437" i="5"/>
  <c r="X1437" i="5"/>
  <c r="Y1437" i="5"/>
  <c r="S1438" i="5"/>
  <c r="T1438" i="5"/>
  <c r="U1438" i="5"/>
  <c r="W1438" i="5"/>
  <c r="X1438" i="5"/>
  <c r="Y1438" i="5"/>
  <c r="S1439" i="5"/>
  <c r="T1439" i="5"/>
  <c r="U1439" i="5"/>
  <c r="W1439" i="5"/>
  <c r="X1439" i="5"/>
  <c r="Y1439" i="5"/>
  <c r="S1440" i="5"/>
  <c r="T1440" i="5"/>
  <c r="U1440" i="5"/>
  <c r="W1440" i="5"/>
  <c r="X1440" i="5"/>
  <c r="Y1440" i="5"/>
  <c r="S1441" i="5"/>
  <c r="T1441" i="5"/>
  <c r="U1441" i="5"/>
  <c r="W1441" i="5"/>
  <c r="X1441" i="5"/>
  <c r="Y1441" i="5"/>
  <c r="S1442" i="5"/>
  <c r="T1442" i="5"/>
  <c r="U1442" i="5"/>
  <c r="W1442" i="5"/>
  <c r="X1442" i="5"/>
  <c r="Y1442" i="5"/>
  <c r="S1443" i="5"/>
  <c r="T1443" i="5"/>
  <c r="U1443" i="5"/>
  <c r="W1443" i="5"/>
  <c r="X1443" i="5"/>
  <c r="Y1443" i="5"/>
  <c r="S1444" i="5"/>
  <c r="T1444" i="5"/>
  <c r="U1444" i="5"/>
  <c r="W1444" i="5"/>
  <c r="X1444" i="5"/>
  <c r="Y1444" i="5"/>
  <c r="S1445" i="5"/>
  <c r="T1445" i="5"/>
  <c r="U1445" i="5"/>
  <c r="W1445" i="5"/>
  <c r="X1445" i="5"/>
  <c r="Y1445" i="5"/>
  <c r="S1446" i="5"/>
  <c r="T1446" i="5"/>
  <c r="U1446" i="5"/>
  <c r="W1446" i="5"/>
  <c r="X1446" i="5"/>
  <c r="Y1446" i="5"/>
  <c r="S1447" i="5"/>
  <c r="T1447" i="5"/>
  <c r="U1447" i="5"/>
  <c r="W1447" i="5"/>
  <c r="X1447" i="5"/>
  <c r="Y1447" i="5"/>
  <c r="S1448" i="5"/>
  <c r="T1448" i="5"/>
  <c r="U1448" i="5"/>
  <c r="W1448" i="5"/>
  <c r="X1448" i="5"/>
  <c r="Y1448" i="5"/>
  <c r="S1449" i="5"/>
  <c r="T1449" i="5"/>
  <c r="U1449" i="5"/>
  <c r="W1449" i="5"/>
  <c r="X1449" i="5"/>
  <c r="Y1449" i="5"/>
  <c r="S1450" i="5"/>
  <c r="T1450" i="5"/>
  <c r="U1450" i="5"/>
  <c r="W1450" i="5"/>
  <c r="X1450" i="5"/>
  <c r="Y1450" i="5"/>
  <c r="S1451" i="5"/>
  <c r="T1451" i="5"/>
  <c r="U1451" i="5"/>
  <c r="W1451" i="5"/>
  <c r="X1451" i="5"/>
  <c r="Y1451" i="5"/>
  <c r="S1452" i="5"/>
  <c r="T1452" i="5"/>
  <c r="U1452" i="5"/>
  <c r="W1452" i="5"/>
  <c r="X1452" i="5"/>
  <c r="Y1452" i="5"/>
  <c r="S1453" i="5"/>
  <c r="T1453" i="5"/>
  <c r="U1453" i="5"/>
  <c r="W1453" i="5"/>
  <c r="X1453" i="5"/>
  <c r="Y1453" i="5"/>
  <c r="S1454" i="5"/>
  <c r="T1454" i="5"/>
  <c r="U1454" i="5"/>
  <c r="W1454" i="5"/>
  <c r="X1454" i="5"/>
  <c r="Y1454" i="5"/>
  <c r="S1455" i="5"/>
  <c r="T1455" i="5"/>
  <c r="U1455" i="5"/>
  <c r="W1455" i="5"/>
  <c r="X1455" i="5"/>
  <c r="Y1455" i="5"/>
  <c r="S1456" i="5"/>
  <c r="T1456" i="5"/>
  <c r="U1456" i="5"/>
  <c r="W1456" i="5"/>
  <c r="X1456" i="5"/>
  <c r="Y1456" i="5"/>
  <c r="S1457" i="5"/>
  <c r="T1457" i="5"/>
  <c r="U1457" i="5"/>
  <c r="W1457" i="5"/>
  <c r="X1457" i="5"/>
  <c r="Y1457" i="5"/>
  <c r="S1458" i="5"/>
  <c r="T1458" i="5"/>
  <c r="U1458" i="5"/>
  <c r="W1458" i="5"/>
  <c r="X1458" i="5"/>
  <c r="Y1458" i="5"/>
  <c r="S1459" i="5"/>
  <c r="T1459" i="5"/>
  <c r="U1459" i="5"/>
  <c r="W1459" i="5"/>
  <c r="X1459" i="5"/>
  <c r="Y1459" i="5"/>
  <c r="S1460" i="5"/>
  <c r="T1460" i="5"/>
  <c r="U1460" i="5"/>
  <c r="W1460" i="5"/>
  <c r="X1460" i="5"/>
  <c r="Y1460" i="5"/>
  <c r="S1461" i="5"/>
  <c r="T1461" i="5"/>
  <c r="U1461" i="5"/>
  <c r="W1461" i="5"/>
  <c r="X1461" i="5"/>
  <c r="Y1461" i="5"/>
  <c r="S1462" i="5"/>
  <c r="T1462" i="5"/>
  <c r="U1462" i="5"/>
  <c r="W1462" i="5"/>
  <c r="X1462" i="5"/>
  <c r="Y1462" i="5"/>
  <c r="S1463" i="5"/>
  <c r="T1463" i="5"/>
  <c r="U1463" i="5"/>
  <c r="W1463" i="5"/>
  <c r="X1463" i="5"/>
  <c r="Y1463" i="5"/>
  <c r="S1464" i="5"/>
  <c r="T1464" i="5"/>
  <c r="U1464" i="5"/>
  <c r="W1464" i="5"/>
  <c r="X1464" i="5"/>
  <c r="Y1464" i="5"/>
  <c r="S1465" i="5"/>
  <c r="T1465" i="5"/>
  <c r="U1465" i="5"/>
  <c r="W1465" i="5"/>
  <c r="X1465" i="5"/>
  <c r="Y1465" i="5"/>
  <c r="S1466" i="5"/>
  <c r="T1466" i="5"/>
  <c r="U1466" i="5"/>
  <c r="W1466" i="5"/>
  <c r="X1466" i="5"/>
  <c r="Y1466" i="5"/>
  <c r="S1467" i="5"/>
  <c r="T1467" i="5"/>
  <c r="U1467" i="5"/>
  <c r="W1467" i="5"/>
  <c r="X1467" i="5"/>
  <c r="Y1467" i="5"/>
  <c r="S1468" i="5"/>
  <c r="T1468" i="5"/>
  <c r="U1468" i="5"/>
  <c r="W1468" i="5"/>
  <c r="X1468" i="5"/>
  <c r="Y1468" i="5"/>
  <c r="S1469" i="5"/>
  <c r="T1469" i="5"/>
  <c r="U1469" i="5"/>
  <c r="W1469" i="5"/>
  <c r="X1469" i="5"/>
  <c r="Y1469" i="5"/>
  <c r="S1470" i="5"/>
  <c r="T1470" i="5"/>
  <c r="U1470" i="5"/>
  <c r="W1470" i="5"/>
  <c r="X1470" i="5"/>
  <c r="Y1470" i="5"/>
  <c r="S1471" i="5"/>
  <c r="T1471" i="5"/>
  <c r="U1471" i="5"/>
  <c r="W1471" i="5"/>
  <c r="X1471" i="5"/>
  <c r="Y1471" i="5"/>
  <c r="S1472" i="5"/>
  <c r="T1472" i="5"/>
  <c r="U1472" i="5"/>
  <c r="W1472" i="5"/>
  <c r="X1472" i="5"/>
  <c r="Y1472" i="5"/>
  <c r="S1473" i="5"/>
  <c r="T1473" i="5"/>
  <c r="U1473" i="5"/>
  <c r="W1473" i="5"/>
  <c r="X1473" i="5"/>
  <c r="Y1473" i="5"/>
  <c r="S1474" i="5"/>
  <c r="T1474" i="5"/>
  <c r="U1474" i="5"/>
  <c r="W1474" i="5"/>
  <c r="X1474" i="5"/>
  <c r="Y1474" i="5"/>
  <c r="S1475" i="5"/>
  <c r="T1475" i="5"/>
  <c r="U1475" i="5"/>
  <c r="W1475" i="5"/>
  <c r="X1475" i="5"/>
  <c r="Y1475" i="5"/>
  <c r="S1476" i="5"/>
  <c r="T1476" i="5"/>
  <c r="U1476" i="5"/>
  <c r="W1476" i="5"/>
  <c r="X1476" i="5"/>
  <c r="Y1476" i="5"/>
  <c r="S1477" i="5"/>
  <c r="T1477" i="5"/>
  <c r="U1477" i="5"/>
  <c r="W1477" i="5"/>
  <c r="X1477" i="5"/>
  <c r="Y1477" i="5"/>
  <c r="S1478" i="5"/>
  <c r="T1478" i="5"/>
  <c r="U1478" i="5"/>
  <c r="W1478" i="5"/>
  <c r="X1478" i="5"/>
  <c r="Y1478" i="5"/>
  <c r="S1479" i="5"/>
  <c r="T1479" i="5"/>
  <c r="U1479" i="5"/>
  <c r="W1479" i="5"/>
  <c r="X1479" i="5"/>
  <c r="Y1479" i="5"/>
  <c r="S1480" i="5"/>
  <c r="T1480" i="5"/>
  <c r="U1480" i="5"/>
  <c r="W1480" i="5"/>
  <c r="X1480" i="5"/>
  <c r="Y1480" i="5"/>
  <c r="S1481" i="5"/>
  <c r="T1481" i="5"/>
  <c r="U1481" i="5"/>
  <c r="W1481" i="5"/>
  <c r="X1481" i="5"/>
  <c r="Y1481" i="5"/>
  <c r="S1482" i="5"/>
  <c r="T1482" i="5"/>
  <c r="U1482" i="5"/>
  <c r="W1482" i="5"/>
  <c r="X1482" i="5"/>
  <c r="Y1482" i="5"/>
  <c r="S1483" i="5"/>
  <c r="T1483" i="5"/>
  <c r="U1483" i="5"/>
  <c r="W1483" i="5"/>
  <c r="X1483" i="5"/>
  <c r="Y1483" i="5"/>
  <c r="S1484" i="5"/>
  <c r="T1484" i="5"/>
  <c r="U1484" i="5"/>
  <c r="W1484" i="5"/>
  <c r="X1484" i="5"/>
  <c r="Y1484" i="5"/>
  <c r="S1485" i="5"/>
  <c r="T1485" i="5"/>
  <c r="U1485" i="5"/>
  <c r="W1485" i="5"/>
  <c r="X1485" i="5"/>
  <c r="Y1485" i="5"/>
  <c r="S1486" i="5"/>
  <c r="T1486" i="5"/>
  <c r="U1486" i="5"/>
  <c r="W1486" i="5"/>
  <c r="X1486" i="5"/>
  <c r="Y1486" i="5"/>
  <c r="S1487" i="5"/>
  <c r="T1487" i="5"/>
  <c r="U1487" i="5"/>
  <c r="W1487" i="5"/>
  <c r="X1487" i="5"/>
  <c r="Y1487" i="5"/>
  <c r="S1488" i="5"/>
  <c r="T1488" i="5"/>
  <c r="U1488" i="5"/>
  <c r="W1488" i="5"/>
  <c r="X1488" i="5"/>
  <c r="Y1488" i="5"/>
  <c r="S1489" i="5"/>
  <c r="T1489" i="5"/>
  <c r="U1489" i="5"/>
  <c r="W1489" i="5"/>
  <c r="X1489" i="5"/>
  <c r="Y1489" i="5"/>
  <c r="S1490" i="5"/>
  <c r="T1490" i="5"/>
  <c r="U1490" i="5"/>
  <c r="W1490" i="5"/>
  <c r="X1490" i="5"/>
  <c r="Y1490" i="5"/>
  <c r="S1491" i="5"/>
  <c r="T1491" i="5"/>
  <c r="U1491" i="5"/>
  <c r="W1491" i="5"/>
  <c r="X1491" i="5"/>
  <c r="Y1491" i="5"/>
  <c r="S1492" i="5"/>
  <c r="T1492" i="5"/>
  <c r="U1492" i="5"/>
  <c r="W1492" i="5"/>
  <c r="X1492" i="5"/>
  <c r="Y1492" i="5"/>
  <c r="S1493" i="5"/>
  <c r="T1493" i="5"/>
  <c r="U1493" i="5"/>
  <c r="W1493" i="5"/>
  <c r="X1493" i="5"/>
  <c r="Y1493" i="5"/>
  <c r="S1494" i="5"/>
  <c r="T1494" i="5"/>
  <c r="U1494" i="5"/>
  <c r="W1494" i="5"/>
  <c r="X1494" i="5"/>
  <c r="Y1494" i="5"/>
  <c r="S1495" i="5"/>
  <c r="T1495" i="5"/>
  <c r="U1495" i="5"/>
  <c r="W1495" i="5"/>
  <c r="X1495" i="5"/>
  <c r="Y1495" i="5"/>
  <c r="S1496" i="5"/>
  <c r="T1496" i="5"/>
  <c r="U1496" i="5"/>
  <c r="W1496" i="5"/>
  <c r="X1496" i="5"/>
  <c r="Y1496" i="5"/>
  <c r="S1497" i="5"/>
  <c r="T1497" i="5"/>
  <c r="U1497" i="5"/>
  <c r="W1497" i="5"/>
  <c r="X1497" i="5"/>
  <c r="Y1497" i="5"/>
  <c r="S1498" i="5"/>
  <c r="T1498" i="5"/>
  <c r="U1498" i="5"/>
  <c r="W1498" i="5"/>
  <c r="X1498" i="5"/>
  <c r="Y1498" i="5"/>
  <c r="S1499" i="5"/>
  <c r="T1499" i="5"/>
  <c r="U1499" i="5"/>
  <c r="W1499" i="5"/>
  <c r="X1499" i="5"/>
  <c r="Y1499" i="5"/>
  <c r="S1500" i="5"/>
  <c r="T1500" i="5"/>
  <c r="U1500" i="5"/>
  <c r="W1500" i="5"/>
  <c r="X1500" i="5"/>
  <c r="Y1500" i="5"/>
  <c r="S1501" i="5"/>
  <c r="T1501" i="5"/>
  <c r="U1501" i="5"/>
  <c r="W1501" i="5"/>
  <c r="X1501" i="5"/>
  <c r="Y1501" i="5"/>
  <c r="S1502" i="5"/>
  <c r="T1502" i="5"/>
  <c r="U1502" i="5"/>
  <c r="W1502" i="5"/>
  <c r="X1502" i="5"/>
  <c r="Y1502" i="5"/>
  <c r="S1503" i="5"/>
  <c r="T1503" i="5"/>
  <c r="U1503" i="5"/>
  <c r="W1503" i="5"/>
  <c r="X1503" i="5"/>
  <c r="Y1503" i="5"/>
  <c r="S1504" i="5"/>
  <c r="T1504" i="5"/>
  <c r="U1504" i="5"/>
  <c r="W1504" i="5"/>
  <c r="X1504" i="5"/>
  <c r="Y1504" i="5"/>
  <c r="U5" i="5"/>
  <c r="W5" i="5"/>
  <c r="H6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V5" i="5"/>
  <c r="X5" i="5"/>
  <c r="J7" i="5"/>
  <c r="H7" i="5"/>
  <c r="J8" i="5"/>
  <c r="H8" i="5"/>
  <c r="J9" i="5"/>
  <c r="H9" i="5"/>
  <c r="J10" i="5"/>
  <c r="H10" i="5"/>
  <c r="J11" i="5"/>
  <c r="H11" i="5"/>
  <c r="J12" i="5"/>
  <c r="H12" i="5"/>
  <c r="J13" i="5"/>
  <c r="H13" i="5"/>
  <c r="J14" i="5"/>
  <c r="H14" i="5"/>
  <c r="J15" i="5"/>
  <c r="H15" i="5"/>
  <c r="J16" i="5"/>
  <c r="H16" i="5"/>
  <c r="J17" i="5"/>
  <c r="H17" i="5"/>
  <c r="J18" i="5"/>
  <c r="H18" i="5"/>
  <c r="J19" i="5"/>
  <c r="H19" i="5"/>
  <c r="J20" i="5"/>
  <c r="H20" i="5"/>
  <c r="J21" i="5"/>
  <c r="H21" i="5"/>
  <c r="J22" i="5"/>
  <c r="H22" i="5"/>
  <c r="J23" i="5"/>
  <c r="H23" i="5"/>
  <c r="J24" i="5"/>
  <c r="H24" i="5"/>
  <c r="J25" i="5"/>
  <c r="H25" i="5"/>
  <c r="J26" i="5"/>
  <c r="H26" i="5"/>
  <c r="J27" i="5"/>
  <c r="H27" i="5"/>
  <c r="J28" i="5"/>
  <c r="H28" i="5"/>
  <c r="J29" i="5"/>
  <c r="H29" i="5"/>
  <c r="J30" i="5"/>
  <c r="H30" i="5"/>
  <c r="J31" i="5"/>
  <c r="H31" i="5"/>
  <c r="J32" i="5"/>
  <c r="H32" i="5"/>
  <c r="J33" i="5"/>
  <c r="H33" i="5"/>
  <c r="J34" i="5"/>
  <c r="H34" i="5"/>
  <c r="J35" i="5"/>
  <c r="H35" i="5"/>
  <c r="J36" i="5"/>
  <c r="H36" i="5"/>
  <c r="J37" i="5"/>
  <c r="H37" i="5"/>
  <c r="J38" i="5"/>
  <c r="H38" i="5"/>
  <c r="J39" i="5"/>
  <c r="H39" i="5"/>
  <c r="J40" i="5"/>
  <c r="H40" i="5"/>
  <c r="J41" i="5"/>
  <c r="H41" i="5"/>
  <c r="J42" i="5"/>
  <c r="H42" i="5"/>
  <c r="J43" i="5"/>
  <c r="H43" i="5"/>
  <c r="J44" i="5"/>
  <c r="H44" i="5"/>
  <c r="J45" i="5"/>
  <c r="H45" i="5"/>
  <c r="J46" i="5"/>
  <c r="H46" i="5"/>
  <c r="J47" i="5"/>
  <c r="H47" i="5"/>
  <c r="J48" i="5"/>
  <c r="H48" i="5"/>
  <c r="J49" i="5"/>
  <c r="H49" i="5"/>
  <c r="J50" i="5"/>
  <c r="H50" i="5"/>
  <c r="J51" i="5"/>
  <c r="H51" i="5"/>
  <c r="J52" i="5"/>
  <c r="H52" i="5"/>
  <c r="J53" i="5"/>
  <c r="H53" i="5"/>
  <c r="J54" i="5"/>
  <c r="H54" i="5"/>
  <c r="J55" i="5"/>
  <c r="H55" i="5"/>
  <c r="J56" i="5"/>
  <c r="H56" i="5"/>
  <c r="J57" i="5"/>
  <c r="H57" i="5"/>
  <c r="J58" i="5"/>
  <c r="H58" i="5"/>
  <c r="J59" i="5"/>
  <c r="H59" i="5"/>
  <c r="J60" i="5"/>
  <c r="H60" i="5"/>
  <c r="J61" i="5"/>
  <c r="H61" i="5"/>
  <c r="J62" i="5"/>
  <c r="H62" i="5"/>
  <c r="J63" i="5"/>
  <c r="H63" i="5"/>
  <c r="J64" i="5"/>
  <c r="H64" i="5"/>
  <c r="J65" i="5"/>
  <c r="H65" i="5"/>
  <c r="J66" i="5"/>
  <c r="H66" i="5"/>
  <c r="J67" i="5"/>
  <c r="H67" i="5"/>
  <c r="J68" i="5"/>
  <c r="H68" i="5"/>
  <c r="J69" i="5"/>
  <c r="H69" i="5"/>
  <c r="J70" i="5"/>
  <c r="H70" i="5"/>
  <c r="J71" i="5"/>
  <c r="H71" i="5"/>
  <c r="J72" i="5"/>
  <c r="H72" i="5"/>
  <c r="J73" i="5"/>
  <c r="H73" i="5"/>
  <c r="J74" i="5"/>
  <c r="H74" i="5"/>
  <c r="J75" i="5"/>
  <c r="H75" i="5"/>
  <c r="J76" i="5"/>
  <c r="H76" i="5"/>
  <c r="J77" i="5"/>
  <c r="H77" i="5"/>
  <c r="J78" i="5"/>
  <c r="H78" i="5"/>
  <c r="J79" i="5"/>
  <c r="H79" i="5"/>
  <c r="J80" i="5"/>
  <c r="H80" i="5"/>
  <c r="J81" i="5"/>
  <c r="H81" i="5"/>
  <c r="J82" i="5"/>
  <c r="H82" i="5"/>
  <c r="J83" i="5"/>
  <c r="H83" i="5"/>
  <c r="J84" i="5"/>
  <c r="H84" i="5"/>
  <c r="J85" i="5"/>
  <c r="H85" i="5"/>
  <c r="J86" i="5"/>
  <c r="H86" i="5"/>
  <c r="J87" i="5"/>
  <c r="H87" i="5"/>
  <c r="J88" i="5"/>
  <c r="H88" i="5"/>
  <c r="J89" i="5"/>
  <c r="H89" i="5"/>
  <c r="J90" i="5"/>
  <c r="H90" i="5"/>
  <c r="J91" i="5"/>
  <c r="H91" i="5"/>
  <c r="J92" i="5"/>
  <c r="H92" i="5"/>
  <c r="J93" i="5"/>
  <c r="H93" i="5"/>
  <c r="J94" i="5"/>
  <c r="H94" i="5"/>
  <c r="J95" i="5"/>
  <c r="H95" i="5"/>
  <c r="J96" i="5"/>
  <c r="H96" i="5"/>
  <c r="J97" i="5"/>
  <c r="H97" i="5"/>
  <c r="J98" i="5"/>
  <c r="H98" i="5"/>
  <c r="J99" i="5"/>
  <c r="H99" i="5"/>
  <c r="J100" i="5"/>
  <c r="H100" i="5"/>
  <c r="J101" i="5"/>
  <c r="H101" i="5"/>
  <c r="J102" i="5"/>
  <c r="H102" i="5"/>
  <c r="J103" i="5"/>
  <c r="H103" i="5"/>
  <c r="J104" i="5"/>
  <c r="H104" i="5"/>
  <c r="J105" i="5"/>
  <c r="H105" i="5"/>
  <c r="J106" i="5"/>
  <c r="H106" i="5"/>
  <c r="J107" i="5"/>
  <c r="H107" i="5"/>
  <c r="J108" i="5"/>
  <c r="H108" i="5"/>
  <c r="J109" i="5"/>
  <c r="H109" i="5"/>
  <c r="J110" i="5"/>
  <c r="H110" i="5"/>
  <c r="J111" i="5"/>
  <c r="H111" i="5"/>
  <c r="J112" i="5"/>
  <c r="H112" i="5"/>
  <c r="J113" i="5"/>
  <c r="H113" i="5"/>
  <c r="J114" i="5"/>
  <c r="H114" i="5"/>
  <c r="J115" i="5"/>
  <c r="H115" i="5"/>
  <c r="J116" i="5"/>
  <c r="H116" i="5"/>
  <c r="J117" i="5"/>
  <c r="H117" i="5"/>
  <c r="J118" i="5"/>
  <c r="H118" i="5"/>
  <c r="J119" i="5"/>
  <c r="H119" i="5"/>
  <c r="J120" i="5"/>
  <c r="H120" i="5"/>
  <c r="J121" i="5"/>
  <c r="H121" i="5"/>
  <c r="J122" i="5"/>
  <c r="H122" i="5"/>
  <c r="J123" i="5"/>
  <c r="H123" i="5"/>
  <c r="J124" i="5"/>
  <c r="H124" i="5"/>
  <c r="J125" i="5"/>
  <c r="H125" i="5"/>
  <c r="J126" i="5"/>
  <c r="H126" i="5"/>
  <c r="J127" i="5"/>
  <c r="H127" i="5"/>
  <c r="J128" i="5"/>
  <c r="H128" i="5"/>
  <c r="J129" i="5"/>
  <c r="H129" i="5"/>
  <c r="J130" i="5"/>
  <c r="H130" i="5"/>
  <c r="J131" i="5"/>
  <c r="H131" i="5"/>
  <c r="J132" i="5"/>
  <c r="H132" i="5"/>
  <c r="J133" i="5"/>
  <c r="H133" i="5"/>
  <c r="J134" i="5"/>
  <c r="H134" i="5"/>
  <c r="J135" i="5"/>
  <c r="H135" i="5"/>
  <c r="J136" i="5"/>
  <c r="H136" i="5"/>
  <c r="J137" i="5"/>
  <c r="H137" i="5"/>
  <c r="J138" i="5"/>
  <c r="H138" i="5"/>
  <c r="J139" i="5"/>
  <c r="H139" i="5"/>
  <c r="J140" i="5"/>
  <c r="H140" i="5"/>
  <c r="J141" i="5"/>
  <c r="H141" i="5"/>
  <c r="J142" i="5"/>
  <c r="H142" i="5"/>
  <c r="J143" i="5"/>
  <c r="H143" i="5"/>
  <c r="J144" i="5"/>
  <c r="H144" i="5"/>
  <c r="J145" i="5"/>
  <c r="H145" i="5"/>
  <c r="J146" i="5"/>
  <c r="H146" i="5"/>
  <c r="J147" i="5"/>
  <c r="H147" i="5"/>
  <c r="J148" i="5"/>
  <c r="H148" i="5"/>
  <c r="J149" i="5"/>
  <c r="H149" i="5"/>
  <c r="J150" i="5"/>
  <c r="H150" i="5"/>
  <c r="J151" i="5"/>
  <c r="H151" i="5"/>
  <c r="J152" i="5"/>
  <c r="H152" i="5"/>
  <c r="J153" i="5"/>
  <c r="H153" i="5"/>
  <c r="J154" i="5"/>
  <c r="H154" i="5"/>
  <c r="J155" i="5"/>
  <c r="H155" i="5"/>
  <c r="J156" i="5"/>
  <c r="H156" i="5"/>
  <c r="J157" i="5"/>
  <c r="H157" i="5"/>
  <c r="J158" i="5"/>
  <c r="H158" i="5"/>
  <c r="J159" i="5"/>
  <c r="H159" i="5"/>
  <c r="J160" i="5"/>
  <c r="H160" i="5"/>
  <c r="J161" i="5"/>
  <c r="H161" i="5"/>
  <c r="J162" i="5"/>
  <c r="H162" i="5"/>
  <c r="J163" i="5"/>
  <c r="H163" i="5"/>
  <c r="J164" i="5"/>
  <c r="H164" i="5"/>
  <c r="J165" i="5"/>
  <c r="H165" i="5"/>
  <c r="J166" i="5"/>
  <c r="H166" i="5"/>
  <c r="J167" i="5"/>
  <c r="H167" i="5"/>
  <c r="J168" i="5"/>
  <c r="H168" i="5"/>
  <c r="J169" i="5"/>
  <c r="H169" i="5"/>
  <c r="J170" i="5"/>
  <c r="H170" i="5"/>
  <c r="J171" i="5"/>
  <c r="H171" i="5"/>
  <c r="J172" i="5"/>
  <c r="H172" i="5"/>
  <c r="J173" i="5"/>
  <c r="H173" i="5"/>
  <c r="J174" i="5"/>
  <c r="H174" i="5"/>
  <c r="J175" i="5"/>
  <c r="H175" i="5"/>
  <c r="J176" i="5"/>
  <c r="H176" i="5"/>
  <c r="J177" i="5"/>
  <c r="H177" i="5"/>
  <c r="J178" i="5"/>
  <c r="H178" i="5"/>
  <c r="J179" i="5"/>
  <c r="H179" i="5"/>
  <c r="J180" i="5"/>
  <c r="H180" i="5"/>
  <c r="J181" i="5"/>
  <c r="H181" i="5"/>
  <c r="J182" i="5"/>
  <c r="H182" i="5"/>
  <c r="J183" i="5"/>
  <c r="H183" i="5"/>
  <c r="J184" i="5"/>
  <c r="H184" i="5"/>
  <c r="J185" i="5"/>
  <c r="H185" i="5"/>
  <c r="J186" i="5"/>
  <c r="H186" i="5"/>
  <c r="J187" i="5"/>
  <c r="H187" i="5"/>
  <c r="J188" i="5"/>
  <c r="H188" i="5"/>
  <c r="J189" i="5"/>
  <c r="H189" i="5"/>
  <c r="J190" i="5"/>
  <c r="H190" i="5"/>
  <c r="J191" i="5"/>
  <c r="H191" i="5"/>
  <c r="J192" i="5"/>
  <c r="H192" i="5"/>
  <c r="J193" i="5"/>
  <c r="H193" i="5"/>
  <c r="J194" i="5"/>
  <c r="H194" i="5"/>
  <c r="J195" i="5"/>
  <c r="H195" i="5"/>
  <c r="J196" i="5"/>
  <c r="H196" i="5"/>
  <c r="J197" i="5"/>
  <c r="H197" i="5"/>
  <c r="J198" i="5"/>
  <c r="H198" i="5"/>
  <c r="J199" i="5"/>
  <c r="H199" i="5"/>
  <c r="J200" i="5"/>
  <c r="H200" i="5"/>
  <c r="J201" i="5"/>
  <c r="H201" i="5"/>
  <c r="J202" i="5"/>
  <c r="H202" i="5"/>
  <c r="J203" i="5"/>
  <c r="H203" i="5"/>
  <c r="J204" i="5"/>
  <c r="H204" i="5"/>
  <c r="J205" i="5"/>
  <c r="H205" i="5"/>
  <c r="J206" i="5"/>
  <c r="H206" i="5"/>
  <c r="J207" i="5"/>
  <c r="H207" i="5"/>
  <c r="J208" i="5"/>
  <c r="H208" i="5"/>
  <c r="J209" i="5"/>
  <c r="H209" i="5"/>
  <c r="J210" i="5"/>
  <c r="H210" i="5"/>
  <c r="J211" i="5"/>
  <c r="H211" i="5"/>
  <c r="J212" i="5"/>
  <c r="H212" i="5"/>
  <c r="J213" i="5"/>
  <c r="H213" i="5"/>
  <c r="J214" i="5"/>
  <c r="H214" i="5"/>
  <c r="J215" i="5"/>
  <c r="H215" i="5"/>
  <c r="J216" i="5"/>
  <c r="H216" i="5"/>
  <c r="J217" i="5"/>
  <c r="H217" i="5"/>
  <c r="J218" i="5"/>
  <c r="H218" i="5"/>
  <c r="J219" i="5"/>
  <c r="H219" i="5"/>
  <c r="J220" i="5"/>
  <c r="H220" i="5"/>
  <c r="J221" i="5"/>
  <c r="H221" i="5"/>
  <c r="J222" i="5"/>
  <c r="H222" i="5"/>
  <c r="J223" i="5"/>
  <c r="H223" i="5"/>
  <c r="J224" i="5"/>
  <c r="H224" i="5"/>
  <c r="J225" i="5"/>
  <c r="H225" i="5"/>
  <c r="J226" i="5"/>
  <c r="H226" i="5"/>
  <c r="J227" i="5"/>
  <c r="H227" i="5"/>
  <c r="J228" i="5"/>
  <c r="H228" i="5"/>
  <c r="J229" i="5"/>
  <c r="H229" i="5"/>
  <c r="J230" i="5"/>
  <c r="H230" i="5"/>
  <c r="J231" i="5"/>
  <c r="H231" i="5"/>
  <c r="J232" i="5"/>
  <c r="H232" i="5"/>
  <c r="J233" i="5"/>
  <c r="H233" i="5"/>
  <c r="J234" i="5"/>
  <c r="H234" i="5"/>
  <c r="J235" i="5"/>
  <c r="H235" i="5"/>
  <c r="J236" i="5"/>
  <c r="H236" i="5"/>
  <c r="J237" i="5"/>
  <c r="H237" i="5"/>
  <c r="J238" i="5"/>
  <c r="H238" i="5"/>
  <c r="J239" i="5"/>
  <c r="H239" i="5"/>
  <c r="J240" i="5"/>
  <c r="H240" i="5"/>
  <c r="J241" i="5"/>
  <c r="H241" i="5"/>
  <c r="J242" i="5"/>
  <c r="H242" i="5"/>
  <c r="J243" i="5"/>
  <c r="H243" i="5"/>
  <c r="J244" i="5"/>
  <c r="H244" i="5"/>
  <c r="J245" i="5"/>
  <c r="H245" i="5"/>
  <c r="J246" i="5"/>
  <c r="H246" i="5"/>
  <c r="J247" i="5"/>
  <c r="H247" i="5"/>
  <c r="J248" i="5"/>
  <c r="H248" i="5"/>
  <c r="J249" i="5"/>
  <c r="H249" i="5"/>
  <c r="J250" i="5"/>
  <c r="H250" i="5"/>
  <c r="J251" i="5"/>
  <c r="H251" i="5"/>
  <c r="J252" i="5"/>
  <c r="H252" i="5"/>
  <c r="J253" i="5"/>
  <c r="H253" i="5"/>
  <c r="J254" i="5"/>
  <c r="H254" i="5"/>
  <c r="J255" i="5"/>
  <c r="H255" i="5"/>
  <c r="J256" i="5"/>
  <c r="H256" i="5"/>
  <c r="J257" i="5"/>
  <c r="H257" i="5"/>
  <c r="J258" i="5"/>
  <c r="H258" i="5"/>
  <c r="J259" i="5"/>
  <c r="H259" i="5"/>
  <c r="J260" i="5"/>
  <c r="H260" i="5"/>
  <c r="J261" i="5"/>
  <c r="H261" i="5"/>
  <c r="J262" i="5"/>
  <c r="H262" i="5"/>
  <c r="J263" i="5"/>
  <c r="H263" i="5"/>
  <c r="J264" i="5"/>
  <c r="H264" i="5"/>
  <c r="J265" i="5"/>
  <c r="H265" i="5"/>
  <c r="J266" i="5"/>
  <c r="H266" i="5"/>
  <c r="J267" i="5"/>
  <c r="H267" i="5"/>
  <c r="J268" i="5"/>
  <c r="H268" i="5"/>
  <c r="J269" i="5"/>
  <c r="H269" i="5"/>
  <c r="J270" i="5"/>
  <c r="H270" i="5"/>
  <c r="J271" i="5"/>
  <c r="H271" i="5"/>
  <c r="J272" i="5"/>
  <c r="H272" i="5"/>
  <c r="J273" i="5"/>
  <c r="H273" i="5"/>
  <c r="J274" i="5"/>
  <c r="H274" i="5"/>
  <c r="J275" i="5"/>
  <c r="H275" i="5"/>
  <c r="J276" i="5"/>
  <c r="H276" i="5"/>
  <c r="J277" i="5"/>
  <c r="H277" i="5"/>
  <c r="J278" i="5"/>
  <c r="H278" i="5"/>
  <c r="J279" i="5"/>
  <c r="H279" i="5"/>
  <c r="J280" i="5"/>
  <c r="H280" i="5"/>
  <c r="J281" i="5"/>
  <c r="H281" i="5"/>
  <c r="J282" i="5"/>
  <c r="H282" i="5"/>
  <c r="J283" i="5"/>
  <c r="H283" i="5"/>
  <c r="J284" i="5"/>
  <c r="H284" i="5"/>
  <c r="J285" i="5"/>
  <c r="H285" i="5"/>
  <c r="J286" i="5"/>
  <c r="H286" i="5"/>
  <c r="J287" i="5"/>
  <c r="H287" i="5"/>
  <c r="J288" i="5"/>
  <c r="H288" i="5"/>
  <c r="J289" i="5"/>
  <c r="H289" i="5"/>
  <c r="J290" i="5"/>
  <c r="H290" i="5"/>
  <c r="J291" i="5"/>
  <c r="H291" i="5"/>
  <c r="J292" i="5"/>
  <c r="H292" i="5"/>
  <c r="J293" i="5"/>
  <c r="H293" i="5"/>
  <c r="J294" i="5"/>
  <c r="H294" i="5"/>
  <c r="J295" i="5"/>
  <c r="H295" i="5"/>
  <c r="J296" i="5"/>
  <c r="H296" i="5"/>
  <c r="J297" i="5"/>
  <c r="H297" i="5"/>
  <c r="J298" i="5"/>
  <c r="H298" i="5"/>
  <c r="J299" i="5"/>
  <c r="H299" i="5"/>
  <c r="J300" i="5"/>
  <c r="H300" i="5"/>
  <c r="J301" i="5"/>
  <c r="H301" i="5"/>
  <c r="J302" i="5"/>
  <c r="H302" i="5"/>
  <c r="J303" i="5"/>
  <c r="H303" i="5"/>
  <c r="J304" i="5"/>
  <c r="H304" i="5"/>
  <c r="J305" i="5"/>
  <c r="H305" i="5"/>
  <c r="J306" i="5"/>
  <c r="H306" i="5"/>
  <c r="J307" i="5"/>
  <c r="H307" i="5"/>
  <c r="J308" i="5"/>
  <c r="H308" i="5"/>
  <c r="J309" i="5"/>
  <c r="H309" i="5"/>
  <c r="J310" i="5"/>
  <c r="H310" i="5"/>
  <c r="J311" i="5"/>
  <c r="H311" i="5"/>
  <c r="J312" i="5"/>
  <c r="H312" i="5"/>
  <c r="J313" i="5"/>
  <c r="H313" i="5"/>
  <c r="J314" i="5"/>
  <c r="H314" i="5"/>
  <c r="J315" i="5"/>
  <c r="H315" i="5"/>
  <c r="J316" i="5"/>
  <c r="H316" i="5"/>
  <c r="J317" i="5"/>
  <c r="H317" i="5"/>
  <c r="J318" i="5"/>
  <c r="H318" i="5"/>
  <c r="J319" i="5"/>
  <c r="H319" i="5"/>
  <c r="J320" i="5"/>
  <c r="H320" i="5"/>
  <c r="J321" i="5"/>
  <c r="H321" i="5"/>
  <c r="J322" i="5"/>
  <c r="H322" i="5"/>
  <c r="J323" i="5"/>
  <c r="H323" i="5"/>
  <c r="J324" i="5"/>
  <c r="H324" i="5"/>
  <c r="J325" i="5"/>
  <c r="H325" i="5"/>
  <c r="J326" i="5"/>
  <c r="H326" i="5"/>
  <c r="J327" i="5"/>
  <c r="H327" i="5"/>
  <c r="J328" i="5"/>
  <c r="H328" i="5"/>
  <c r="J329" i="5"/>
  <c r="H329" i="5"/>
  <c r="J330" i="5"/>
  <c r="H330" i="5"/>
  <c r="J331" i="5"/>
  <c r="H331" i="5"/>
  <c r="J332" i="5"/>
  <c r="H332" i="5"/>
  <c r="J333" i="5"/>
  <c r="H333" i="5"/>
  <c r="J334" i="5"/>
  <c r="H334" i="5"/>
  <c r="J335" i="5"/>
  <c r="H335" i="5"/>
  <c r="J336" i="5"/>
  <c r="H336" i="5"/>
  <c r="J337" i="5"/>
  <c r="H337" i="5"/>
  <c r="J338" i="5"/>
  <c r="H338" i="5"/>
  <c r="J339" i="5"/>
  <c r="H339" i="5"/>
  <c r="J340" i="5"/>
  <c r="H340" i="5"/>
  <c r="J341" i="5"/>
  <c r="H341" i="5"/>
  <c r="J342" i="5"/>
  <c r="H342" i="5"/>
  <c r="J343" i="5"/>
  <c r="H343" i="5"/>
  <c r="J344" i="5"/>
  <c r="H344" i="5"/>
  <c r="J345" i="5"/>
  <c r="H345" i="5"/>
  <c r="J346" i="5"/>
  <c r="H346" i="5"/>
  <c r="J347" i="5"/>
  <c r="H347" i="5"/>
  <c r="J348" i="5"/>
  <c r="H348" i="5"/>
  <c r="J349" i="5"/>
  <c r="H349" i="5"/>
  <c r="J350" i="5"/>
  <c r="H350" i="5"/>
  <c r="J351" i="5"/>
  <c r="H351" i="5"/>
  <c r="J352" i="5"/>
  <c r="H352" i="5"/>
  <c r="J353" i="5"/>
  <c r="H353" i="5"/>
  <c r="J354" i="5"/>
  <c r="H354" i="5"/>
  <c r="J355" i="5"/>
  <c r="H355" i="5"/>
  <c r="J356" i="5"/>
  <c r="H356" i="5"/>
  <c r="J357" i="5"/>
  <c r="H357" i="5"/>
  <c r="J358" i="5"/>
  <c r="H358" i="5"/>
  <c r="J359" i="5"/>
  <c r="H359" i="5"/>
  <c r="J360" i="5"/>
  <c r="H360" i="5"/>
  <c r="J361" i="5"/>
  <c r="H361" i="5"/>
  <c r="J362" i="5"/>
  <c r="H362" i="5"/>
  <c r="J363" i="5"/>
  <c r="H363" i="5"/>
  <c r="J364" i="5"/>
  <c r="H364" i="5"/>
  <c r="J365" i="5"/>
  <c r="H365" i="5"/>
  <c r="J366" i="5"/>
  <c r="H366" i="5"/>
  <c r="J367" i="5"/>
  <c r="H367" i="5"/>
  <c r="J368" i="5"/>
  <c r="H368" i="5"/>
  <c r="J369" i="5"/>
  <c r="H369" i="5"/>
  <c r="J370" i="5"/>
  <c r="H370" i="5"/>
  <c r="J371" i="5"/>
  <c r="H371" i="5"/>
  <c r="J372" i="5"/>
  <c r="H372" i="5"/>
  <c r="J373" i="5"/>
  <c r="H373" i="5"/>
  <c r="J374" i="5"/>
  <c r="H374" i="5"/>
  <c r="J375" i="5"/>
  <c r="H375" i="5"/>
  <c r="J376" i="5"/>
  <c r="H376" i="5"/>
  <c r="J377" i="5"/>
  <c r="H377" i="5"/>
  <c r="J378" i="5"/>
  <c r="H378" i="5"/>
  <c r="J379" i="5"/>
  <c r="H379" i="5"/>
  <c r="J380" i="5"/>
  <c r="H380" i="5"/>
  <c r="J381" i="5"/>
  <c r="H381" i="5"/>
  <c r="J382" i="5"/>
  <c r="H382" i="5"/>
  <c r="J383" i="5"/>
  <c r="H383" i="5"/>
  <c r="J384" i="5"/>
  <c r="H384" i="5"/>
  <c r="J385" i="5"/>
  <c r="H385" i="5"/>
  <c r="J386" i="5"/>
  <c r="H386" i="5"/>
  <c r="J387" i="5"/>
  <c r="H387" i="5"/>
  <c r="J388" i="5"/>
  <c r="H388" i="5"/>
  <c r="J389" i="5"/>
  <c r="H389" i="5"/>
  <c r="J390" i="5"/>
  <c r="H390" i="5"/>
  <c r="J391" i="5"/>
  <c r="H391" i="5"/>
  <c r="J392" i="5"/>
  <c r="H392" i="5"/>
  <c r="J393" i="5"/>
  <c r="H393" i="5"/>
  <c r="J394" i="5"/>
  <c r="H394" i="5"/>
  <c r="J395" i="5"/>
  <c r="H395" i="5"/>
  <c r="J396" i="5"/>
  <c r="H396" i="5"/>
  <c r="J397" i="5"/>
  <c r="H397" i="5"/>
  <c r="J398" i="5"/>
  <c r="H398" i="5"/>
  <c r="J399" i="5"/>
  <c r="H399" i="5"/>
  <c r="J400" i="5"/>
  <c r="H400" i="5"/>
  <c r="J401" i="5"/>
  <c r="H401" i="5"/>
  <c r="J402" i="5"/>
  <c r="H402" i="5"/>
  <c r="J403" i="5"/>
  <c r="H403" i="5"/>
  <c r="J404" i="5"/>
  <c r="H404" i="5"/>
  <c r="J405" i="5"/>
  <c r="H405" i="5"/>
  <c r="J406" i="5"/>
  <c r="H406" i="5"/>
  <c r="J407" i="5"/>
  <c r="H407" i="5"/>
  <c r="J408" i="5"/>
  <c r="H408" i="5"/>
  <c r="J409" i="5"/>
  <c r="H409" i="5"/>
  <c r="J410" i="5"/>
  <c r="H410" i="5"/>
  <c r="J411" i="5"/>
  <c r="H411" i="5"/>
  <c r="J412" i="5"/>
  <c r="H412" i="5"/>
  <c r="J413" i="5"/>
  <c r="H413" i="5"/>
  <c r="J414" i="5"/>
  <c r="H414" i="5"/>
  <c r="J415" i="5"/>
  <c r="H415" i="5"/>
  <c r="J416" i="5"/>
  <c r="H416" i="5"/>
  <c r="J417" i="5"/>
  <c r="H417" i="5"/>
  <c r="J418" i="5"/>
  <c r="H418" i="5"/>
  <c r="J419" i="5"/>
  <c r="H419" i="5"/>
  <c r="J420" i="5"/>
  <c r="H420" i="5"/>
  <c r="J421" i="5"/>
  <c r="H421" i="5"/>
  <c r="J422" i="5"/>
  <c r="H422" i="5"/>
  <c r="J423" i="5"/>
  <c r="H423" i="5"/>
  <c r="J424" i="5"/>
  <c r="H424" i="5"/>
  <c r="J425" i="5"/>
  <c r="H425" i="5"/>
  <c r="J426" i="5"/>
  <c r="H426" i="5"/>
  <c r="J427" i="5"/>
  <c r="H427" i="5"/>
  <c r="J428" i="5"/>
  <c r="H428" i="5"/>
  <c r="J429" i="5"/>
  <c r="H429" i="5"/>
  <c r="J430" i="5"/>
  <c r="H430" i="5"/>
  <c r="J431" i="5"/>
  <c r="H431" i="5"/>
  <c r="J432" i="5"/>
  <c r="H432" i="5"/>
  <c r="J433" i="5"/>
  <c r="H433" i="5"/>
  <c r="J434" i="5"/>
  <c r="H434" i="5"/>
  <c r="J435" i="5"/>
  <c r="H435" i="5"/>
  <c r="J436" i="5"/>
  <c r="H436" i="5"/>
  <c r="J437" i="5"/>
  <c r="H437" i="5"/>
  <c r="J438" i="5"/>
  <c r="H438" i="5"/>
  <c r="J439" i="5"/>
  <c r="H439" i="5"/>
  <c r="J440" i="5"/>
  <c r="H440" i="5"/>
  <c r="J441" i="5"/>
  <c r="H441" i="5"/>
  <c r="J442" i="5"/>
  <c r="H442" i="5"/>
  <c r="J443" i="5"/>
  <c r="H443" i="5"/>
  <c r="J444" i="5"/>
  <c r="H444" i="5"/>
  <c r="J445" i="5"/>
  <c r="H445" i="5"/>
  <c r="J446" i="5"/>
  <c r="H446" i="5"/>
  <c r="J447" i="5"/>
  <c r="H447" i="5"/>
  <c r="J448" i="5"/>
  <c r="H448" i="5"/>
  <c r="J449" i="5"/>
  <c r="H449" i="5"/>
  <c r="J450" i="5"/>
  <c r="H450" i="5"/>
  <c r="J451" i="5"/>
  <c r="H451" i="5"/>
  <c r="J452" i="5"/>
  <c r="H452" i="5"/>
  <c r="J453" i="5"/>
  <c r="H453" i="5"/>
  <c r="J454" i="5"/>
  <c r="H454" i="5"/>
  <c r="J455" i="5"/>
  <c r="H455" i="5"/>
  <c r="J456" i="5"/>
  <c r="H456" i="5"/>
  <c r="J457" i="5"/>
  <c r="H457" i="5"/>
  <c r="J458" i="5"/>
  <c r="H458" i="5"/>
  <c r="J459" i="5"/>
  <c r="H459" i="5"/>
  <c r="J460" i="5"/>
  <c r="H460" i="5"/>
  <c r="J461" i="5"/>
  <c r="H461" i="5"/>
  <c r="J462" i="5"/>
  <c r="H462" i="5"/>
  <c r="J463" i="5"/>
  <c r="H463" i="5"/>
  <c r="J464" i="5"/>
  <c r="H464" i="5"/>
  <c r="J465" i="5"/>
  <c r="H465" i="5"/>
  <c r="J466" i="5"/>
  <c r="H466" i="5"/>
  <c r="J467" i="5"/>
  <c r="H467" i="5"/>
  <c r="J468" i="5"/>
  <c r="H468" i="5"/>
  <c r="J469" i="5"/>
  <c r="H469" i="5"/>
  <c r="J470" i="5"/>
  <c r="H470" i="5"/>
  <c r="J471" i="5"/>
  <c r="H471" i="5"/>
  <c r="J472" i="5"/>
  <c r="H472" i="5"/>
  <c r="J473" i="5"/>
  <c r="H473" i="5"/>
  <c r="J474" i="5"/>
  <c r="H474" i="5"/>
  <c r="J475" i="5"/>
  <c r="H475" i="5"/>
  <c r="J476" i="5"/>
  <c r="H476" i="5"/>
  <c r="J477" i="5"/>
  <c r="H477" i="5"/>
  <c r="J478" i="5"/>
  <c r="H478" i="5"/>
  <c r="J479" i="5"/>
  <c r="H479" i="5"/>
  <c r="J480" i="5"/>
  <c r="H480" i="5"/>
  <c r="J481" i="5"/>
  <c r="H481" i="5"/>
  <c r="J482" i="5"/>
  <c r="H482" i="5"/>
  <c r="J483" i="5"/>
  <c r="H483" i="5"/>
  <c r="J484" i="5"/>
  <c r="H484" i="5"/>
  <c r="J485" i="5"/>
  <c r="H485" i="5"/>
  <c r="J486" i="5"/>
  <c r="H486" i="5"/>
  <c r="J487" i="5"/>
  <c r="H487" i="5"/>
  <c r="J488" i="5"/>
  <c r="H488" i="5"/>
  <c r="J489" i="5"/>
  <c r="H489" i="5"/>
  <c r="J490" i="5"/>
  <c r="H490" i="5"/>
  <c r="J491" i="5"/>
  <c r="H491" i="5"/>
  <c r="J492" i="5"/>
  <c r="H492" i="5"/>
  <c r="J493" i="5"/>
  <c r="H493" i="5"/>
  <c r="J494" i="5"/>
  <c r="H494" i="5"/>
  <c r="J495" i="5"/>
  <c r="H495" i="5"/>
  <c r="J496" i="5"/>
  <c r="H496" i="5"/>
  <c r="J497" i="5"/>
  <c r="H497" i="5"/>
  <c r="J498" i="5"/>
  <c r="H498" i="5"/>
  <c r="J499" i="5"/>
  <c r="H499" i="5"/>
  <c r="J500" i="5"/>
  <c r="H500" i="5"/>
  <c r="J501" i="5"/>
  <c r="H501" i="5"/>
  <c r="J502" i="5"/>
  <c r="H502" i="5"/>
  <c r="J503" i="5"/>
  <c r="H503" i="5"/>
  <c r="J504" i="5"/>
  <c r="H504" i="5"/>
  <c r="J505" i="5"/>
  <c r="H505" i="5"/>
  <c r="J506" i="5"/>
  <c r="H506" i="5"/>
  <c r="J507" i="5"/>
  <c r="H507" i="5"/>
  <c r="J508" i="5"/>
  <c r="H508" i="5"/>
  <c r="J509" i="5"/>
  <c r="H509" i="5"/>
  <c r="J510" i="5"/>
  <c r="H510" i="5"/>
  <c r="J511" i="5"/>
  <c r="H511" i="5"/>
  <c r="J512" i="5"/>
  <c r="H512" i="5"/>
  <c r="J513" i="5"/>
  <c r="H513" i="5"/>
  <c r="J514" i="5"/>
  <c r="H514" i="5"/>
  <c r="J515" i="5"/>
  <c r="H515" i="5"/>
  <c r="J516" i="5"/>
  <c r="H516" i="5"/>
  <c r="J517" i="5"/>
  <c r="H517" i="5"/>
  <c r="J518" i="5"/>
  <c r="H518" i="5"/>
  <c r="J519" i="5"/>
  <c r="H519" i="5"/>
  <c r="J520" i="5"/>
  <c r="H520" i="5"/>
  <c r="J521" i="5"/>
  <c r="H521" i="5"/>
  <c r="J522" i="5"/>
  <c r="H522" i="5"/>
  <c r="J523" i="5"/>
  <c r="H523" i="5"/>
  <c r="J524" i="5"/>
  <c r="H524" i="5"/>
  <c r="J525" i="5"/>
  <c r="H525" i="5"/>
  <c r="J526" i="5"/>
  <c r="H526" i="5"/>
  <c r="J527" i="5"/>
  <c r="H527" i="5"/>
  <c r="J528" i="5"/>
  <c r="H528" i="5"/>
  <c r="J529" i="5"/>
  <c r="H529" i="5"/>
  <c r="J530" i="5"/>
  <c r="H530" i="5"/>
  <c r="J531" i="5"/>
  <c r="H531" i="5"/>
  <c r="J532" i="5"/>
  <c r="H532" i="5"/>
  <c r="J533" i="5"/>
  <c r="H533" i="5"/>
  <c r="J534" i="5"/>
  <c r="H534" i="5"/>
  <c r="J535" i="5"/>
  <c r="H535" i="5"/>
  <c r="J536" i="5"/>
  <c r="H536" i="5"/>
  <c r="J537" i="5"/>
  <c r="H537" i="5"/>
  <c r="J538" i="5"/>
  <c r="H538" i="5"/>
  <c r="J539" i="5"/>
  <c r="H539" i="5"/>
  <c r="J540" i="5"/>
  <c r="H540" i="5"/>
  <c r="J541" i="5"/>
  <c r="H541" i="5"/>
  <c r="J542" i="5"/>
  <c r="H542" i="5"/>
  <c r="J543" i="5"/>
  <c r="H543" i="5"/>
  <c r="J544" i="5"/>
  <c r="H544" i="5"/>
  <c r="J545" i="5"/>
  <c r="H545" i="5"/>
  <c r="J546" i="5"/>
  <c r="H546" i="5"/>
  <c r="J547" i="5"/>
  <c r="H547" i="5"/>
  <c r="J548" i="5"/>
  <c r="H548" i="5"/>
  <c r="J549" i="5"/>
  <c r="H549" i="5"/>
  <c r="J550" i="5"/>
  <c r="H550" i="5"/>
  <c r="J551" i="5"/>
  <c r="H551" i="5"/>
  <c r="J552" i="5"/>
  <c r="H552" i="5"/>
  <c r="J553" i="5"/>
  <c r="H553" i="5"/>
  <c r="J554" i="5"/>
  <c r="H554" i="5"/>
  <c r="J555" i="5"/>
  <c r="H555" i="5"/>
  <c r="J556" i="5"/>
  <c r="H556" i="5"/>
  <c r="J557" i="5"/>
  <c r="H557" i="5"/>
  <c r="J558" i="5"/>
  <c r="H558" i="5"/>
  <c r="J559" i="5"/>
  <c r="H559" i="5"/>
  <c r="J560" i="5"/>
  <c r="H560" i="5"/>
  <c r="J561" i="5"/>
  <c r="H561" i="5"/>
  <c r="J562" i="5"/>
  <c r="H562" i="5"/>
  <c r="J563" i="5"/>
  <c r="H563" i="5"/>
  <c r="J564" i="5"/>
  <c r="H564" i="5"/>
  <c r="J565" i="5"/>
  <c r="H565" i="5"/>
  <c r="J566" i="5"/>
  <c r="H566" i="5"/>
  <c r="J567" i="5"/>
  <c r="H567" i="5"/>
  <c r="J568" i="5"/>
  <c r="H568" i="5"/>
  <c r="J569" i="5"/>
  <c r="H569" i="5"/>
  <c r="J570" i="5"/>
  <c r="H570" i="5"/>
  <c r="J571" i="5"/>
  <c r="H571" i="5"/>
  <c r="J572" i="5"/>
  <c r="H572" i="5"/>
  <c r="J573" i="5"/>
  <c r="H573" i="5"/>
  <c r="J574" i="5"/>
  <c r="H574" i="5"/>
  <c r="J575" i="5"/>
  <c r="H575" i="5"/>
  <c r="J576" i="5"/>
  <c r="H576" i="5"/>
  <c r="J577" i="5"/>
  <c r="H577" i="5"/>
  <c r="J578" i="5"/>
  <c r="H578" i="5"/>
  <c r="J579" i="5"/>
  <c r="H579" i="5"/>
  <c r="J580" i="5"/>
  <c r="H580" i="5"/>
  <c r="J581" i="5"/>
  <c r="H581" i="5"/>
  <c r="J582" i="5"/>
  <c r="H582" i="5"/>
  <c r="J583" i="5"/>
  <c r="H583" i="5"/>
  <c r="J584" i="5"/>
  <c r="H584" i="5"/>
  <c r="J585" i="5"/>
  <c r="H585" i="5"/>
  <c r="J586" i="5"/>
  <c r="H586" i="5"/>
  <c r="J587" i="5"/>
  <c r="H587" i="5"/>
  <c r="J588" i="5"/>
  <c r="H588" i="5"/>
  <c r="J589" i="5"/>
  <c r="H589" i="5"/>
  <c r="J590" i="5"/>
  <c r="H590" i="5"/>
  <c r="J591" i="5"/>
  <c r="H591" i="5"/>
  <c r="J592" i="5"/>
  <c r="H592" i="5"/>
  <c r="J593" i="5"/>
  <c r="H593" i="5"/>
  <c r="J594" i="5"/>
  <c r="H594" i="5"/>
  <c r="J595" i="5"/>
  <c r="H595" i="5"/>
  <c r="J596" i="5"/>
  <c r="H596" i="5"/>
  <c r="J597" i="5"/>
  <c r="H597" i="5"/>
  <c r="J598" i="5"/>
  <c r="H598" i="5"/>
  <c r="J599" i="5"/>
  <c r="H599" i="5"/>
  <c r="J600" i="5"/>
  <c r="H600" i="5"/>
  <c r="J601" i="5"/>
  <c r="H601" i="5"/>
  <c r="J602" i="5"/>
  <c r="H602" i="5"/>
  <c r="J603" i="5"/>
  <c r="H603" i="5"/>
  <c r="J604" i="5"/>
  <c r="H604" i="5"/>
  <c r="J605" i="5"/>
  <c r="H605" i="5"/>
  <c r="J606" i="5"/>
  <c r="H606" i="5"/>
  <c r="J607" i="5"/>
  <c r="H607" i="5"/>
  <c r="J608" i="5"/>
  <c r="H608" i="5"/>
  <c r="J609" i="5"/>
  <c r="H609" i="5"/>
  <c r="J610" i="5"/>
  <c r="H610" i="5"/>
  <c r="J611" i="5"/>
  <c r="H611" i="5"/>
  <c r="J612" i="5"/>
  <c r="H612" i="5"/>
  <c r="J613" i="5"/>
  <c r="H613" i="5"/>
  <c r="J614" i="5"/>
  <c r="H614" i="5"/>
  <c r="J615" i="5"/>
  <c r="H615" i="5"/>
  <c r="J616" i="5"/>
  <c r="H616" i="5"/>
  <c r="J617" i="5"/>
  <c r="H617" i="5"/>
  <c r="J618" i="5"/>
  <c r="H618" i="5"/>
  <c r="J619" i="5"/>
  <c r="H619" i="5"/>
  <c r="J620" i="5"/>
  <c r="H620" i="5"/>
  <c r="J621" i="5"/>
  <c r="H621" i="5"/>
  <c r="J622" i="5"/>
  <c r="H622" i="5"/>
  <c r="J623" i="5"/>
  <c r="H623" i="5"/>
  <c r="J624" i="5"/>
  <c r="H624" i="5"/>
  <c r="J625" i="5"/>
  <c r="H625" i="5"/>
  <c r="J626" i="5"/>
  <c r="H626" i="5"/>
  <c r="J627" i="5"/>
  <c r="H627" i="5"/>
  <c r="J628" i="5"/>
  <c r="H628" i="5"/>
  <c r="J629" i="5"/>
  <c r="H629" i="5"/>
  <c r="J630" i="5"/>
  <c r="H630" i="5"/>
  <c r="J631" i="5"/>
  <c r="H631" i="5"/>
  <c r="J632" i="5"/>
  <c r="H632" i="5"/>
  <c r="J633" i="5"/>
  <c r="H633" i="5"/>
  <c r="J634" i="5"/>
  <c r="H634" i="5"/>
  <c r="J635" i="5"/>
  <c r="H635" i="5"/>
  <c r="J636" i="5"/>
  <c r="H636" i="5"/>
  <c r="J637" i="5"/>
  <c r="H637" i="5"/>
  <c r="J638" i="5"/>
  <c r="H638" i="5"/>
  <c r="J639" i="5"/>
  <c r="H639" i="5"/>
  <c r="J640" i="5"/>
  <c r="H640" i="5"/>
  <c r="J641" i="5"/>
  <c r="H641" i="5"/>
  <c r="J642" i="5"/>
  <c r="H642" i="5"/>
  <c r="J643" i="5"/>
  <c r="H643" i="5"/>
  <c r="J644" i="5"/>
  <c r="H644" i="5"/>
  <c r="J645" i="5"/>
  <c r="H645" i="5"/>
  <c r="J646" i="5"/>
  <c r="H646" i="5"/>
  <c r="J647" i="5"/>
  <c r="H647" i="5"/>
  <c r="J648" i="5"/>
  <c r="H648" i="5"/>
  <c r="J649" i="5"/>
  <c r="H649" i="5"/>
  <c r="J650" i="5"/>
  <c r="H650" i="5"/>
  <c r="J651" i="5"/>
  <c r="H651" i="5"/>
  <c r="J652" i="5"/>
  <c r="H652" i="5"/>
  <c r="J653" i="5"/>
  <c r="H653" i="5"/>
  <c r="J654" i="5"/>
  <c r="H654" i="5"/>
  <c r="J655" i="5"/>
  <c r="H655" i="5"/>
  <c r="J656" i="5"/>
  <c r="H656" i="5"/>
  <c r="J657" i="5"/>
  <c r="H657" i="5"/>
  <c r="J658" i="5"/>
  <c r="H658" i="5"/>
  <c r="J659" i="5"/>
  <c r="H659" i="5"/>
  <c r="J660" i="5"/>
  <c r="H660" i="5"/>
  <c r="J661" i="5"/>
  <c r="H661" i="5"/>
  <c r="J662" i="5"/>
  <c r="H662" i="5"/>
  <c r="J663" i="5"/>
  <c r="H663" i="5"/>
  <c r="J664" i="5"/>
  <c r="H664" i="5"/>
  <c r="J665" i="5"/>
  <c r="H665" i="5"/>
  <c r="J666" i="5"/>
  <c r="H666" i="5"/>
  <c r="J667" i="5"/>
  <c r="H667" i="5"/>
  <c r="J668" i="5"/>
  <c r="H668" i="5"/>
  <c r="J669" i="5"/>
  <c r="H669" i="5"/>
  <c r="J670" i="5"/>
  <c r="H670" i="5"/>
  <c r="J671" i="5"/>
  <c r="H671" i="5"/>
  <c r="J672" i="5"/>
  <c r="H672" i="5"/>
  <c r="J673" i="5"/>
  <c r="H673" i="5"/>
  <c r="J674" i="5"/>
  <c r="H674" i="5"/>
  <c r="J675" i="5"/>
  <c r="H675" i="5"/>
  <c r="J676" i="5"/>
  <c r="H676" i="5"/>
  <c r="J677" i="5"/>
  <c r="H677" i="5"/>
  <c r="J678" i="5"/>
  <c r="H678" i="5"/>
  <c r="J679" i="5"/>
  <c r="H679" i="5"/>
  <c r="J680" i="5"/>
  <c r="H680" i="5"/>
  <c r="J681" i="5"/>
  <c r="H681" i="5"/>
  <c r="J682" i="5"/>
  <c r="H682" i="5"/>
  <c r="J683" i="5"/>
  <c r="H683" i="5"/>
  <c r="J684" i="5"/>
  <c r="H684" i="5"/>
  <c r="J685" i="5"/>
  <c r="H685" i="5"/>
  <c r="J686" i="5"/>
  <c r="H686" i="5"/>
  <c r="J687" i="5"/>
  <c r="H687" i="5"/>
  <c r="J688" i="5"/>
  <c r="H688" i="5"/>
  <c r="J689" i="5"/>
  <c r="H689" i="5"/>
  <c r="J690" i="5"/>
  <c r="H690" i="5"/>
  <c r="J691" i="5"/>
  <c r="H691" i="5"/>
  <c r="J692" i="5"/>
  <c r="H692" i="5"/>
  <c r="J693" i="5"/>
  <c r="H693" i="5"/>
  <c r="J694" i="5"/>
  <c r="H694" i="5"/>
  <c r="J695" i="5"/>
  <c r="H695" i="5"/>
  <c r="J696" i="5"/>
  <c r="H696" i="5"/>
  <c r="J697" i="5"/>
  <c r="H697" i="5"/>
  <c r="J698" i="5"/>
  <c r="H698" i="5"/>
  <c r="J699" i="5"/>
  <c r="H699" i="5"/>
  <c r="J700" i="5"/>
  <c r="H700" i="5"/>
  <c r="J701" i="5"/>
  <c r="H701" i="5"/>
  <c r="J702" i="5"/>
  <c r="H702" i="5"/>
  <c r="J703" i="5"/>
  <c r="H703" i="5"/>
  <c r="J704" i="5"/>
  <c r="H704" i="5"/>
  <c r="J705" i="5"/>
  <c r="H705" i="5"/>
  <c r="J706" i="5"/>
  <c r="H706" i="5"/>
  <c r="J707" i="5"/>
  <c r="H707" i="5"/>
  <c r="J708" i="5"/>
  <c r="H708" i="5"/>
  <c r="J709" i="5"/>
  <c r="H709" i="5"/>
  <c r="J710" i="5"/>
  <c r="H710" i="5"/>
  <c r="J711" i="5"/>
  <c r="H711" i="5"/>
  <c r="J712" i="5"/>
  <c r="H712" i="5"/>
  <c r="J713" i="5"/>
  <c r="H713" i="5"/>
  <c r="J714" i="5"/>
  <c r="H714" i="5"/>
  <c r="J715" i="5"/>
  <c r="H715" i="5"/>
  <c r="J716" i="5"/>
  <c r="H716" i="5"/>
  <c r="J717" i="5"/>
  <c r="H717" i="5"/>
  <c r="J718" i="5"/>
  <c r="H718" i="5"/>
  <c r="J719" i="5"/>
  <c r="H719" i="5"/>
  <c r="J720" i="5"/>
  <c r="H720" i="5"/>
  <c r="J721" i="5"/>
  <c r="H721" i="5"/>
  <c r="J722" i="5"/>
  <c r="H722" i="5"/>
  <c r="J723" i="5"/>
  <c r="H723" i="5"/>
  <c r="J724" i="5"/>
  <c r="H724" i="5"/>
  <c r="J725" i="5"/>
  <c r="H725" i="5"/>
  <c r="J726" i="5"/>
  <c r="H726" i="5"/>
  <c r="J727" i="5"/>
  <c r="H727" i="5"/>
  <c r="J728" i="5"/>
  <c r="H728" i="5"/>
  <c r="J729" i="5"/>
  <c r="H729" i="5"/>
  <c r="J730" i="5"/>
  <c r="H730" i="5"/>
  <c r="J731" i="5"/>
  <c r="H731" i="5"/>
  <c r="J732" i="5"/>
  <c r="H732" i="5"/>
  <c r="J733" i="5"/>
  <c r="H733" i="5"/>
  <c r="J734" i="5"/>
  <c r="H734" i="5"/>
  <c r="J735" i="5"/>
  <c r="H735" i="5"/>
  <c r="J736" i="5"/>
  <c r="H736" i="5"/>
  <c r="J737" i="5"/>
  <c r="H737" i="5"/>
  <c r="J738" i="5"/>
  <c r="H738" i="5"/>
  <c r="J739" i="5"/>
  <c r="H739" i="5"/>
  <c r="J740" i="5"/>
  <c r="H740" i="5"/>
  <c r="J741" i="5"/>
  <c r="H741" i="5"/>
  <c r="J742" i="5"/>
  <c r="H742" i="5"/>
  <c r="J743" i="5"/>
  <c r="H743" i="5"/>
  <c r="J744" i="5"/>
  <c r="H744" i="5"/>
  <c r="J745" i="5"/>
  <c r="H745" i="5"/>
  <c r="J746" i="5"/>
  <c r="H746" i="5"/>
  <c r="J747" i="5"/>
  <c r="H747" i="5"/>
  <c r="J748" i="5"/>
  <c r="H748" i="5"/>
  <c r="J749" i="5"/>
  <c r="H749" i="5"/>
  <c r="J750" i="5"/>
  <c r="H750" i="5"/>
  <c r="J751" i="5"/>
  <c r="H751" i="5"/>
  <c r="J752" i="5"/>
  <c r="H752" i="5"/>
  <c r="J753" i="5"/>
  <c r="H753" i="5"/>
  <c r="J754" i="5"/>
  <c r="H754" i="5"/>
  <c r="J755" i="5"/>
  <c r="H755" i="5"/>
  <c r="J756" i="5"/>
  <c r="H756" i="5"/>
  <c r="J757" i="5"/>
  <c r="H757" i="5"/>
  <c r="J758" i="5"/>
  <c r="H758" i="5"/>
  <c r="J759" i="5"/>
  <c r="H759" i="5"/>
  <c r="J760" i="5"/>
  <c r="H760" i="5"/>
  <c r="J761" i="5"/>
  <c r="H761" i="5"/>
  <c r="J762" i="5"/>
  <c r="H762" i="5"/>
  <c r="J763" i="5"/>
  <c r="H763" i="5"/>
  <c r="J764" i="5"/>
  <c r="H764" i="5"/>
  <c r="J765" i="5"/>
  <c r="H765" i="5"/>
  <c r="J766" i="5"/>
  <c r="H766" i="5"/>
  <c r="J767" i="5"/>
  <c r="H767" i="5"/>
  <c r="J768" i="5"/>
  <c r="H768" i="5"/>
  <c r="J769" i="5"/>
  <c r="H769" i="5"/>
  <c r="J770" i="5"/>
  <c r="H770" i="5"/>
  <c r="J771" i="5"/>
  <c r="H771" i="5"/>
  <c r="J772" i="5"/>
  <c r="H772" i="5"/>
  <c r="J773" i="5"/>
  <c r="H773" i="5"/>
  <c r="J774" i="5"/>
  <c r="H774" i="5"/>
  <c r="J775" i="5"/>
  <c r="H775" i="5"/>
  <c r="J776" i="5"/>
  <c r="H776" i="5"/>
  <c r="J777" i="5"/>
  <c r="H777" i="5"/>
  <c r="J778" i="5"/>
  <c r="H778" i="5"/>
  <c r="J779" i="5"/>
  <c r="H779" i="5"/>
  <c r="J780" i="5"/>
  <c r="H780" i="5"/>
  <c r="J781" i="5"/>
  <c r="H781" i="5"/>
  <c r="J782" i="5"/>
  <c r="H782" i="5"/>
  <c r="J783" i="5"/>
  <c r="H783" i="5"/>
  <c r="J784" i="5"/>
  <c r="H784" i="5"/>
  <c r="J785" i="5"/>
  <c r="H785" i="5"/>
  <c r="J786" i="5"/>
  <c r="H786" i="5"/>
  <c r="J787" i="5"/>
  <c r="H787" i="5"/>
  <c r="J788" i="5"/>
  <c r="H788" i="5"/>
  <c r="J789" i="5"/>
  <c r="H789" i="5"/>
  <c r="J790" i="5"/>
  <c r="H790" i="5"/>
  <c r="J791" i="5"/>
  <c r="H791" i="5"/>
  <c r="J792" i="5"/>
  <c r="H792" i="5"/>
  <c r="J793" i="5"/>
  <c r="H793" i="5"/>
  <c r="J794" i="5"/>
  <c r="H794" i="5"/>
  <c r="J795" i="5"/>
  <c r="H795" i="5"/>
  <c r="J796" i="5"/>
  <c r="H796" i="5"/>
  <c r="J797" i="5"/>
  <c r="H797" i="5"/>
  <c r="J798" i="5"/>
  <c r="H798" i="5"/>
  <c r="J799" i="5"/>
  <c r="H799" i="5"/>
  <c r="J800" i="5"/>
  <c r="H800" i="5"/>
  <c r="J801" i="5"/>
  <c r="H801" i="5"/>
  <c r="J802" i="5"/>
  <c r="H802" i="5"/>
  <c r="J803" i="5"/>
  <c r="H803" i="5"/>
  <c r="J804" i="5"/>
  <c r="H804" i="5"/>
  <c r="J805" i="5"/>
  <c r="H805" i="5"/>
  <c r="J806" i="5"/>
  <c r="H806" i="5"/>
  <c r="J807" i="5"/>
  <c r="H807" i="5"/>
  <c r="J808" i="5"/>
  <c r="H808" i="5"/>
  <c r="J809" i="5"/>
  <c r="H809" i="5"/>
  <c r="J810" i="5"/>
  <c r="H810" i="5"/>
  <c r="J811" i="5"/>
  <c r="H811" i="5"/>
  <c r="J812" i="5"/>
  <c r="H812" i="5"/>
  <c r="J813" i="5"/>
  <c r="H813" i="5"/>
  <c r="J814" i="5"/>
  <c r="H814" i="5"/>
  <c r="J815" i="5"/>
  <c r="H815" i="5"/>
  <c r="J816" i="5"/>
  <c r="H816" i="5"/>
  <c r="J817" i="5"/>
  <c r="H817" i="5"/>
  <c r="J818" i="5"/>
  <c r="H818" i="5"/>
  <c r="J819" i="5"/>
  <c r="H819" i="5"/>
  <c r="J820" i="5"/>
  <c r="H820" i="5"/>
  <c r="J821" i="5"/>
  <c r="H821" i="5"/>
  <c r="J822" i="5"/>
  <c r="H822" i="5"/>
  <c r="J823" i="5"/>
  <c r="H823" i="5"/>
  <c r="J824" i="5"/>
  <c r="H824" i="5"/>
  <c r="J825" i="5"/>
  <c r="H825" i="5"/>
  <c r="J826" i="5"/>
  <c r="H826" i="5"/>
  <c r="J827" i="5"/>
  <c r="H827" i="5"/>
  <c r="J828" i="5"/>
  <c r="H828" i="5"/>
  <c r="J829" i="5"/>
  <c r="H829" i="5"/>
  <c r="J830" i="5"/>
  <c r="H830" i="5"/>
  <c r="J831" i="5"/>
  <c r="H831" i="5"/>
  <c r="J832" i="5"/>
  <c r="H832" i="5"/>
  <c r="J833" i="5"/>
  <c r="H833" i="5"/>
  <c r="J834" i="5"/>
  <c r="H834" i="5"/>
  <c r="J835" i="5"/>
  <c r="H835" i="5"/>
  <c r="J836" i="5"/>
  <c r="H836" i="5"/>
  <c r="J837" i="5"/>
  <c r="H837" i="5"/>
  <c r="J838" i="5"/>
  <c r="H838" i="5"/>
  <c r="J839" i="5"/>
  <c r="H839" i="5"/>
  <c r="J840" i="5"/>
  <c r="H840" i="5"/>
  <c r="J841" i="5"/>
  <c r="H841" i="5"/>
  <c r="J842" i="5"/>
  <c r="H842" i="5"/>
  <c r="J843" i="5"/>
  <c r="H843" i="5"/>
  <c r="J844" i="5"/>
  <c r="H844" i="5"/>
  <c r="J845" i="5"/>
  <c r="H845" i="5"/>
  <c r="J846" i="5"/>
  <c r="H846" i="5"/>
  <c r="J847" i="5"/>
  <c r="H847" i="5"/>
  <c r="J848" i="5"/>
  <c r="H848" i="5"/>
  <c r="J849" i="5"/>
  <c r="H849" i="5"/>
  <c r="J850" i="5"/>
  <c r="H850" i="5"/>
  <c r="J851" i="5"/>
  <c r="H851" i="5"/>
  <c r="J852" i="5"/>
  <c r="H852" i="5"/>
  <c r="J853" i="5"/>
  <c r="H853" i="5"/>
  <c r="J854" i="5"/>
  <c r="H854" i="5"/>
  <c r="J855" i="5"/>
  <c r="H855" i="5"/>
  <c r="J856" i="5"/>
  <c r="H856" i="5"/>
  <c r="J857" i="5"/>
  <c r="H857" i="5"/>
  <c r="J858" i="5"/>
  <c r="H858" i="5"/>
  <c r="J859" i="5"/>
  <c r="H859" i="5"/>
  <c r="J860" i="5"/>
  <c r="H860" i="5"/>
  <c r="J861" i="5"/>
  <c r="H861" i="5"/>
  <c r="J862" i="5"/>
  <c r="H862" i="5"/>
  <c r="J863" i="5"/>
  <c r="H863" i="5"/>
  <c r="J864" i="5"/>
  <c r="H864" i="5"/>
  <c r="J865" i="5"/>
  <c r="H865" i="5"/>
  <c r="J866" i="5"/>
  <c r="H866" i="5"/>
  <c r="J867" i="5"/>
  <c r="H867" i="5"/>
  <c r="J868" i="5"/>
  <c r="H868" i="5"/>
  <c r="J869" i="5"/>
  <c r="H869" i="5"/>
  <c r="J870" i="5"/>
  <c r="H870" i="5"/>
  <c r="J871" i="5"/>
  <c r="H871" i="5"/>
  <c r="J872" i="5"/>
  <c r="H872" i="5"/>
  <c r="J873" i="5"/>
  <c r="H873" i="5"/>
  <c r="J874" i="5"/>
  <c r="H874" i="5"/>
  <c r="J875" i="5"/>
  <c r="H875" i="5"/>
  <c r="J876" i="5"/>
  <c r="H876" i="5"/>
  <c r="J877" i="5"/>
  <c r="H877" i="5"/>
  <c r="J878" i="5"/>
  <c r="H878" i="5"/>
  <c r="J879" i="5"/>
  <c r="H879" i="5"/>
  <c r="J880" i="5"/>
  <c r="H880" i="5"/>
  <c r="J881" i="5"/>
  <c r="H881" i="5"/>
  <c r="J882" i="5"/>
  <c r="H882" i="5"/>
  <c r="J883" i="5"/>
  <c r="H883" i="5"/>
  <c r="J884" i="5"/>
  <c r="H884" i="5"/>
  <c r="J885" i="5"/>
  <c r="H885" i="5"/>
  <c r="J886" i="5"/>
  <c r="H886" i="5"/>
  <c r="J887" i="5"/>
  <c r="H887" i="5"/>
  <c r="J888" i="5"/>
  <c r="H888" i="5"/>
  <c r="J889" i="5"/>
  <c r="H889" i="5"/>
  <c r="J890" i="5"/>
  <c r="H890" i="5"/>
  <c r="J891" i="5"/>
  <c r="H891" i="5"/>
  <c r="J892" i="5"/>
  <c r="H892" i="5"/>
  <c r="J893" i="5"/>
  <c r="H893" i="5"/>
  <c r="J894" i="5"/>
  <c r="H894" i="5"/>
  <c r="J895" i="5"/>
  <c r="H895" i="5"/>
  <c r="J896" i="5"/>
  <c r="H896" i="5"/>
  <c r="J897" i="5"/>
  <c r="H897" i="5"/>
  <c r="J898" i="5"/>
  <c r="H898" i="5"/>
  <c r="J899" i="5"/>
  <c r="H899" i="5"/>
  <c r="J900" i="5"/>
  <c r="H900" i="5"/>
  <c r="J901" i="5"/>
  <c r="H901" i="5"/>
  <c r="J902" i="5"/>
  <c r="H902" i="5"/>
  <c r="J903" i="5"/>
  <c r="H903" i="5"/>
  <c r="J904" i="5"/>
  <c r="H904" i="5"/>
  <c r="J905" i="5"/>
  <c r="H905" i="5"/>
  <c r="J906" i="5"/>
  <c r="H906" i="5"/>
  <c r="J907" i="5"/>
  <c r="H907" i="5"/>
  <c r="J908" i="5"/>
  <c r="H908" i="5"/>
  <c r="J909" i="5"/>
  <c r="H909" i="5"/>
  <c r="J910" i="5"/>
  <c r="H910" i="5"/>
  <c r="J911" i="5"/>
  <c r="H911" i="5"/>
  <c r="J912" i="5"/>
  <c r="H912" i="5"/>
  <c r="J913" i="5"/>
  <c r="H913" i="5"/>
  <c r="J914" i="5"/>
  <c r="H914" i="5"/>
  <c r="J915" i="5"/>
  <c r="H915" i="5"/>
  <c r="J916" i="5"/>
  <c r="H916" i="5"/>
  <c r="J917" i="5"/>
  <c r="H917" i="5"/>
  <c r="J918" i="5"/>
  <c r="H918" i="5"/>
  <c r="J919" i="5"/>
  <c r="H919" i="5"/>
  <c r="J920" i="5"/>
  <c r="H920" i="5"/>
  <c r="J921" i="5"/>
  <c r="H921" i="5"/>
  <c r="J922" i="5"/>
  <c r="H922" i="5"/>
  <c r="J923" i="5"/>
  <c r="H923" i="5"/>
  <c r="J924" i="5"/>
  <c r="H924" i="5"/>
  <c r="J925" i="5"/>
  <c r="H925" i="5"/>
  <c r="J926" i="5"/>
  <c r="H926" i="5"/>
  <c r="J927" i="5"/>
  <c r="H927" i="5"/>
  <c r="J928" i="5"/>
  <c r="H928" i="5"/>
  <c r="J929" i="5"/>
  <c r="H929" i="5"/>
  <c r="J930" i="5"/>
  <c r="H930" i="5"/>
  <c r="J931" i="5"/>
  <c r="H931" i="5"/>
  <c r="J932" i="5"/>
  <c r="H932" i="5"/>
  <c r="J933" i="5"/>
  <c r="H933" i="5"/>
  <c r="J934" i="5"/>
  <c r="H934" i="5"/>
  <c r="J935" i="5"/>
  <c r="H935" i="5"/>
  <c r="J936" i="5"/>
  <c r="H936" i="5"/>
  <c r="J937" i="5"/>
  <c r="H937" i="5"/>
  <c r="J938" i="5"/>
  <c r="H938" i="5"/>
  <c r="J939" i="5"/>
  <c r="H939" i="5"/>
  <c r="J940" i="5"/>
  <c r="H940" i="5"/>
  <c r="J941" i="5"/>
  <c r="H941" i="5"/>
  <c r="J942" i="5"/>
  <c r="H942" i="5"/>
  <c r="J943" i="5"/>
  <c r="H943" i="5"/>
  <c r="J944" i="5"/>
  <c r="H944" i="5"/>
  <c r="J945" i="5"/>
  <c r="H945" i="5"/>
  <c r="J946" i="5"/>
  <c r="H946" i="5"/>
  <c r="J947" i="5"/>
  <c r="H947" i="5"/>
  <c r="J948" i="5"/>
  <c r="H948" i="5"/>
  <c r="J949" i="5"/>
  <c r="H949" i="5"/>
  <c r="J950" i="5"/>
  <c r="H950" i="5"/>
  <c r="J951" i="5"/>
  <c r="H951" i="5"/>
  <c r="J952" i="5"/>
  <c r="H952" i="5"/>
  <c r="J953" i="5"/>
  <c r="H953" i="5"/>
  <c r="J954" i="5"/>
  <c r="H954" i="5"/>
  <c r="J955" i="5"/>
  <c r="H955" i="5"/>
  <c r="J956" i="5"/>
  <c r="H956" i="5"/>
  <c r="J957" i="5"/>
  <c r="H957" i="5"/>
  <c r="J958" i="5"/>
  <c r="H958" i="5"/>
  <c r="J959" i="5"/>
  <c r="H959" i="5"/>
  <c r="J960" i="5"/>
  <c r="H960" i="5"/>
  <c r="J961" i="5"/>
  <c r="H961" i="5"/>
  <c r="J962" i="5"/>
  <c r="H962" i="5"/>
  <c r="J963" i="5"/>
  <c r="H963" i="5"/>
  <c r="J964" i="5"/>
  <c r="H964" i="5"/>
  <c r="J965" i="5"/>
  <c r="H965" i="5"/>
  <c r="J966" i="5"/>
  <c r="H966" i="5"/>
  <c r="J967" i="5"/>
  <c r="H967" i="5"/>
  <c r="J968" i="5"/>
  <c r="H968" i="5"/>
  <c r="J969" i="5"/>
  <c r="H969" i="5"/>
  <c r="J970" i="5"/>
  <c r="H970" i="5"/>
  <c r="J971" i="5"/>
  <c r="H971" i="5"/>
  <c r="J972" i="5"/>
  <c r="H972" i="5"/>
  <c r="J973" i="5"/>
  <c r="H973" i="5"/>
  <c r="J974" i="5"/>
  <c r="H974" i="5"/>
  <c r="J975" i="5"/>
  <c r="H975" i="5"/>
  <c r="J976" i="5"/>
  <c r="H976" i="5"/>
  <c r="J977" i="5"/>
  <c r="H977" i="5"/>
  <c r="J978" i="5"/>
  <c r="H978" i="5"/>
  <c r="J979" i="5"/>
  <c r="H979" i="5"/>
  <c r="J980" i="5"/>
  <c r="H980" i="5"/>
  <c r="J981" i="5"/>
  <c r="H981" i="5"/>
  <c r="J982" i="5"/>
  <c r="H982" i="5"/>
  <c r="J983" i="5"/>
  <c r="H983" i="5"/>
  <c r="J984" i="5"/>
  <c r="H984" i="5"/>
  <c r="J985" i="5"/>
  <c r="H985" i="5"/>
  <c r="J986" i="5"/>
  <c r="H986" i="5"/>
  <c r="J987" i="5"/>
  <c r="H987" i="5"/>
  <c r="J988" i="5"/>
  <c r="H988" i="5"/>
  <c r="J989" i="5"/>
  <c r="H989" i="5"/>
  <c r="J990" i="5"/>
  <c r="H990" i="5"/>
  <c r="J991" i="5"/>
  <c r="H991" i="5"/>
  <c r="J992" i="5"/>
  <c r="H992" i="5"/>
  <c r="J993" i="5"/>
  <c r="H993" i="5"/>
  <c r="J994" i="5"/>
  <c r="H994" i="5"/>
  <c r="J995" i="5"/>
  <c r="H995" i="5"/>
  <c r="J996" i="5"/>
  <c r="H996" i="5"/>
  <c r="J997" i="5"/>
  <c r="H997" i="5"/>
  <c r="J998" i="5"/>
  <c r="H998" i="5"/>
  <c r="J999" i="5"/>
  <c r="H999" i="5"/>
  <c r="J1000" i="5"/>
  <c r="H1000" i="5"/>
  <c r="J1001" i="5"/>
  <c r="H1001" i="5"/>
  <c r="J1002" i="5"/>
  <c r="H1002" i="5"/>
  <c r="J1003" i="5"/>
  <c r="H1003" i="5"/>
  <c r="J1004" i="5"/>
  <c r="H1004" i="5"/>
  <c r="J1005" i="5"/>
  <c r="H1005" i="5"/>
  <c r="J1006" i="5"/>
  <c r="H1006" i="5"/>
  <c r="J1007" i="5"/>
  <c r="H1007" i="5"/>
  <c r="J1008" i="5"/>
  <c r="H1008" i="5"/>
  <c r="J1009" i="5"/>
  <c r="H1009" i="5"/>
  <c r="J1010" i="5"/>
  <c r="H1010" i="5"/>
  <c r="J1011" i="5"/>
  <c r="H1011" i="5"/>
  <c r="J1012" i="5"/>
  <c r="H1012" i="5"/>
  <c r="J1013" i="5"/>
  <c r="H1013" i="5"/>
  <c r="J1014" i="5"/>
  <c r="H1014" i="5"/>
  <c r="J1015" i="5"/>
  <c r="H1015" i="5"/>
  <c r="J1016" i="5"/>
  <c r="H1016" i="5"/>
  <c r="J1017" i="5"/>
  <c r="H1017" i="5"/>
  <c r="J1018" i="5"/>
  <c r="H1018" i="5"/>
  <c r="J1019" i="5"/>
  <c r="H1019" i="5"/>
  <c r="J1020" i="5"/>
  <c r="H1020" i="5"/>
  <c r="J1021" i="5"/>
  <c r="H1021" i="5"/>
  <c r="J1022" i="5"/>
  <c r="H1022" i="5"/>
  <c r="J1023" i="5"/>
  <c r="H1023" i="5"/>
  <c r="J1024" i="5"/>
  <c r="H1024" i="5"/>
  <c r="J1025" i="5"/>
  <c r="H1025" i="5"/>
  <c r="J1026" i="5"/>
  <c r="H1026" i="5"/>
  <c r="J1027" i="5"/>
  <c r="H1027" i="5"/>
  <c r="J1028" i="5"/>
  <c r="H1028" i="5"/>
  <c r="J1029" i="5"/>
  <c r="H1029" i="5"/>
  <c r="J1030" i="5"/>
  <c r="H1030" i="5"/>
  <c r="J1031" i="5"/>
  <c r="H1031" i="5"/>
  <c r="J1032" i="5"/>
  <c r="H1032" i="5"/>
  <c r="J1033" i="5"/>
  <c r="H1033" i="5"/>
  <c r="J1034" i="5"/>
  <c r="H1034" i="5"/>
  <c r="J1035" i="5"/>
  <c r="H1035" i="5"/>
  <c r="J1036" i="5"/>
  <c r="H1036" i="5"/>
  <c r="J1037" i="5"/>
  <c r="H1037" i="5"/>
  <c r="J1038" i="5"/>
  <c r="H1038" i="5"/>
  <c r="J1039" i="5"/>
  <c r="H1039" i="5"/>
  <c r="J1040" i="5"/>
  <c r="H1040" i="5"/>
  <c r="J1041" i="5"/>
  <c r="H1041" i="5"/>
  <c r="J1042" i="5"/>
  <c r="H1042" i="5"/>
  <c r="J1043" i="5"/>
  <c r="H1043" i="5"/>
  <c r="J1044" i="5"/>
  <c r="H1044" i="5"/>
  <c r="J1045" i="5"/>
  <c r="H1045" i="5"/>
  <c r="J1046" i="5"/>
  <c r="H1046" i="5"/>
  <c r="J1047" i="5"/>
  <c r="H1047" i="5"/>
  <c r="J1048" i="5"/>
  <c r="H1048" i="5"/>
  <c r="J1049" i="5"/>
  <c r="H1049" i="5"/>
  <c r="J1050" i="5"/>
  <c r="H1050" i="5"/>
  <c r="J1051" i="5"/>
  <c r="H1051" i="5"/>
  <c r="J1052" i="5"/>
  <c r="H1052" i="5"/>
  <c r="J1053" i="5"/>
  <c r="H1053" i="5"/>
  <c r="J1054" i="5"/>
  <c r="H1054" i="5"/>
  <c r="J1055" i="5"/>
  <c r="H1055" i="5"/>
  <c r="J1056" i="5"/>
  <c r="H1056" i="5"/>
  <c r="J1057" i="5"/>
  <c r="H1057" i="5"/>
  <c r="J1058" i="5"/>
  <c r="H1058" i="5"/>
  <c r="J1059" i="5"/>
  <c r="H1059" i="5"/>
  <c r="J1060" i="5"/>
  <c r="H1060" i="5"/>
  <c r="J1061" i="5"/>
  <c r="H1061" i="5"/>
  <c r="J1062" i="5"/>
  <c r="H1062" i="5"/>
  <c r="J1063" i="5"/>
  <c r="H1063" i="5"/>
  <c r="J1064" i="5"/>
  <c r="H1064" i="5"/>
  <c r="J1065" i="5"/>
  <c r="H1065" i="5"/>
  <c r="J1066" i="5"/>
  <c r="H1066" i="5"/>
  <c r="J1067" i="5"/>
  <c r="H1067" i="5"/>
  <c r="J1068" i="5"/>
  <c r="H1068" i="5"/>
  <c r="J1069" i="5"/>
  <c r="H1069" i="5"/>
  <c r="J1070" i="5"/>
  <c r="H1070" i="5"/>
  <c r="J1071" i="5"/>
  <c r="H1071" i="5"/>
  <c r="J1072" i="5"/>
  <c r="H1072" i="5"/>
  <c r="J1073" i="5"/>
  <c r="H1073" i="5"/>
  <c r="J1074" i="5"/>
  <c r="H1074" i="5"/>
  <c r="J1075" i="5"/>
  <c r="H1075" i="5"/>
  <c r="J1076" i="5"/>
  <c r="H1076" i="5"/>
  <c r="J1077" i="5"/>
  <c r="H1077" i="5"/>
  <c r="J1078" i="5"/>
  <c r="H1078" i="5"/>
  <c r="J1079" i="5"/>
  <c r="H1079" i="5"/>
  <c r="J1080" i="5"/>
  <c r="H1080" i="5"/>
  <c r="J1081" i="5"/>
  <c r="H1081" i="5"/>
  <c r="J1082" i="5"/>
  <c r="H1082" i="5"/>
  <c r="J1083" i="5"/>
  <c r="H1083" i="5"/>
  <c r="J1084" i="5"/>
  <c r="H1084" i="5"/>
  <c r="J1085" i="5"/>
  <c r="H1085" i="5"/>
  <c r="J1086" i="5"/>
  <c r="H1086" i="5"/>
  <c r="J1087" i="5"/>
  <c r="H1087" i="5"/>
  <c r="J1088" i="5"/>
  <c r="H1088" i="5"/>
  <c r="J1089" i="5"/>
  <c r="H1089" i="5"/>
  <c r="J1090" i="5"/>
  <c r="H1090" i="5"/>
  <c r="J1091" i="5"/>
  <c r="H1091" i="5"/>
  <c r="J1092" i="5"/>
  <c r="H1092" i="5"/>
  <c r="J1093" i="5"/>
  <c r="H1093" i="5"/>
  <c r="J1094" i="5"/>
  <c r="H1094" i="5"/>
  <c r="J1095" i="5"/>
  <c r="H1095" i="5"/>
  <c r="J1096" i="5"/>
  <c r="H1096" i="5"/>
  <c r="J1097" i="5"/>
  <c r="H1097" i="5"/>
  <c r="J1098" i="5"/>
  <c r="H1098" i="5"/>
  <c r="J1099" i="5"/>
  <c r="H1099" i="5"/>
  <c r="J1100" i="5"/>
  <c r="H1100" i="5"/>
  <c r="J1101" i="5"/>
  <c r="H1101" i="5"/>
  <c r="J1102" i="5"/>
  <c r="H1102" i="5"/>
  <c r="J1103" i="5"/>
  <c r="H1103" i="5"/>
  <c r="J1104" i="5"/>
  <c r="H1104" i="5"/>
  <c r="J1105" i="5"/>
  <c r="H1105" i="5"/>
  <c r="J1106" i="5"/>
  <c r="H1106" i="5"/>
  <c r="J1107" i="5"/>
  <c r="H1107" i="5"/>
  <c r="J1108" i="5"/>
  <c r="H1108" i="5"/>
  <c r="J1109" i="5"/>
  <c r="H1109" i="5"/>
  <c r="J1110" i="5"/>
  <c r="H1110" i="5"/>
  <c r="J1111" i="5"/>
  <c r="H1111" i="5"/>
  <c r="J1112" i="5"/>
  <c r="H1112" i="5"/>
  <c r="J1113" i="5"/>
  <c r="H1113" i="5"/>
  <c r="J1114" i="5"/>
  <c r="H1114" i="5"/>
  <c r="J1115" i="5"/>
  <c r="H1115" i="5"/>
  <c r="J1116" i="5"/>
  <c r="H1116" i="5"/>
  <c r="J1117" i="5"/>
  <c r="H1117" i="5"/>
  <c r="J1118" i="5"/>
  <c r="H1118" i="5"/>
  <c r="J1119" i="5"/>
  <c r="H1119" i="5"/>
  <c r="J1120" i="5"/>
  <c r="H1120" i="5"/>
  <c r="J1121" i="5"/>
  <c r="H1121" i="5"/>
  <c r="J1122" i="5"/>
  <c r="H1122" i="5"/>
  <c r="J1123" i="5"/>
  <c r="H1123" i="5"/>
  <c r="J1124" i="5"/>
  <c r="H1124" i="5"/>
  <c r="J1125" i="5"/>
  <c r="H1125" i="5"/>
  <c r="J1126" i="5"/>
  <c r="H1126" i="5"/>
  <c r="J1127" i="5"/>
  <c r="H1127" i="5"/>
  <c r="J1128" i="5"/>
  <c r="H1128" i="5"/>
  <c r="J1129" i="5"/>
  <c r="H1129" i="5"/>
  <c r="J1130" i="5"/>
  <c r="H1130" i="5"/>
  <c r="J1131" i="5"/>
  <c r="H1131" i="5"/>
  <c r="J1132" i="5"/>
  <c r="H1132" i="5"/>
  <c r="J1133" i="5"/>
  <c r="H1133" i="5"/>
  <c r="J1134" i="5"/>
  <c r="H1134" i="5"/>
  <c r="J1135" i="5"/>
  <c r="H1135" i="5"/>
  <c r="J1136" i="5"/>
  <c r="H1136" i="5"/>
  <c r="J1137" i="5"/>
  <c r="H1137" i="5"/>
  <c r="J1138" i="5"/>
  <c r="H1138" i="5"/>
  <c r="J1139" i="5"/>
  <c r="H1139" i="5"/>
  <c r="J1140" i="5"/>
  <c r="H1140" i="5"/>
  <c r="J1141" i="5"/>
  <c r="H1141" i="5"/>
  <c r="J1142" i="5"/>
  <c r="H1142" i="5"/>
  <c r="J1143" i="5"/>
  <c r="H1143" i="5"/>
  <c r="J1144" i="5"/>
  <c r="H1144" i="5"/>
  <c r="J1145" i="5"/>
  <c r="H1145" i="5"/>
  <c r="J1146" i="5"/>
  <c r="H1146" i="5"/>
  <c r="J1147" i="5"/>
  <c r="H1147" i="5"/>
  <c r="J1148" i="5"/>
  <c r="H1148" i="5"/>
  <c r="J1149" i="5"/>
  <c r="H1149" i="5"/>
  <c r="J1150" i="5"/>
  <c r="H1150" i="5"/>
  <c r="J1151" i="5"/>
  <c r="H1151" i="5"/>
  <c r="J1152" i="5"/>
  <c r="H1152" i="5"/>
  <c r="J1153" i="5"/>
  <c r="H1153" i="5"/>
  <c r="J1154" i="5"/>
  <c r="H1154" i="5"/>
  <c r="J1155" i="5"/>
  <c r="H1155" i="5"/>
  <c r="J1156" i="5"/>
  <c r="H1156" i="5"/>
  <c r="J1157" i="5"/>
  <c r="H1157" i="5"/>
  <c r="J1158" i="5"/>
  <c r="H1158" i="5"/>
  <c r="J1159" i="5"/>
  <c r="H1159" i="5"/>
  <c r="J1160" i="5"/>
  <c r="H1160" i="5"/>
  <c r="J1161" i="5"/>
  <c r="H1161" i="5"/>
  <c r="J1162" i="5"/>
  <c r="H1162" i="5"/>
  <c r="J1163" i="5"/>
  <c r="H1163" i="5"/>
  <c r="J1164" i="5"/>
  <c r="H1164" i="5"/>
  <c r="J1165" i="5"/>
  <c r="H1165" i="5"/>
  <c r="J1166" i="5"/>
  <c r="H1166" i="5"/>
  <c r="J1167" i="5"/>
  <c r="H1167" i="5"/>
  <c r="J1168" i="5"/>
  <c r="H1168" i="5"/>
  <c r="J1169" i="5"/>
  <c r="H1169" i="5"/>
  <c r="J1170" i="5"/>
  <c r="H1170" i="5"/>
  <c r="J1171" i="5"/>
  <c r="H1171" i="5"/>
  <c r="J1172" i="5"/>
  <c r="H1172" i="5"/>
  <c r="J1173" i="5"/>
  <c r="H1173" i="5"/>
  <c r="J1174" i="5"/>
  <c r="H1174" i="5"/>
  <c r="J1175" i="5"/>
  <c r="H1175" i="5"/>
  <c r="J1176" i="5"/>
  <c r="H1176" i="5"/>
  <c r="J1177" i="5"/>
  <c r="H1177" i="5"/>
  <c r="J1178" i="5"/>
  <c r="H1178" i="5"/>
  <c r="J1179" i="5"/>
  <c r="H1179" i="5"/>
  <c r="J1180" i="5"/>
  <c r="H1180" i="5"/>
  <c r="J1181" i="5"/>
  <c r="H1181" i="5"/>
  <c r="J1182" i="5"/>
  <c r="H1182" i="5"/>
  <c r="J1183" i="5"/>
  <c r="H1183" i="5"/>
  <c r="J1184" i="5"/>
  <c r="H1184" i="5"/>
  <c r="J1185" i="5"/>
  <c r="H1185" i="5"/>
  <c r="J1186" i="5"/>
  <c r="H1186" i="5"/>
  <c r="J1187" i="5"/>
  <c r="H1187" i="5"/>
  <c r="J1188" i="5"/>
  <c r="H1188" i="5"/>
  <c r="J1189" i="5"/>
  <c r="H1189" i="5"/>
  <c r="J1190" i="5"/>
  <c r="H1190" i="5"/>
  <c r="J1191" i="5"/>
  <c r="H1191" i="5"/>
  <c r="J1192" i="5"/>
  <c r="H1192" i="5"/>
  <c r="J1193" i="5"/>
  <c r="H1193" i="5"/>
  <c r="J1194" i="5"/>
  <c r="H1194" i="5"/>
  <c r="J1195" i="5"/>
  <c r="H1195" i="5"/>
  <c r="J1196" i="5"/>
  <c r="H1196" i="5"/>
  <c r="J1197" i="5"/>
  <c r="H1197" i="5"/>
  <c r="J1198" i="5"/>
  <c r="H1198" i="5"/>
  <c r="J1199" i="5"/>
  <c r="H1199" i="5"/>
  <c r="J1200" i="5"/>
  <c r="H1200" i="5"/>
  <c r="J1201" i="5"/>
  <c r="H1201" i="5"/>
  <c r="J1202" i="5"/>
  <c r="H1202" i="5"/>
  <c r="J1203" i="5"/>
  <c r="H1203" i="5"/>
  <c r="J1204" i="5"/>
  <c r="H1204" i="5"/>
  <c r="J1205" i="5"/>
  <c r="H1205" i="5"/>
  <c r="J1206" i="5"/>
  <c r="H1206" i="5"/>
  <c r="J1207" i="5"/>
  <c r="H1207" i="5"/>
  <c r="J1208" i="5"/>
  <c r="H1208" i="5"/>
  <c r="J1209" i="5"/>
  <c r="H1209" i="5"/>
  <c r="J1210" i="5"/>
  <c r="H1210" i="5"/>
  <c r="J1211" i="5"/>
  <c r="H1211" i="5"/>
  <c r="J1212" i="5"/>
  <c r="H1212" i="5"/>
  <c r="J1213" i="5"/>
  <c r="H1213" i="5"/>
  <c r="J1214" i="5"/>
  <c r="H1214" i="5"/>
  <c r="J1215" i="5"/>
  <c r="H1215" i="5"/>
  <c r="J1216" i="5"/>
  <c r="H1216" i="5"/>
  <c r="J1217" i="5"/>
  <c r="H1217" i="5"/>
  <c r="J1218" i="5"/>
  <c r="H1218" i="5"/>
  <c r="J1219" i="5"/>
  <c r="H1219" i="5"/>
  <c r="J1220" i="5"/>
  <c r="H1220" i="5"/>
  <c r="J1221" i="5"/>
  <c r="H1221" i="5"/>
  <c r="J1222" i="5"/>
  <c r="H1222" i="5"/>
  <c r="J1223" i="5"/>
  <c r="H1223" i="5"/>
  <c r="J1224" i="5"/>
  <c r="H1224" i="5"/>
  <c r="J1225" i="5"/>
  <c r="H1225" i="5"/>
  <c r="J1226" i="5"/>
  <c r="H1226" i="5"/>
  <c r="J1227" i="5"/>
  <c r="H1227" i="5"/>
  <c r="J1228" i="5"/>
  <c r="H1228" i="5"/>
  <c r="J1229" i="5"/>
  <c r="H1229" i="5"/>
  <c r="J1230" i="5"/>
  <c r="H1230" i="5"/>
  <c r="J1231" i="5"/>
  <c r="H1231" i="5"/>
  <c r="J1232" i="5"/>
  <c r="H1232" i="5"/>
  <c r="J1233" i="5"/>
  <c r="H1233" i="5"/>
  <c r="J1234" i="5"/>
  <c r="H1234" i="5"/>
  <c r="J1235" i="5"/>
  <c r="H1235" i="5"/>
  <c r="J1236" i="5"/>
  <c r="H1236" i="5"/>
  <c r="J1237" i="5"/>
  <c r="H1237" i="5"/>
  <c r="J1238" i="5"/>
  <c r="H1238" i="5"/>
  <c r="J1239" i="5"/>
  <c r="H1239" i="5"/>
  <c r="J1240" i="5"/>
  <c r="H1240" i="5"/>
  <c r="J1241" i="5"/>
  <c r="H1241" i="5"/>
  <c r="J1242" i="5"/>
  <c r="H1242" i="5"/>
  <c r="J1243" i="5"/>
  <c r="H1243" i="5"/>
  <c r="J1244" i="5"/>
  <c r="H1244" i="5"/>
  <c r="J1245" i="5"/>
  <c r="H1245" i="5"/>
  <c r="J1246" i="5"/>
  <c r="H1246" i="5"/>
  <c r="J1247" i="5"/>
  <c r="H1247" i="5"/>
  <c r="J1248" i="5"/>
  <c r="H1248" i="5"/>
  <c r="J1249" i="5"/>
  <c r="H1249" i="5"/>
  <c r="J1250" i="5"/>
  <c r="H1250" i="5"/>
  <c r="J1251" i="5"/>
  <c r="H1251" i="5"/>
  <c r="J1252" i="5"/>
  <c r="H1252" i="5"/>
  <c r="J1253" i="5"/>
  <c r="H1253" i="5"/>
  <c r="J1254" i="5"/>
  <c r="H1254" i="5"/>
  <c r="J1255" i="5"/>
  <c r="H1255" i="5"/>
  <c r="J1256" i="5"/>
  <c r="H1256" i="5"/>
  <c r="J1257" i="5"/>
  <c r="H1257" i="5"/>
  <c r="J1258" i="5"/>
  <c r="H1258" i="5"/>
  <c r="J1259" i="5"/>
  <c r="H1259" i="5"/>
  <c r="J1260" i="5"/>
  <c r="H1260" i="5"/>
  <c r="J1261" i="5"/>
  <c r="H1261" i="5"/>
  <c r="J1262" i="5"/>
  <c r="H1262" i="5"/>
  <c r="J1263" i="5"/>
  <c r="H1263" i="5"/>
  <c r="J1264" i="5"/>
  <c r="H1264" i="5"/>
  <c r="J1265" i="5"/>
  <c r="H1265" i="5"/>
  <c r="J1266" i="5"/>
  <c r="H1266" i="5"/>
  <c r="J1267" i="5"/>
  <c r="H1267" i="5"/>
  <c r="J1268" i="5"/>
  <c r="H1268" i="5"/>
  <c r="J1269" i="5"/>
  <c r="H1269" i="5"/>
  <c r="J1270" i="5"/>
  <c r="H1270" i="5"/>
  <c r="J1271" i="5"/>
  <c r="H1271" i="5"/>
  <c r="J1272" i="5"/>
  <c r="H1272" i="5"/>
  <c r="J1273" i="5"/>
  <c r="H1273" i="5"/>
  <c r="J1274" i="5"/>
  <c r="H1274" i="5"/>
  <c r="J1275" i="5"/>
  <c r="H1275" i="5"/>
  <c r="J1276" i="5"/>
  <c r="H1276" i="5"/>
  <c r="J1277" i="5"/>
  <c r="H1277" i="5"/>
  <c r="J1278" i="5"/>
  <c r="H1278" i="5"/>
  <c r="J1279" i="5"/>
  <c r="H1279" i="5"/>
  <c r="J1280" i="5"/>
  <c r="H1280" i="5"/>
  <c r="J1281" i="5"/>
  <c r="H1281" i="5"/>
  <c r="J1282" i="5"/>
  <c r="H1282" i="5"/>
  <c r="J1283" i="5"/>
  <c r="H1283" i="5"/>
  <c r="J1284" i="5"/>
  <c r="H1284" i="5"/>
  <c r="J1285" i="5"/>
  <c r="H1285" i="5"/>
  <c r="J1286" i="5"/>
  <c r="H1286" i="5"/>
  <c r="J1287" i="5"/>
  <c r="H1287" i="5"/>
  <c r="J1288" i="5"/>
  <c r="H1288" i="5"/>
  <c r="J1289" i="5"/>
  <c r="H1289" i="5"/>
  <c r="J1290" i="5"/>
  <c r="H1290" i="5"/>
  <c r="J1291" i="5"/>
  <c r="H1291" i="5"/>
  <c r="J1292" i="5"/>
  <c r="H1292" i="5"/>
  <c r="J1293" i="5"/>
  <c r="H1293" i="5"/>
  <c r="J1294" i="5"/>
  <c r="H1294" i="5"/>
  <c r="J1295" i="5"/>
  <c r="H1295" i="5"/>
  <c r="J1296" i="5"/>
  <c r="H1296" i="5"/>
  <c r="J1297" i="5"/>
  <c r="H1297" i="5"/>
  <c r="J1298" i="5"/>
  <c r="H1298" i="5"/>
  <c r="J1299" i="5"/>
  <c r="H1299" i="5"/>
  <c r="J1300" i="5"/>
  <c r="H1300" i="5"/>
  <c r="J1301" i="5"/>
  <c r="H1301" i="5"/>
  <c r="J1302" i="5"/>
  <c r="H1302" i="5"/>
  <c r="J1303" i="5"/>
  <c r="H1303" i="5"/>
  <c r="J1304" i="5"/>
  <c r="H1304" i="5"/>
  <c r="J1305" i="5"/>
  <c r="H1305" i="5"/>
  <c r="J1306" i="5"/>
  <c r="H1306" i="5"/>
  <c r="J1307" i="5"/>
  <c r="H1307" i="5"/>
  <c r="J1308" i="5"/>
  <c r="H1308" i="5"/>
  <c r="J1309" i="5"/>
  <c r="H1309" i="5"/>
  <c r="J1310" i="5"/>
  <c r="H1310" i="5"/>
  <c r="J1311" i="5"/>
  <c r="H1311" i="5"/>
  <c r="J1312" i="5"/>
  <c r="H1312" i="5"/>
  <c r="J1313" i="5"/>
  <c r="H1313" i="5"/>
  <c r="J1314" i="5"/>
  <c r="H1314" i="5"/>
  <c r="J1315" i="5"/>
  <c r="H1315" i="5"/>
  <c r="J1316" i="5"/>
  <c r="H1316" i="5"/>
  <c r="J1317" i="5"/>
  <c r="H1317" i="5"/>
  <c r="J1318" i="5"/>
  <c r="H1318" i="5"/>
  <c r="J1319" i="5"/>
  <c r="H1319" i="5"/>
  <c r="J1320" i="5"/>
  <c r="H1320" i="5"/>
  <c r="J1321" i="5"/>
  <c r="H1321" i="5"/>
  <c r="J1322" i="5"/>
  <c r="H1322" i="5"/>
  <c r="J1323" i="5"/>
  <c r="H1323" i="5"/>
  <c r="J1324" i="5"/>
  <c r="H1324" i="5"/>
  <c r="J1325" i="5"/>
  <c r="H1325" i="5"/>
  <c r="J1326" i="5"/>
  <c r="H1326" i="5"/>
  <c r="J1327" i="5"/>
  <c r="H1327" i="5"/>
  <c r="J1328" i="5"/>
  <c r="H1328" i="5"/>
  <c r="J1329" i="5"/>
  <c r="H1329" i="5"/>
  <c r="J1330" i="5"/>
  <c r="H1330" i="5"/>
  <c r="J1331" i="5"/>
  <c r="H1331" i="5"/>
  <c r="J1332" i="5"/>
  <c r="H1332" i="5"/>
  <c r="J1333" i="5"/>
  <c r="H1333" i="5"/>
  <c r="J1334" i="5"/>
  <c r="H1334" i="5"/>
  <c r="J1335" i="5"/>
  <c r="H1335" i="5"/>
  <c r="J1336" i="5"/>
  <c r="H1336" i="5"/>
  <c r="J1337" i="5"/>
  <c r="H1337" i="5"/>
  <c r="J1338" i="5"/>
  <c r="H1338" i="5"/>
  <c r="J1339" i="5"/>
  <c r="H1339" i="5"/>
  <c r="J1340" i="5"/>
  <c r="H1340" i="5"/>
  <c r="J1341" i="5"/>
  <c r="H1341" i="5"/>
  <c r="J1342" i="5"/>
  <c r="H1342" i="5"/>
  <c r="J1343" i="5"/>
  <c r="H1343" i="5"/>
  <c r="J1344" i="5"/>
  <c r="H1344" i="5"/>
  <c r="J1345" i="5"/>
  <c r="H1345" i="5"/>
  <c r="J1346" i="5"/>
  <c r="H1346" i="5"/>
  <c r="J1347" i="5"/>
  <c r="H1347" i="5"/>
  <c r="J1348" i="5"/>
  <c r="H1348" i="5"/>
  <c r="J1349" i="5"/>
  <c r="H1349" i="5"/>
  <c r="J1350" i="5"/>
  <c r="H1350" i="5"/>
  <c r="J1351" i="5"/>
  <c r="H1351" i="5"/>
  <c r="J1352" i="5"/>
  <c r="H1352" i="5"/>
  <c r="J1353" i="5"/>
  <c r="H1353" i="5"/>
  <c r="J1354" i="5"/>
  <c r="H1354" i="5"/>
  <c r="J1355" i="5"/>
  <c r="H1355" i="5"/>
  <c r="J1356" i="5"/>
  <c r="H1356" i="5"/>
  <c r="J1357" i="5"/>
  <c r="H1357" i="5"/>
  <c r="J1358" i="5"/>
  <c r="H1358" i="5"/>
  <c r="J1359" i="5"/>
  <c r="H1359" i="5"/>
  <c r="J1360" i="5"/>
  <c r="H1360" i="5"/>
  <c r="J1361" i="5"/>
  <c r="H1361" i="5"/>
  <c r="J1362" i="5"/>
  <c r="H1362" i="5"/>
  <c r="J1363" i="5"/>
  <c r="H1363" i="5"/>
  <c r="J1364" i="5"/>
  <c r="H1364" i="5"/>
  <c r="J1365" i="5"/>
  <c r="H1365" i="5"/>
  <c r="J1366" i="5"/>
  <c r="H1366" i="5"/>
  <c r="J1367" i="5"/>
  <c r="H1367" i="5"/>
  <c r="J1368" i="5"/>
  <c r="H1368" i="5"/>
  <c r="J1369" i="5"/>
  <c r="H1369" i="5"/>
  <c r="J1370" i="5"/>
  <c r="H1370" i="5"/>
  <c r="J1371" i="5"/>
  <c r="H1371" i="5"/>
  <c r="J1372" i="5"/>
  <c r="H1372" i="5"/>
  <c r="J1373" i="5"/>
  <c r="H1373" i="5"/>
  <c r="J1374" i="5"/>
  <c r="H1374" i="5"/>
  <c r="J1375" i="5"/>
  <c r="H1375" i="5"/>
  <c r="J1376" i="5"/>
  <c r="H1376" i="5"/>
  <c r="J1377" i="5"/>
  <c r="H1377" i="5"/>
  <c r="J1378" i="5"/>
  <c r="H1378" i="5"/>
  <c r="J1379" i="5"/>
  <c r="H1379" i="5"/>
  <c r="J1380" i="5"/>
  <c r="H1380" i="5"/>
  <c r="J1381" i="5"/>
  <c r="H1381" i="5"/>
  <c r="J1382" i="5"/>
  <c r="H1382" i="5"/>
  <c r="J1383" i="5"/>
  <c r="H1383" i="5"/>
  <c r="J1384" i="5"/>
  <c r="H1384" i="5"/>
  <c r="J1385" i="5"/>
  <c r="H1385" i="5"/>
  <c r="J1386" i="5"/>
  <c r="H1386" i="5"/>
  <c r="J1387" i="5"/>
  <c r="H1387" i="5"/>
  <c r="J1388" i="5"/>
  <c r="H1388" i="5"/>
  <c r="J1389" i="5"/>
  <c r="H1389" i="5"/>
  <c r="J1390" i="5"/>
  <c r="H1390" i="5"/>
  <c r="J1391" i="5"/>
  <c r="H1391" i="5"/>
  <c r="J1392" i="5"/>
  <c r="H1392" i="5"/>
  <c r="J1393" i="5"/>
  <c r="H1393" i="5"/>
  <c r="J1394" i="5"/>
  <c r="H1394" i="5"/>
  <c r="J1395" i="5"/>
  <c r="H1395" i="5"/>
  <c r="J1396" i="5"/>
  <c r="H1396" i="5"/>
  <c r="J1397" i="5"/>
  <c r="H1397" i="5"/>
  <c r="J1398" i="5"/>
  <c r="H1398" i="5"/>
  <c r="J1399" i="5"/>
  <c r="H1399" i="5"/>
  <c r="J1400" i="5"/>
  <c r="H1400" i="5"/>
  <c r="J1401" i="5"/>
  <c r="H1401" i="5"/>
  <c r="J1402" i="5"/>
  <c r="H1402" i="5"/>
  <c r="J1403" i="5"/>
  <c r="H1403" i="5"/>
  <c r="J1404" i="5"/>
  <c r="H1404" i="5"/>
  <c r="J1405" i="5"/>
  <c r="H1405" i="5"/>
  <c r="J1406" i="5"/>
  <c r="H1406" i="5"/>
  <c r="J1407" i="5"/>
  <c r="H1407" i="5"/>
  <c r="J1408" i="5"/>
  <c r="H1408" i="5"/>
  <c r="J1409" i="5"/>
  <c r="H1409" i="5"/>
  <c r="J1410" i="5"/>
  <c r="H1410" i="5"/>
  <c r="J1411" i="5"/>
  <c r="H1411" i="5"/>
  <c r="J1412" i="5"/>
  <c r="H1412" i="5"/>
  <c r="J1413" i="5"/>
  <c r="H1413" i="5"/>
  <c r="J1414" i="5"/>
  <c r="H1414" i="5"/>
  <c r="J1415" i="5"/>
  <c r="H1415" i="5"/>
  <c r="J1416" i="5"/>
  <c r="H1416" i="5"/>
  <c r="J1417" i="5"/>
  <c r="H1417" i="5"/>
  <c r="J1418" i="5"/>
  <c r="H1418" i="5"/>
  <c r="J1419" i="5"/>
  <c r="H1419" i="5"/>
  <c r="J1420" i="5"/>
  <c r="H1420" i="5"/>
  <c r="J1421" i="5"/>
  <c r="H1421" i="5"/>
  <c r="J1422" i="5"/>
  <c r="H1422" i="5"/>
  <c r="J1423" i="5"/>
  <c r="H1423" i="5"/>
  <c r="J1424" i="5"/>
  <c r="H1424" i="5"/>
  <c r="J1425" i="5"/>
  <c r="H1425" i="5"/>
  <c r="J1426" i="5"/>
  <c r="H1426" i="5"/>
  <c r="J1427" i="5"/>
  <c r="H1427" i="5"/>
  <c r="J1428" i="5"/>
  <c r="H1428" i="5"/>
  <c r="J1429" i="5"/>
  <c r="H1429" i="5"/>
  <c r="J1430" i="5"/>
  <c r="H1430" i="5"/>
  <c r="J1431" i="5"/>
  <c r="H1431" i="5"/>
  <c r="J1432" i="5"/>
  <c r="H1432" i="5"/>
  <c r="J1433" i="5"/>
  <c r="H1433" i="5"/>
  <c r="J1434" i="5"/>
  <c r="H1434" i="5"/>
  <c r="J1435" i="5"/>
  <c r="H1435" i="5"/>
  <c r="J1436" i="5"/>
  <c r="H1436" i="5"/>
  <c r="J1437" i="5"/>
  <c r="H1437" i="5"/>
  <c r="J1438" i="5"/>
  <c r="H1438" i="5"/>
  <c r="J1439" i="5"/>
  <c r="H1439" i="5"/>
  <c r="J1440" i="5"/>
  <c r="H1440" i="5"/>
  <c r="J1441" i="5"/>
  <c r="H1441" i="5"/>
  <c r="J1442" i="5"/>
  <c r="H1442" i="5"/>
  <c r="J1443" i="5"/>
  <c r="H1443" i="5"/>
  <c r="J1444" i="5"/>
  <c r="H1444" i="5"/>
  <c r="J1445" i="5"/>
  <c r="H1445" i="5"/>
  <c r="J1446" i="5"/>
  <c r="H1446" i="5"/>
  <c r="J1447" i="5"/>
  <c r="H1447" i="5"/>
  <c r="J1448" i="5"/>
  <c r="H1448" i="5"/>
  <c r="J1449" i="5"/>
  <c r="H1449" i="5"/>
  <c r="J1450" i="5"/>
  <c r="H1450" i="5"/>
  <c r="J1451" i="5"/>
  <c r="H1451" i="5"/>
  <c r="J1452" i="5"/>
  <c r="H1452" i="5"/>
  <c r="J1453" i="5"/>
  <c r="H1453" i="5"/>
  <c r="J1454" i="5"/>
  <c r="H1454" i="5"/>
  <c r="J1455" i="5"/>
  <c r="H1455" i="5"/>
  <c r="J1456" i="5"/>
  <c r="H1456" i="5"/>
  <c r="J1457" i="5"/>
  <c r="H1457" i="5"/>
  <c r="J1458" i="5"/>
  <c r="H1458" i="5"/>
  <c r="J1459" i="5"/>
  <c r="H1459" i="5"/>
  <c r="J1460" i="5"/>
  <c r="H1460" i="5"/>
  <c r="J1461" i="5"/>
  <c r="H1461" i="5"/>
  <c r="J1462" i="5"/>
  <c r="H1462" i="5"/>
  <c r="J1463" i="5"/>
  <c r="H1463" i="5"/>
  <c r="J1464" i="5"/>
  <c r="H1464" i="5"/>
  <c r="J1465" i="5"/>
  <c r="H1465" i="5"/>
  <c r="J1466" i="5"/>
  <c r="H1466" i="5"/>
  <c r="J1467" i="5"/>
  <c r="H1467" i="5"/>
  <c r="J1468" i="5"/>
  <c r="H1468" i="5"/>
  <c r="J1469" i="5"/>
  <c r="H1469" i="5"/>
  <c r="J1470" i="5"/>
  <c r="H1470" i="5"/>
  <c r="J1471" i="5"/>
  <c r="H1471" i="5"/>
  <c r="J1472" i="5"/>
  <c r="H1472" i="5"/>
  <c r="J1473" i="5"/>
  <c r="H1473" i="5"/>
  <c r="J1474" i="5"/>
  <c r="H1474" i="5"/>
  <c r="J1475" i="5"/>
  <c r="H1475" i="5"/>
  <c r="J1476" i="5"/>
  <c r="H1476" i="5"/>
  <c r="J1477" i="5"/>
  <c r="H1477" i="5"/>
  <c r="J1478" i="5"/>
  <c r="H1478" i="5"/>
  <c r="J1479" i="5"/>
  <c r="H1479" i="5"/>
  <c r="J1480" i="5"/>
  <c r="H1480" i="5"/>
  <c r="J1481" i="5"/>
  <c r="H1481" i="5"/>
  <c r="J1482" i="5"/>
  <c r="H1482" i="5"/>
  <c r="J1483" i="5"/>
  <c r="H1483" i="5"/>
  <c r="J1484" i="5"/>
  <c r="H1484" i="5"/>
  <c r="J1485" i="5"/>
  <c r="H1485" i="5"/>
  <c r="J1486" i="5"/>
  <c r="H1486" i="5"/>
  <c r="J1487" i="5"/>
  <c r="H1487" i="5"/>
  <c r="J1488" i="5"/>
  <c r="H1488" i="5"/>
  <c r="J1489" i="5"/>
  <c r="H1489" i="5"/>
  <c r="J1490" i="5"/>
  <c r="H1490" i="5"/>
  <c r="J1491" i="5"/>
  <c r="H1491" i="5"/>
  <c r="J1492" i="5"/>
  <c r="H1492" i="5"/>
  <c r="J1493" i="5"/>
  <c r="H1493" i="5"/>
  <c r="J1494" i="5"/>
  <c r="H1494" i="5"/>
  <c r="J1495" i="5"/>
  <c r="H1495" i="5"/>
  <c r="J1496" i="5"/>
  <c r="H1496" i="5"/>
  <c r="J1497" i="5"/>
  <c r="H1497" i="5"/>
  <c r="J1498" i="5"/>
  <c r="H1498" i="5"/>
  <c r="J1499" i="5"/>
  <c r="H1499" i="5"/>
  <c r="J1500" i="5"/>
  <c r="H1500" i="5"/>
  <c r="J1501" i="5"/>
  <c r="H1501" i="5"/>
  <c r="J1502" i="5"/>
  <c r="H1502" i="5"/>
  <c r="J1503" i="5"/>
  <c r="H1503" i="5"/>
  <c r="J1504" i="5"/>
  <c r="H5" i="5"/>
  <c r="Y5" i="5"/>
  <c r="J6" i="5"/>
  <c r="M5" i="5"/>
  <c r="N5" i="5"/>
  <c r="M6" i="5"/>
  <c r="N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M53" i="5"/>
  <c r="N53" i="5"/>
  <c r="M54" i="5"/>
  <c r="N54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M77" i="5"/>
  <c r="N77" i="5"/>
  <c r="M78" i="5"/>
  <c r="N78" i="5"/>
  <c r="M79" i="5"/>
  <c r="N79" i="5"/>
  <c r="M80" i="5"/>
  <c r="N80" i="5"/>
  <c r="M81" i="5"/>
  <c r="N81" i="5"/>
  <c r="M82" i="5"/>
  <c r="N82" i="5"/>
  <c r="M83" i="5"/>
  <c r="N83" i="5"/>
  <c r="M84" i="5"/>
  <c r="N84" i="5"/>
  <c r="M85" i="5"/>
  <c r="N85" i="5"/>
  <c r="M86" i="5"/>
  <c r="N86" i="5"/>
  <c r="M87" i="5"/>
  <c r="N87" i="5"/>
  <c r="M88" i="5"/>
  <c r="N88" i="5"/>
  <c r="M89" i="5"/>
  <c r="N89" i="5"/>
  <c r="M90" i="5"/>
  <c r="N90" i="5"/>
  <c r="M91" i="5"/>
  <c r="N91" i="5"/>
  <c r="M92" i="5"/>
  <c r="N92" i="5"/>
  <c r="M93" i="5"/>
  <c r="N93" i="5"/>
  <c r="M94" i="5"/>
  <c r="N94" i="5"/>
  <c r="M95" i="5"/>
  <c r="N95" i="5"/>
  <c r="M96" i="5"/>
  <c r="N96" i="5"/>
  <c r="M97" i="5"/>
  <c r="N97" i="5"/>
  <c r="M98" i="5"/>
  <c r="N98" i="5"/>
  <c r="M99" i="5"/>
  <c r="N99" i="5"/>
  <c r="M100" i="5"/>
  <c r="N100" i="5"/>
  <c r="M101" i="5"/>
  <c r="N101" i="5"/>
  <c r="M102" i="5"/>
  <c r="N102" i="5"/>
  <c r="M103" i="5"/>
  <c r="N103" i="5"/>
  <c r="M104" i="5"/>
  <c r="N104" i="5"/>
  <c r="M105" i="5"/>
  <c r="N105" i="5"/>
  <c r="M106" i="5"/>
  <c r="N106" i="5"/>
  <c r="M107" i="5"/>
  <c r="N107" i="5"/>
  <c r="M108" i="5"/>
  <c r="N108" i="5"/>
  <c r="M109" i="5"/>
  <c r="N109" i="5"/>
  <c r="M110" i="5"/>
  <c r="N110" i="5"/>
  <c r="M111" i="5"/>
  <c r="N111" i="5"/>
  <c r="M112" i="5"/>
  <c r="N112" i="5"/>
  <c r="M113" i="5"/>
  <c r="N113" i="5"/>
  <c r="M114" i="5"/>
  <c r="N114" i="5"/>
  <c r="M115" i="5"/>
  <c r="N115" i="5"/>
  <c r="M116" i="5"/>
  <c r="N116" i="5"/>
  <c r="M117" i="5"/>
  <c r="N117" i="5"/>
  <c r="M118" i="5"/>
  <c r="N118" i="5"/>
  <c r="M119" i="5"/>
  <c r="N119" i="5"/>
  <c r="M120" i="5"/>
  <c r="N120" i="5"/>
  <c r="M121" i="5"/>
  <c r="N121" i="5"/>
  <c r="M122" i="5"/>
  <c r="N122" i="5"/>
  <c r="M123" i="5"/>
  <c r="N123" i="5"/>
  <c r="M124" i="5"/>
  <c r="N124" i="5"/>
  <c r="M125" i="5"/>
  <c r="N125" i="5"/>
  <c r="M126" i="5"/>
  <c r="N126" i="5"/>
  <c r="M127" i="5"/>
  <c r="N127" i="5"/>
  <c r="M128" i="5"/>
  <c r="N128" i="5"/>
  <c r="M129" i="5"/>
  <c r="N129" i="5"/>
  <c r="M130" i="5"/>
  <c r="N130" i="5"/>
  <c r="M131" i="5"/>
  <c r="N131" i="5"/>
  <c r="M132" i="5"/>
  <c r="N132" i="5"/>
  <c r="M133" i="5"/>
  <c r="N133" i="5"/>
  <c r="M134" i="5"/>
  <c r="N134" i="5"/>
  <c r="M135" i="5"/>
  <c r="N135" i="5"/>
  <c r="M136" i="5"/>
  <c r="N136" i="5"/>
  <c r="M137" i="5"/>
  <c r="N137" i="5"/>
  <c r="M138" i="5"/>
  <c r="N138" i="5"/>
  <c r="M139" i="5"/>
  <c r="N139" i="5"/>
  <c r="M140" i="5"/>
  <c r="N140" i="5"/>
  <c r="M141" i="5"/>
  <c r="N141" i="5"/>
  <c r="M142" i="5"/>
  <c r="N142" i="5"/>
  <c r="M143" i="5"/>
  <c r="N143" i="5"/>
  <c r="M144" i="5"/>
  <c r="N144" i="5"/>
  <c r="M145" i="5"/>
  <c r="N145" i="5"/>
  <c r="M146" i="5"/>
  <c r="N146" i="5"/>
  <c r="M147" i="5"/>
  <c r="N147" i="5"/>
  <c r="M148" i="5"/>
  <c r="N148" i="5"/>
  <c r="M149" i="5"/>
  <c r="N149" i="5"/>
  <c r="M150" i="5"/>
  <c r="N150" i="5"/>
  <c r="M151" i="5"/>
  <c r="N151" i="5"/>
  <c r="M152" i="5"/>
  <c r="N152" i="5"/>
  <c r="M153" i="5"/>
  <c r="N153" i="5"/>
  <c r="M154" i="5"/>
  <c r="N154" i="5"/>
  <c r="M155" i="5"/>
  <c r="N155" i="5"/>
  <c r="M156" i="5"/>
  <c r="N156" i="5"/>
  <c r="M157" i="5"/>
  <c r="N157" i="5"/>
  <c r="M158" i="5"/>
  <c r="N158" i="5"/>
  <c r="M159" i="5"/>
  <c r="N159" i="5"/>
  <c r="M160" i="5"/>
  <c r="N160" i="5"/>
  <c r="M161" i="5"/>
  <c r="N161" i="5"/>
  <c r="M162" i="5"/>
  <c r="N162" i="5"/>
  <c r="M163" i="5"/>
  <c r="N163" i="5"/>
  <c r="M164" i="5"/>
  <c r="N164" i="5"/>
  <c r="M165" i="5"/>
  <c r="N165" i="5"/>
  <c r="M166" i="5"/>
  <c r="N166" i="5"/>
  <c r="M167" i="5"/>
  <c r="N167" i="5"/>
  <c r="M168" i="5"/>
  <c r="N168" i="5"/>
  <c r="M169" i="5"/>
  <c r="N169" i="5"/>
  <c r="M170" i="5"/>
  <c r="N170" i="5"/>
  <c r="M171" i="5"/>
  <c r="N171" i="5"/>
  <c r="M172" i="5"/>
  <c r="N172" i="5"/>
  <c r="M173" i="5"/>
  <c r="N173" i="5"/>
  <c r="M174" i="5"/>
  <c r="N174" i="5"/>
  <c r="M175" i="5"/>
  <c r="N175" i="5"/>
  <c r="M176" i="5"/>
  <c r="N176" i="5"/>
  <c r="M177" i="5"/>
  <c r="N177" i="5"/>
  <c r="M178" i="5"/>
  <c r="N178" i="5"/>
  <c r="M179" i="5"/>
  <c r="N179" i="5"/>
  <c r="M180" i="5"/>
  <c r="N180" i="5"/>
  <c r="M181" i="5"/>
  <c r="N181" i="5"/>
  <c r="M182" i="5"/>
  <c r="N182" i="5"/>
  <c r="M183" i="5"/>
  <c r="N183" i="5"/>
  <c r="M184" i="5"/>
  <c r="N184" i="5"/>
  <c r="M185" i="5"/>
  <c r="N185" i="5"/>
  <c r="M186" i="5"/>
  <c r="N186" i="5"/>
  <c r="M187" i="5"/>
  <c r="N187" i="5"/>
  <c r="M188" i="5"/>
  <c r="N188" i="5"/>
  <c r="M189" i="5"/>
  <c r="N189" i="5"/>
  <c r="M190" i="5"/>
  <c r="N190" i="5"/>
  <c r="M191" i="5"/>
  <c r="N191" i="5"/>
  <c r="M192" i="5"/>
  <c r="N192" i="5"/>
  <c r="M193" i="5"/>
  <c r="N193" i="5"/>
  <c r="M194" i="5"/>
  <c r="N194" i="5"/>
  <c r="M195" i="5"/>
  <c r="N195" i="5"/>
  <c r="M196" i="5"/>
  <c r="N196" i="5"/>
  <c r="M197" i="5"/>
  <c r="N197" i="5"/>
  <c r="M198" i="5"/>
  <c r="N198" i="5"/>
  <c r="M199" i="5"/>
  <c r="N199" i="5"/>
  <c r="M200" i="5"/>
  <c r="N200" i="5"/>
  <c r="M201" i="5"/>
  <c r="N201" i="5"/>
  <c r="M202" i="5"/>
  <c r="N202" i="5"/>
  <c r="M203" i="5"/>
  <c r="N203" i="5"/>
  <c r="M204" i="5"/>
  <c r="N204" i="5"/>
  <c r="M205" i="5"/>
  <c r="N205" i="5"/>
  <c r="M206" i="5"/>
  <c r="N206" i="5"/>
  <c r="M207" i="5"/>
  <c r="N207" i="5"/>
  <c r="M208" i="5"/>
  <c r="N208" i="5"/>
  <c r="M209" i="5"/>
  <c r="N209" i="5"/>
  <c r="M210" i="5"/>
  <c r="N210" i="5"/>
  <c r="M211" i="5"/>
  <c r="N211" i="5"/>
  <c r="M212" i="5"/>
  <c r="N212" i="5"/>
  <c r="M213" i="5"/>
  <c r="N213" i="5"/>
  <c r="M214" i="5"/>
  <c r="N214" i="5"/>
  <c r="M215" i="5"/>
  <c r="N215" i="5"/>
  <c r="M216" i="5"/>
  <c r="N216" i="5"/>
  <c r="M217" i="5"/>
  <c r="N217" i="5"/>
  <c r="M218" i="5"/>
  <c r="N218" i="5"/>
  <c r="M219" i="5"/>
  <c r="N219" i="5"/>
  <c r="M220" i="5"/>
  <c r="N220" i="5"/>
  <c r="M221" i="5"/>
  <c r="N221" i="5"/>
  <c r="M222" i="5"/>
  <c r="N222" i="5"/>
  <c r="M223" i="5"/>
  <c r="N223" i="5"/>
  <c r="M224" i="5"/>
  <c r="N224" i="5"/>
  <c r="M225" i="5"/>
  <c r="N225" i="5"/>
  <c r="M226" i="5"/>
  <c r="N226" i="5"/>
  <c r="M227" i="5"/>
  <c r="N227" i="5"/>
  <c r="M228" i="5"/>
  <c r="N228" i="5"/>
  <c r="M229" i="5"/>
  <c r="N229" i="5"/>
  <c r="M230" i="5"/>
  <c r="N230" i="5"/>
  <c r="M231" i="5"/>
  <c r="N231" i="5"/>
  <c r="M232" i="5"/>
  <c r="N232" i="5"/>
  <c r="M233" i="5"/>
  <c r="N233" i="5"/>
  <c r="M234" i="5"/>
  <c r="N234" i="5"/>
  <c r="M235" i="5"/>
  <c r="N235" i="5"/>
  <c r="M236" i="5"/>
  <c r="N236" i="5"/>
  <c r="M237" i="5"/>
  <c r="N237" i="5"/>
  <c r="M238" i="5"/>
  <c r="N238" i="5"/>
  <c r="M239" i="5"/>
  <c r="N239" i="5"/>
  <c r="M240" i="5"/>
  <c r="N240" i="5"/>
  <c r="M241" i="5"/>
  <c r="N241" i="5"/>
  <c r="M242" i="5"/>
  <c r="N242" i="5"/>
  <c r="M243" i="5"/>
  <c r="N243" i="5"/>
  <c r="M244" i="5"/>
  <c r="N244" i="5"/>
  <c r="M245" i="5"/>
  <c r="N245" i="5"/>
  <c r="M246" i="5"/>
  <c r="N246" i="5"/>
  <c r="M247" i="5"/>
  <c r="N247" i="5"/>
  <c r="M248" i="5"/>
  <c r="N248" i="5"/>
  <c r="M249" i="5"/>
  <c r="N249" i="5"/>
  <c r="M250" i="5"/>
  <c r="N250" i="5"/>
  <c r="M251" i="5"/>
  <c r="N251" i="5"/>
  <c r="M252" i="5"/>
  <c r="N252" i="5"/>
  <c r="M253" i="5"/>
  <c r="N253" i="5"/>
  <c r="M254" i="5"/>
  <c r="N254" i="5"/>
  <c r="M255" i="5"/>
  <c r="N255" i="5"/>
  <c r="M256" i="5"/>
  <c r="N256" i="5"/>
  <c r="M257" i="5"/>
  <c r="N257" i="5"/>
  <c r="M258" i="5"/>
  <c r="N258" i="5"/>
  <c r="M259" i="5"/>
  <c r="N259" i="5"/>
  <c r="M260" i="5"/>
  <c r="N260" i="5"/>
  <c r="M261" i="5"/>
  <c r="N261" i="5"/>
  <c r="M262" i="5"/>
  <c r="N262" i="5"/>
  <c r="M263" i="5"/>
  <c r="N263" i="5"/>
  <c r="M264" i="5"/>
  <c r="N264" i="5"/>
  <c r="M265" i="5"/>
  <c r="N265" i="5"/>
  <c r="M266" i="5"/>
  <c r="N266" i="5"/>
  <c r="M267" i="5"/>
  <c r="N267" i="5"/>
  <c r="M268" i="5"/>
  <c r="N268" i="5"/>
  <c r="M269" i="5"/>
  <c r="N269" i="5"/>
  <c r="M270" i="5"/>
  <c r="N270" i="5"/>
  <c r="M271" i="5"/>
  <c r="N271" i="5"/>
  <c r="M272" i="5"/>
  <c r="N272" i="5"/>
  <c r="M273" i="5"/>
  <c r="N273" i="5"/>
  <c r="M274" i="5"/>
  <c r="N274" i="5"/>
  <c r="M275" i="5"/>
  <c r="N275" i="5"/>
  <c r="M276" i="5"/>
  <c r="N276" i="5"/>
  <c r="M277" i="5"/>
  <c r="N277" i="5"/>
  <c r="M278" i="5"/>
  <c r="N278" i="5"/>
  <c r="M279" i="5"/>
  <c r="N279" i="5"/>
  <c r="M280" i="5"/>
  <c r="N280" i="5"/>
  <c r="M281" i="5"/>
  <c r="N281" i="5"/>
  <c r="M282" i="5"/>
  <c r="N282" i="5"/>
  <c r="M283" i="5"/>
  <c r="N283" i="5"/>
  <c r="M284" i="5"/>
  <c r="N284" i="5"/>
  <c r="M285" i="5"/>
  <c r="N285" i="5"/>
  <c r="M286" i="5"/>
  <c r="N286" i="5"/>
  <c r="M287" i="5"/>
  <c r="N287" i="5"/>
  <c r="M288" i="5"/>
  <c r="N288" i="5"/>
  <c r="M289" i="5"/>
  <c r="N289" i="5"/>
  <c r="M290" i="5"/>
  <c r="N290" i="5"/>
  <c r="M291" i="5"/>
  <c r="N291" i="5"/>
  <c r="M292" i="5"/>
  <c r="N292" i="5"/>
  <c r="M293" i="5"/>
  <c r="N293" i="5"/>
  <c r="M294" i="5"/>
  <c r="N294" i="5"/>
  <c r="M295" i="5"/>
  <c r="N295" i="5"/>
  <c r="M296" i="5"/>
  <c r="N296" i="5"/>
  <c r="M297" i="5"/>
  <c r="N297" i="5"/>
  <c r="M298" i="5"/>
  <c r="N298" i="5"/>
  <c r="M299" i="5"/>
  <c r="N299" i="5"/>
  <c r="M300" i="5"/>
  <c r="N300" i="5"/>
  <c r="M301" i="5"/>
  <c r="N301" i="5"/>
  <c r="M302" i="5"/>
  <c r="N302" i="5"/>
  <c r="M303" i="5"/>
  <c r="N303" i="5"/>
  <c r="M304" i="5"/>
  <c r="N304" i="5"/>
  <c r="M305" i="5"/>
  <c r="N305" i="5"/>
  <c r="M306" i="5"/>
  <c r="N306" i="5"/>
  <c r="M307" i="5"/>
  <c r="N307" i="5"/>
  <c r="M308" i="5"/>
  <c r="N308" i="5"/>
  <c r="M309" i="5"/>
  <c r="N309" i="5"/>
  <c r="M310" i="5"/>
  <c r="N310" i="5"/>
  <c r="M311" i="5"/>
  <c r="N311" i="5"/>
  <c r="M312" i="5"/>
  <c r="N312" i="5"/>
  <c r="M313" i="5"/>
  <c r="N313" i="5"/>
  <c r="M314" i="5"/>
  <c r="N314" i="5"/>
  <c r="M315" i="5"/>
  <c r="N315" i="5"/>
  <c r="M316" i="5"/>
  <c r="N316" i="5"/>
  <c r="M317" i="5"/>
  <c r="N317" i="5"/>
  <c r="M318" i="5"/>
  <c r="N318" i="5"/>
  <c r="M319" i="5"/>
  <c r="N319" i="5"/>
  <c r="M320" i="5"/>
  <c r="N320" i="5"/>
  <c r="M321" i="5"/>
  <c r="N321" i="5"/>
  <c r="M322" i="5"/>
  <c r="N322" i="5"/>
  <c r="M323" i="5"/>
  <c r="N323" i="5"/>
  <c r="M324" i="5"/>
  <c r="N324" i="5"/>
  <c r="M325" i="5"/>
  <c r="N325" i="5"/>
  <c r="M326" i="5"/>
  <c r="N326" i="5"/>
  <c r="M327" i="5"/>
  <c r="N327" i="5"/>
  <c r="M328" i="5"/>
  <c r="N328" i="5"/>
  <c r="M329" i="5"/>
  <c r="N329" i="5"/>
  <c r="M330" i="5"/>
  <c r="N330" i="5"/>
  <c r="M331" i="5"/>
  <c r="N331" i="5"/>
  <c r="M332" i="5"/>
  <c r="N332" i="5"/>
  <c r="M333" i="5"/>
  <c r="N333" i="5"/>
  <c r="M334" i="5"/>
  <c r="N334" i="5"/>
  <c r="M335" i="5"/>
  <c r="N335" i="5"/>
  <c r="M336" i="5"/>
  <c r="N336" i="5"/>
  <c r="M337" i="5"/>
  <c r="N337" i="5"/>
  <c r="M338" i="5"/>
  <c r="N338" i="5"/>
  <c r="M339" i="5"/>
  <c r="N339" i="5"/>
  <c r="M340" i="5"/>
  <c r="N340" i="5"/>
  <c r="M341" i="5"/>
  <c r="N341" i="5"/>
  <c r="M342" i="5"/>
  <c r="N342" i="5"/>
  <c r="M343" i="5"/>
  <c r="N343" i="5"/>
  <c r="M344" i="5"/>
  <c r="N344" i="5"/>
  <c r="M345" i="5"/>
  <c r="N345" i="5"/>
  <c r="M346" i="5"/>
  <c r="N346" i="5"/>
  <c r="M347" i="5"/>
  <c r="N347" i="5"/>
  <c r="M348" i="5"/>
  <c r="N348" i="5"/>
  <c r="M349" i="5"/>
  <c r="N349" i="5"/>
  <c r="M350" i="5"/>
  <c r="N350" i="5"/>
  <c r="M351" i="5"/>
  <c r="N351" i="5"/>
  <c r="M352" i="5"/>
  <c r="N352" i="5"/>
  <c r="M353" i="5"/>
  <c r="N353" i="5"/>
  <c r="M354" i="5"/>
  <c r="N354" i="5"/>
  <c r="M355" i="5"/>
  <c r="N355" i="5"/>
  <c r="M356" i="5"/>
  <c r="N356" i="5"/>
  <c r="M357" i="5"/>
  <c r="N357" i="5"/>
  <c r="M358" i="5"/>
  <c r="N358" i="5"/>
  <c r="M359" i="5"/>
  <c r="N359" i="5"/>
  <c r="M360" i="5"/>
  <c r="N360" i="5"/>
  <c r="M361" i="5"/>
  <c r="N361" i="5"/>
  <c r="M362" i="5"/>
  <c r="N362" i="5"/>
  <c r="M363" i="5"/>
  <c r="N363" i="5"/>
  <c r="M364" i="5"/>
  <c r="N364" i="5"/>
  <c r="M365" i="5"/>
  <c r="N365" i="5"/>
  <c r="M366" i="5"/>
  <c r="N366" i="5"/>
  <c r="M367" i="5"/>
  <c r="N367" i="5"/>
  <c r="M368" i="5"/>
  <c r="N368" i="5"/>
  <c r="M369" i="5"/>
  <c r="N369" i="5"/>
  <c r="M370" i="5"/>
  <c r="N370" i="5"/>
  <c r="M371" i="5"/>
  <c r="N371" i="5"/>
  <c r="M372" i="5"/>
  <c r="N372" i="5"/>
  <c r="M373" i="5"/>
  <c r="N373" i="5"/>
  <c r="M374" i="5"/>
  <c r="N374" i="5"/>
  <c r="M375" i="5"/>
  <c r="N375" i="5"/>
  <c r="M376" i="5"/>
  <c r="N376" i="5"/>
  <c r="M377" i="5"/>
  <c r="N377" i="5"/>
  <c r="M378" i="5"/>
  <c r="N378" i="5"/>
  <c r="M379" i="5"/>
  <c r="N379" i="5"/>
  <c r="M380" i="5"/>
  <c r="N380" i="5"/>
  <c r="M381" i="5"/>
  <c r="N381" i="5"/>
  <c r="M382" i="5"/>
  <c r="N382" i="5"/>
  <c r="M383" i="5"/>
  <c r="N383" i="5"/>
  <c r="M384" i="5"/>
  <c r="N384" i="5"/>
  <c r="M385" i="5"/>
  <c r="N385" i="5"/>
  <c r="M386" i="5"/>
  <c r="N386" i="5"/>
  <c r="M387" i="5"/>
  <c r="N387" i="5"/>
  <c r="M388" i="5"/>
  <c r="N388" i="5"/>
  <c r="M389" i="5"/>
  <c r="N389" i="5"/>
  <c r="M390" i="5"/>
  <c r="N390" i="5"/>
  <c r="M391" i="5"/>
  <c r="N391" i="5"/>
  <c r="M392" i="5"/>
  <c r="N392" i="5"/>
  <c r="M393" i="5"/>
  <c r="N393" i="5"/>
  <c r="M394" i="5"/>
  <c r="N394" i="5"/>
  <c r="M395" i="5"/>
  <c r="N395" i="5"/>
  <c r="M396" i="5"/>
  <c r="N396" i="5"/>
  <c r="M397" i="5"/>
  <c r="N397" i="5"/>
  <c r="M398" i="5"/>
  <c r="N398" i="5"/>
  <c r="M399" i="5"/>
  <c r="N399" i="5"/>
  <c r="M400" i="5"/>
  <c r="N400" i="5"/>
  <c r="M401" i="5"/>
  <c r="N401" i="5"/>
  <c r="M402" i="5"/>
  <c r="N402" i="5"/>
  <c r="M403" i="5"/>
  <c r="N403" i="5"/>
  <c r="M404" i="5"/>
  <c r="N404" i="5"/>
  <c r="M405" i="5"/>
  <c r="N405" i="5"/>
  <c r="M406" i="5"/>
  <c r="N406" i="5"/>
  <c r="M407" i="5"/>
  <c r="N407" i="5"/>
  <c r="M408" i="5"/>
  <c r="N408" i="5"/>
  <c r="M409" i="5"/>
  <c r="N409" i="5"/>
  <c r="M410" i="5"/>
  <c r="N410" i="5"/>
  <c r="M411" i="5"/>
  <c r="N411" i="5"/>
  <c r="M412" i="5"/>
  <c r="N412" i="5"/>
  <c r="M413" i="5"/>
  <c r="N413" i="5"/>
  <c r="M414" i="5"/>
  <c r="N414" i="5"/>
  <c r="M415" i="5"/>
  <c r="N415" i="5"/>
  <c r="M416" i="5"/>
  <c r="N416" i="5"/>
  <c r="M417" i="5"/>
  <c r="N417" i="5"/>
  <c r="M418" i="5"/>
  <c r="N418" i="5"/>
  <c r="M419" i="5"/>
  <c r="N419" i="5"/>
  <c r="M420" i="5"/>
  <c r="N420" i="5"/>
  <c r="M421" i="5"/>
  <c r="N421" i="5"/>
  <c r="M422" i="5"/>
  <c r="N422" i="5"/>
  <c r="M423" i="5"/>
  <c r="N423" i="5"/>
  <c r="M424" i="5"/>
  <c r="N424" i="5"/>
  <c r="M425" i="5"/>
  <c r="N425" i="5"/>
  <c r="M426" i="5"/>
  <c r="N426" i="5"/>
  <c r="M427" i="5"/>
  <c r="N427" i="5"/>
  <c r="M428" i="5"/>
  <c r="N428" i="5"/>
  <c r="M429" i="5"/>
  <c r="N429" i="5"/>
  <c r="M430" i="5"/>
  <c r="N430" i="5"/>
  <c r="M431" i="5"/>
  <c r="N431" i="5"/>
  <c r="M432" i="5"/>
  <c r="N432" i="5"/>
  <c r="M433" i="5"/>
  <c r="N433" i="5"/>
  <c r="M434" i="5"/>
  <c r="N434" i="5"/>
  <c r="M435" i="5"/>
  <c r="N435" i="5"/>
  <c r="M436" i="5"/>
  <c r="N436" i="5"/>
  <c r="M437" i="5"/>
  <c r="N437" i="5"/>
  <c r="M438" i="5"/>
  <c r="N438" i="5"/>
  <c r="M439" i="5"/>
  <c r="N439" i="5"/>
  <c r="M440" i="5"/>
  <c r="N440" i="5"/>
  <c r="M441" i="5"/>
  <c r="N441" i="5"/>
  <c r="M442" i="5"/>
  <c r="N442" i="5"/>
  <c r="M443" i="5"/>
  <c r="N443" i="5"/>
  <c r="M444" i="5"/>
  <c r="N444" i="5"/>
  <c r="M445" i="5"/>
  <c r="N445" i="5"/>
  <c r="M446" i="5"/>
  <c r="N446" i="5"/>
  <c r="M447" i="5"/>
  <c r="N447" i="5"/>
  <c r="M448" i="5"/>
  <c r="N448" i="5"/>
  <c r="M449" i="5"/>
  <c r="N449" i="5"/>
  <c r="M450" i="5"/>
  <c r="N450" i="5"/>
  <c r="M451" i="5"/>
  <c r="N451" i="5"/>
  <c r="M452" i="5"/>
  <c r="N452" i="5"/>
  <c r="M453" i="5"/>
  <c r="N453" i="5"/>
  <c r="M454" i="5"/>
  <c r="N454" i="5"/>
  <c r="M455" i="5"/>
  <c r="N455" i="5"/>
  <c r="M456" i="5"/>
  <c r="N456" i="5"/>
  <c r="M457" i="5"/>
  <c r="N457" i="5"/>
  <c r="M458" i="5"/>
  <c r="N458" i="5"/>
  <c r="M459" i="5"/>
  <c r="N459" i="5"/>
  <c r="M460" i="5"/>
  <c r="N460" i="5"/>
  <c r="M461" i="5"/>
  <c r="N461" i="5"/>
  <c r="M462" i="5"/>
  <c r="N462" i="5"/>
  <c r="M463" i="5"/>
  <c r="N463" i="5"/>
  <c r="M464" i="5"/>
  <c r="N464" i="5"/>
  <c r="M465" i="5"/>
  <c r="N465" i="5"/>
  <c r="M466" i="5"/>
  <c r="N466" i="5"/>
  <c r="M467" i="5"/>
  <c r="N467" i="5"/>
  <c r="M468" i="5"/>
  <c r="N468" i="5"/>
  <c r="M469" i="5"/>
  <c r="N469" i="5"/>
  <c r="M470" i="5"/>
  <c r="N470" i="5"/>
  <c r="M471" i="5"/>
  <c r="N471" i="5"/>
  <c r="M472" i="5"/>
  <c r="N472" i="5"/>
  <c r="M473" i="5"/>
  <c r="N473" i="5"/>
  <c r="M474" i="5"/>
  <c r="N474" i="5"/>
  <c r="M475" i="5"/>
  <c r="N475" i="5"/>
  <c r="M476" i="5"/>
  <c r="N476" i="5"/>
  <c r="M477" i="5"/>
  <c r="N477" i="5"/>
  <c r="M478" i="5"/>
  <c r="N478" i="5"/>
  <c r="M479" i="5"/>
  <c r="N479" i="5"/>
  <c r="M480" i="5"/>
  <c r="N480" i="5"/>
  <c r="M481" i="5"/>
  <c r="N481" i="5"/>
  <c r="M482" i="5"/>
  <c r="N482" i="5"/>
  <c r="M483" i="5"/>
  <c r="N483" i="5"/>
  <c r="M484" i="5"/>
  <c r="N484" i="5"/>
  <c r="M485" i="5"/>
  <c r="N485" i="5"/>
  <c r="M486" i="5"/>
  <c r="N486" i="5"/>
  <c r="M487" i="5"/>
  <c r="N487" i="5"/>
  <c r="M488" i="5"/>
  <c r="N488" i="5"/>
  <c r="M489" i="5"/>
  <c r="N489" i="5"/>
  <c r="M490" i="5"/>
  <c r="N490" i="5"/>
  <c r="M491" i="5"/>
  <c r="N491" i="5"/>
  <c r="M492" i="5"/>
  <c r="N492" i="5"/>
  <c r="M493" i="5"/>
  <c r="N493" i="5"/>
  <c r="M494" i="5"/>
  <c r="N494" i="5"/>
  <c r="M495" i="5"/>
  <c r="N495" i="5"/>
  <c r="M496" i="5"/>
  <c r="N496" i="5"/>
  <c r="M497" i="5"/>
  <c r="N497" i="5"/>
  <c r="M498" i="5"/>
  <c r="N498" i="5"/>
  <c r="M499" i="5"/>
  <c r="N499" i="5"/>
  <c r="M500" i="5"/>
  <c r="N500" i="5"/>
  <c r="M501" i="5"/>
  <c r="N501" i="5"/>
  <c r="M502" i="5"/>
  <c r="N502" i="5"/>
  <c r="M503" i="5"/>
  <c r="N503" i="5"/>
  <c r="M504" i="5"/>
  <c r="N504" i="5"/>
  <c r="M505" i="5"/>
  <c r="N505" i="5"/>
  <c r="M506" i="5"/>
  <c r="N506" i="5"/>
  <c r="M507" i="5"/>
  <c r="N507" i="5"/>
  <c r="M508" i="5"/>
  <c r="N508" i="5"/>
  <c r="M509" i="5"/>
  <c r="N509" i="5"/>
  <c r="M510" i="5"/>
  <c r="N510" i="5"/>
  <c r="M511" i="5"/>
  <c r="N511" i="5"/>
  <c r="M512" i="5"/>
  <c r="N512" i="5"/>
  <c r="M513" i="5"/>
  <c r="N513" i="5"/>
  <c r="M514" i="5"/>
  <c r="N514" i="5"/>
  <c r="M515" i="5"/>
  <c r="N515" i="5"/>
  <c r="M516" i="5"/>
  <c r="N516" i="5"/>
  <c r="M517" i="5"/>
  <c r="N517" i="5"/>
  <c r="M518" i="5"/>
  <c r="N518" i="5"/>
  <c r="M519" i="5"/>
  <c r="N519" i="5"/>
  <c r="M520" i="5"/>
  <c r="N520" i="5"/>
  <c r="M521" i="5"/>
  <c r="N521" i="5"/>
  <c r="M522" i="5"/>
  <c r="N522" i="5"/>
  <c r="M523" i="5"/>
  <c r="N523" i="5"/>
  <c r="M524" i="5"/>
  <c r="N524" i="5"/>
  <c r="M525" i="5"/>
  <c r="N525" i="5"/>
  <c r="M526" i="5"/>
  <c r="N526" i="5"/>
  <c r="M527" i="5"/>
  <c r="N527" i="5"/>
  <c r="M528" i="5"/>
  <c r="N528" i="5"/>
  <c r="M529" i="5"/>
  <c r="N529" i="5"/>
  <c r="M530" i="5"/>
  <c r="N530" i="5"/>
  <c r="M531" i="5"/>
  <c r="N531" i="5"/>
  <c r="M532" i="5"/>
  <c r="N532" i="5"/>
  <c r="M533" i="5"/>
  <c r="N533" i="5"/>
  <c r="M534" i="5"/>
  <c r="N534" i="5"/>
  <c r="M535" i="5"/>
  <c r="N535" i="5"/>
  <c r="M536" i="5"/>
  <c r="N536" i="5"/>
  <c r="M537" i="5"/>
  <c r="N537" i="5"/>
  <c r="M538" i="5"/>
  <c r="N538" i="5"/>
  <c r="M539" i="5"/>
  <c r="N539" i="5"/>
  <c r="M540" i="5"/>
  <c r="N540" i="5"/>
  <c r="M541" i="5"/>
  <c r="N541" i="5"/>
  <c r="M542" i="5"/>
  <c r="N542" i="5"/>
  <c r="M543" i="5"/>
  <c r="N543" i="5"/>
  <c r="M544" i="5"/>
  <c r="N544" i="5"/>
  <c r="M545" i="5"/>
  <c r="N545" i="5"/>
  <c r="M546" i="5"/>
  <c r="N546" i="5"/>
  <c r="M547" i="5"/>
  <c r="N547" i="5"/>
  <c r="M548" i="5"/>
  <c r="N548" i="5"/>
  <c r="M549" i="5"/>
  <c r="N549" i="5"/>
  <c r="M550" i="5"/>
  <c r="N550" i="5"/>
  <c r="M551" i="5"/>
  <c r="N551" i="5"/>
  <c r="M552" i="5"/>
  <c r="N552" i="5"/>
  <c r="M553" i="5"/>
  <c r="N553" i="5"/>
  <c r="M554" i="5"/>
  <c r="N554" i="5"/>
  <c r="M555" i="5"/>
  <c r="N555" i="5"/>
  <c r="M556" i="5"/>
  <c r="N556" i="5"/>
  <c r="M557" i="5"/>
  <c r="N557" i="5"/>
  <c r="M558" i="5"/>
  <c r="N558" i="5"/>
  <c r="M559" i="5"/>
  <c r="N559" i="5"/>
  <c r="M560" i="5"/>
  <c r="N560" i="5"/>
  <c r="M561" i="5"/>
  <c r="N561" i="5"/>
  <c r="M562" i="5"/>
  <c r="N562" i="5"/>
  <c r="M563" i="5"/>
  <c r="N563" i="5"/>
  <c r="M564" i="5"/>
  <c r="N564" i="5"/>
  <c r="M565" i="5"/>
  <c r="N565" i="5"/>
  <c r="M566" i="5"/>
  <c r="N566" i="5"/>
  <c r="M567" i="5"/>
  <c r="N567" i="5"/>
  <c r="M568" i="5"/>
  <c r="N568" i="5"/>
  <c r="M569" i="5"/>
  <c r="N569" i="5"/>
  <c r="M570" i="5"/>
  <c r="N570" i="5"/>
  <c r="M571" i="5"/>
  <c r="N571" i="5"/>
  <c r="M572" i="5"/>
  <c r="N572" i="5"/>
  <c r="M573" i="5"/>
  <c r="N573" i="5"/>
  <c r="M574" i="5"/>
  <c r="N574" i="5"/>
  <c r="M575" i="5"/>
  <c r="N575" i="5"/>
  <c r="M576" i="5"/>
  <c r="N576" i="5"/>
  <c r="M577" i="5"/>
  <c r="N577" i="5"/>
  <c r="M578" i="5"/>
  <c r="N578" i="5"/>
  <c r="M579" i="5"/>
  <c r="N579" i="5"/>
  <c r="M580" i="5"/>
  <c r="N580" i="5"/>
  <c r="M581" i="5"/>
  <c r="N581" i="5"/>
  <c r="M582" i="5"/>
  <c r="N582" i="5"/>
  <c r="M583" i="5"/>
  <c r="N583" i="5"/>
  <c r="M584" i="5"/>
  <c r="N584" i="5"/>
  <c r="M585" i="5"/>
  <c r="N585" i="5"/>
  <c r="M586" i="5"/>
  <c r="N586" i="5"/>
  <c r="M587" i="5"/>
  <c r="N587" i="5"/>
  <c r="M588" i="5"/>
  <c r="N588" i="5"/>
  <c r="M589" i="5"/>
  <c r="N589" i="5"/>
  <c r="M590" i="5"/>
  <c r="N590" i="5"/>
  <c r="M591" i="5"/>
  <c r="N591" i="5"/>
  <c r="M592" i="5"/>
  <c r="N592" i="5"/>
  <c r="M593" i="5"/>
  <c r="N593" i="5"/>
  <c r="M594" i="5"/>
  <c r="N594" i="5"/>
  <c r="M595" i="5"/>
  <c r="N595" i="5"/>
  <c r="M596" i="5"/>
  <c r="N596" i="5"/>
  <c r="M597" i="5"/>
  <c r="N597" i="5"/>
  <c r="M598" i="5"/>
  <c r="N598" i="5"/>
  <c r="M599" i="5"/>
  <c r="N599" i="5"/>
  <c r="M600" i="5"/>
  <c r="N600" i="5"/>
  <c r="M601" i="5"/>
  <c r="N601" i="5"/>
  <c r="M602" i="5"/>
  <c r="N602" i="5"/>
  <c r="M603" i="5"/>
  <c r="N603" i="5"/>
  <c r="M604" i="5"/>
  <c r="N604" i="5"/>
  <c r="M605" i="5"/>
  <c r="N605" i="5"/>
  <c r="M606" i="5"/>
  <c r="N606" i="5"/>
  <c r="M607" i="5"/>
  <c r="N607" i="5"/>
  <c r="M608" i="5"/>
  <c r="N608" i="5"/>
  <c r="M609" i="5"/>
  <c r="N609" i="5"/>
  <c r="M610" i="5"/>
  <c r="N610" i="5"/>
  <c r="M611" i="5"/>
  <c r="N611" i="5"/>
  <c r="M612" i="5"/>
  <c r="N612" i="5"/>
  <c r="M613" i="5"/>
  <c r="N613" i="5"/>
  <c r="M614" i="5"/>
  <c r="N614" i="5"/>
  <c r="M615" i="5"/>
  <c r="N615" i="5"/>
  <c r="M616" i="5"/>
  <c r="N616" i="5"/>
  <c r="M617" i="5"/>
  <c r="N617" i="5"/>
  <c r="M618" i="5"/>
  <c r="N618" i="5"/>
  <c r="M619" i="5"/>
  <c r="N619" i="5"/>
  <c r="M620" i="5"/>
  <c r="N620" i="5"/>
  <c r="M621" i="5"/>
  <c r="N621" i="5"/>
  <c r="M622" i="5"/>
  <c r="N622" i="5"/>
  <c r="M623" i="5"/>
  <c r="N623" i="5"/>
  <c r="M624" i="5"/>
  <c r="N624" i="5"/>
  <c r="M625" i="5"/>
  <c r="N625" i="5"/>
  <c r="M626" i="5"/>
  <c r="N626" i="5"/>
  <c r="M627" i="5"/>
  <c r="N627" i="5"/>
  <c r="M628" i="5"/>
  <c r="N628" i="5"/>
  <c r="M629" i="5"/>
  <c r="N629" i="5"/>
  <c r="M630" i="5"/>
  <c r="N630" i="5"/>
  <c r="M631" i="5"/>
  <c r="N631" i="5"/>
  <c r="M632" i="5"/>
  <c r="N632" i="5"/>
  <c r="M633" i="5"/>
  <c r="N633" i="5"/>
  <c r="M634" i="5"/>
  <c r="N634" i="5"/>
  <c r="M635" i="5"/>
  <c r="N635" i="5"/>
  <c r="M636" i="5"/>
  <c r="N636" i="5"/>
  <c r="M637" i="5"/>
  <c r="N637" i="5"/>
  <c r="M638" i="5"/>
  <c r="N638" i="5"/>
  <c r="M639" i="5"/>
  <c r="N639" i="5"/>
  <c r="M640" i="5"/>
  <c r="N640" i="5"/>
  <c r="M641" i="5"/>
  <c r="N641" i="5"/>
  <c r="M642" i="5"/>
  <c r="N642" i="5"/>
  <c r="M643" i="5"/>
  <c r="N643" i="5"/>
  <c r="M644" i="5"/>
  <c r="N644" i="5"/>
  <c r="M645" i="5"/>
  <c r="N645" i="5"/>
  <c r="M646" i="5"/>
  <c r="N646" i="5"/>
  <c r="M647" i="5"/>
  <c r="N647" i="5"/>
  <c r="M648" i="5"/>
  <c r="N648" i="5"/>
  <c r="M649" i="5"/>
  <c r="N649" i="5"/>
  <c r="M650" i="5"/>
  <c r="N650" i="5"/>
  <c r="M651" i="5"/>
  <c r="N651" i="5"/>
  <c r="M652" i="5"/>
  <c r="N652" i="5"/>
  <c r="M653" i="5"/>
  <c r="N653" i="5"/>
  <c r="M654" i="5"/>
  <c r="N654" i="5"/>
  <c r="M655" i="5"/>
  <c r="N655" i="5"/>
  <c r="M656" i="5"/>
  <c r="N656" i="5"/>
  <c r="M657" i="5"/>
  <c r="N657" i="5"/>
  <c r="M658" i="5"/>
  <c r="N658" i="5"/>
  <c r="M659" i="5"/>
  <c r="N659" i="5"/>
  <c r="M660" i="5"/>
  <c r="N660" i="5"/>
  <c r="M661" i="5"/>
  <c r="N661" i="5"/>
  <c r="M662" i="5"/>
  <c r="N662" i="5"/>
  <c r="M663" i="5"/>
  <c r="N663" i="5"/>
  <c r="M664" i="5"/>
  <c r="N664" i="5"/>
  <c r="M665" i="5"/>
  <c r="N665" i="5"/>
  <c r="M666" i="5"/>
  <c r="N666" i="5"/>
  <c r="M667" i="5"/>
  <c r="N667" i="5"/>
  <c r="M668" i="5"/>
  <c r="N668" i="5"/>
  <c r="M669" i="5"/>
  <c r="N669" i="5"/>
  <c r="M670" i="5"/>
  <c r="N670" i="5"/>
  <c r="M671" i="5"/>
  <c r="N671" i="5"/>
  <c r="M672" i="5"/>
  <c r="N672" i="5"/>
  <c r="M673" i="5"/>
  <c r="N673" i="5"/>
  <c r="M674" i="5"/>
  <c r="N674" i="5"/>
  <c r="M675" i="5"/>
  <c r="N675" i="5"/>
  <c r="M676" i="5"/>
  <c r="N676" i="5"/>
  <c r="M677" i="5"/>
  <c r="N677" i="5"/>
  <c r="M678" i="5"/>
  <c r="N678" i="5"/>
  <c r="M679" i="5"/>
  <c r="N679" i="5"/>
  <c r="M680" i="5"/>
  <c r="N680" i="5"/>
  <c r="M681" i="5"/>
  <c r="N681" i="5"/>
  <c r="M682" i="5"/>
  <c r="N682" i="5"/>
  <c r="M683" i="5"/>
  <c r="N683" i="5"/>
  <c r="M684" i="5"/>
  <c r="N684" i="5"/>
  <c r="M685" i="5"/>
  <c r="N685" i="5"/>
  <c r="M686" i="5"/>
  <c r="N686" i="5"/>
  <c r="M687" i="5"/>
  <c r="N687" i="5"/>
  <c r="M688" i="5"/>
  <c r="N688" i="5"/>
  <c r="M689" i="5"/>
  <c r="N689" i="5"/>
  <c r="M690" i="5"/>
  <c r="N690" i="5"/>
  <c r="M691" i="5"/>
  <c r="N691" i="5"/>
  <c r="M692" i="5"/>
  <c r="N692" i="5"/>
  <c r="M693" i="5"/>
  <c r="N693" i="5"/>
  <c r="M694" i="5"/>
  <c r="N694" i="5"/>
  <c r="M695" i="5"/>
  <c r="N695" i="5"/>
  <c r="M696" i="5"/>
  <c r="N696" i="5"/>
  <c r="M697" i="5"/>
  <c r="N697" i="5"/>
  <c r="M698" i="5"/>
  <c r="N698" i="5"/>
  <c r="M699" i="5"/>
  <c r="N699" i="5"/>
  <c r="M700" i="5"/>
  <c r="N700" i="5"/>
  <c r="M701" i="5"/>
  <c r="N701" i="5"/>
  <c r="M702" i="5"/>
  <c r="N702" i="5"/>
  <c r="M703" i="5"/>
  <c r="N703" i="5"/>
  <c r="M704" i="5"/>
  <c r="N704" i="5"/>
  <c r="M705" i="5"/>
  <c r="N705" i="5"/>
  <c r="M706" i="5"/>
  <c r="N706" i="5"/>
  <c r="M707" i="5"/>
  <c r="N707" i="5"/>
  <c r="M708" i="5"/>
  <c r="N708" i="5"/>
  <c r="M709" i="5"/>
  <c r="N709" i="5"/>
  <c r="M710" i="5"/>
  <c r="N710" i="5"/>
  <c r="M711" i="5"/>
  <c r="N711" i="5"/>
  <c r="M712" i="5"/>
  <c r="N712" i="5"/>
  <c r="M713" i="5"/>
  <c r="N713" i="5"/>
  <c r="M714" i="5"/>
  <c r="N714" i="5"/>
  <c r="M715" i="5"/>
  <c r="N715" i="5"/>
  <c r="M716" i="5"/>
  <c r="N716" i="5"/>
  <c r="M717" i="5"/>
  <c r="N717" i="5"/>
  <c r="M718" i="5"/>
  <c r="N718" i="5"/>
  <c r="M719" i="5"/>
  <c r="N719" i="5"/>
  <c r="M720" i="5"/>
  <c r="N720" i="5"/>
  <c r="M721" i="5"/>
  <c r="N721" i="5"/>
  <c r="M722" i="5"/>
  <c r="N722" i="5"/>
  <c r="M723" i="5"/>
  <c r="N723" i="5"/>
  <c r="M724" i="5"/>
  <c r="N724" i="5"/>
  <c r="M725" i="5"/>
  <c r="N725" i="5"/>
  <c r="M726" i="5"/>
  <c r="N726" i="5"/>
  <c r="M727" i="5"/>
  <c r="N727" i="5"/>
  <c r="M728" i="5"/>
  <c r="N728" i="5"/>
  <c r="M729" i="5"/>
  <c r="N729" i="5"/>
  <c r="M730" i="5"/>
  <c r="N730" i="5"/>
  <c r="M731" i="5"/>
  <c r="N731" i="5"/>
  <c r="M732" i="5"/>
  <c r="N732" i="5"/>
  <c r="M733" i="5"/>
  <c r="N733" i="5"/>
  <c r="M734" i="5"/>
  <c r="N734" i="5"/>
  <c r="M735" i="5"/>
  <c r="N735" i="5"/>
  <c r="M736" i="5"/>
  <c r="N736" i="5"/>
  <c r="M737" i="5"/>
  <c r="N737" i="5"/>
  <c r="M738" i="5"/>
  <c r="N738" i="5"/>
  <c r="M739" i="5"/>
  <c r="N739" i="5"/>
  <c r="M740" i="5"/>
  <c r="N740" i="5"/>
  <c r="M741" i="5"/>
  <c r="N741" i="5"/>
  <c r="M742" i="5"/>
  <c r="N742" i="5"/>
  <c r="M743" i="5"/>
  <c r="N743" i="5"/>
  <c r="M744" i="5"/>
  <c r="N744" i="5"/>
  <c r="M745" i="5"/>
  <c r="N745" i="5"/>
  <c r="M746" i="5"/>
  <c r="N746" i="5"/>
  <c r="M747" i="5"/>
  <c r="N747" i="5"/>
  <c r="M748" i="5"/>
  <c r="N748" i="5"/>
  <c r="M749" i="5"/>
  <c r="N749" i="5"/>
  <c r="M750" i="5"/>
  <c r="N750" i="5"/>
  <c r="M751" i="5"/>
  <c r="N751" i="5"/>
  <c r="M752" i="5"/>
  <c r="N752" i="5"/>
  <c r="M753" i="5"/>
  <c r="N753" i="5"/>
  <c r="M754" i="5"/>
  <c r="N754" i="5"/>
  <c r="M755" i="5"/>
  <c r="N755" i="5"/>
  <c r="M756" i="5"/>
  <c r="N756" i="5"/>
  <c r="M757" i="5"/>
  <c r="N757" i="5"/>
  <c r="M758" i="5"/>
  <c r="N758" i="5"/>
  <c r="M759" i="5"/>
  <c r="N759" i="5"/>
  <c r="M760" i="5"/>
  <c r="N760" i="5"/>
  <c r="M761" i="5"/>
  <c r="N761" i="5"/>
  <c r="M762" i="5"/>
  <c r="N762" i="5"/>
  <c r="M763" i="5"/>
  <c r="N763" i="5"/>
  <c r="M764" i="5"/>
  <c r="N764" i="5"/>
  <c r="M765" i="5"/>
  <c r="N765" i="5"/>
  <c r="M766" i="5"/>
  <c r="N766" i="5"/>
  <c r="M767" i="5"/>
  <c r="N767" i="5"/>
  <c r="M768" i="5"/>
  <c r="N768" i="5"/>
  <c r="M769" i="5"/>
  <c r="N769" i="5"/>
  <c r="M770" i="5"/>
  <c r="N770" i="5"/>
  <c r="M771" i="5"/>
  <c r="N771" i="5"/>
  <c r="M772" i="5"/>
  <c r="N772" i="5"/>
  <c r="M773" i="5"/>
  <c r="N773" i="5"/>
  <c r="M774" i="5"/>
  <c r="N774" i="5"/>
  <c r="M775" i="5"/>
  <c r="N775" i="5"/>
  <c r="M776" i="5"/>
  <c r="N776" i="5"/>
  <c r="M777" i="5"/>
  <c r="N777" i="5"/>
  <c r="M778" i="5"/>
  <c r="N778" i="5"/>
  <c r="M779" i="5"/>
  <c r="N779" i="5"/>
  <c r="M780" i="5"/>
  <c r="N780" i="5"/>
  <c r="M781" i="5"/>
  <c r="N781" i="5"/>
  <c r="M782" i="5"/>
  <c r="N782" i="5"/>
  <c r="M783" i="5"/>
  <c r="N783" i="5"/>
  <c r="M784" i="5"/>
  <c r="N784" i="5"/>
  <c r="M785" i="5"/>
  <c r="N785" i="5"/>
  <c r="M786" i="5"/>
  <c r="N786" i="5"/>
  <c r="M787" i="5"/>
  <c r="N787" i="5"/>
  <c r="M788" i="5"/>
  <c r="N788" i="5"/>
  <c r="M789" i="5"/>
  <c r="N789" i="5"/>
  <c r="M790" i="5"/>
  <c r="N790" i="5"/>
  <c r="M791" i="5"/>
  <c r="N791" i="5"/>
  <c r="M792" i="5"/>
  <c r="N792" i="5"/>
  <c r="M793" i="5"/>
  <c r="N793" i="5"/>
  <c r="M794" i="5"/>
  <c r="N794" i="5"/>
  <c r="M795" i="5"/>
  <c r="N795" i="5"/>
  <c r="M796" i="5"/>
  <c r="N796" i="5"/>
  <c r="M797" i="5"/>
  <c r="N797" i="5"/>
  <c r="M798" i="5"/>
  <c r="N798" i="5"/>
  <c r="M799" i="5"/>
  <c r="N799" i="5"/>
  <c r="M800" i="5"/>
  <c r="N800" i="5"/>
  <c r="M801" i="5"/>
  <c r="N801" i="5"/>
  <c r="M802" i="5"/>
  <c r="N802" i="5"/>
  <c r="M803" i="5"/>
  <c r="N803" i="5"/>
  <c r="M804" i="5"/>
  <c r="N804" i="5"/>
  <c r="M805" i="5"/>
  <c r="N805" i="5"/>
  <c r="M806" i="5"/>
  <c r="N806" i="5"/>
  <c r="M807" i="5"/>
  <c r="N807" i="5"/>
  <c r="M808" i="5"/>
  <c r="N808" i="5"/>
  <c r="M809" i="5"/>
  <c r="N809" i="5"/>
  <c r="M810" i="5"/>
  <c r="N810" i="5"/>
  <c r="M811" i="5"/>
  <c r="N811" i="5"/>
  <c r="M812" i="5"/>
  <c r="N812" i="5"/>
  <c r="M813" i="5"/>
  <c r="N813" i="5"/>
  <c r="M814" i="5"/>
  <c r="N814" i="5"/>
  <c r="M815" i="5"/>
  <c r="N815" i="5"/>
  <c r="M816" i="5"/>
  <c r="N816" i="5"/>
  <c r="M817" i="5"/>
  <c r="N817" i="5"/>
  <c r="M818" i="5"/>
  <c r="N818" i="5"/>
  <c r="M819" i="5"/>
  <c r="N819" i="5"/>
  <c r="M820" i="5"/>
  <c r="N820" i="5"/>
  <c r="M821" i="5"/>
  <c r="N821" i="5"/>
  <c r="M822" i="5"/>
  <c r="N822" i="5"/>
  <c r="M823" i="5"/>
  <c r="N823" i="5"/>
  <c r="M824" i="5"/>
  <c r="N824" i="5"/>
  <c r="M825" i="5"/>
  <c r="N825" i="5"/>
  <c r="M826" i="5"/>
  <c r="N826" i="5"/>
  <c r="M827" i="5"/>
  <c r="N827" i="5"/>
  <c r="M828" i="5"/>
  <c r="N828" i="5"/>
  <c r="M829" i="5"/>
  <c r="N829" i="5"/>
  <c r="M830" i="5"/>
  <c r="N830" i="5"/>
  <c r="M831" i="5"/>
  <c r="N831" i="5"/>
  <c r="M832" i="5"/>
  <c r="N832" i="5"/>
  <c r="M833" i="5"/>
  <c r="N833" i="5"/>
  <c r="M834" i="5"/>
  <c r="N834" i="5"/>
  <c r="M835" i="5"/>
  <c r="N835" i="5"/>
  <c r="M836" i="5"/>
  <c r="N836" i="5"/>
  <c r="M837" i="5"/>
  <c r="N837" i="5"/>
  <c r="M838" i="5"/>
  <c r="N838" i="5"/>
  <c r="M839" i="5"/>
  <c r="N839" i="5"/>
  <c r="M840" i="5"/>
  <c r="N840" i="5"/>
  <c r="M841" i="5"/>
  <c r="N841" i="5"/>
  <c r="M842" i="5"/>
  <c r="N842" i="5"/>
  <c r="M843" i="5"/>
  <c r="N843" i="5"/>
  <c r="M844" i="5"/>
  <c r="N844" i="5"/>
  <c r="M845" i="5"/>
  <c r="N845" i="5"/>
  <c r="M846" i="5"/>
  <c r="N846" i="5"/>
  <c r="M847" i="5"/>
  <c r="N847" i="5"/>
  <c r="M848" i="5"/>
  <c r="N848" i="5"/>
  <c r="M849" i="5"/>
  <c r="N849" i="5"/>
  <c r="M850" i="5"/>
  <c r="N850" i="5"/>
  <c r="M851" i="5"/>
  <c r="N851" i="5"/>
  <c r="M852" i="5"/>
  <c r="N852" i="5"/>
  <c r="M853" i="5"/>
  <c r="N853" i="5"/>
  <c r="M854" i="5"/>
  <c r="N854" i="5"/>
  <c r="M855" i="5"/>
  <c r="N855" i="5"/>
  <c r="M856" i="5"/>
  <c r="N856" i="5"/>
  <c r="M857" i="5"/>
  <c r="N857" i="5"/>
  <c r="M858" i="5"/>
  <c r="N858" i="5"/>
  <c r="M859" i="5"/>
  <c r="N859" i="5"/>
  <c r="M860" i="5"/>
  <c r="N860" i="5"/>
  <c r="M861" i="5"/>
  <c r="N861" i="5"/>
  <c r="M862" i="5"/>
  <c r="N862" i="5"/>
  <c r="M863" i="5"/>
  <c r="N863" i="5"/>
  <c r="M864" i="5"/>
  <c r="N864" i="5"/>
  <c r="M865" i="5"/>
  <c r="N865" i="5"/>
  <c r="M866" i="5"/>
  <c r="N866" i="5"/>
  <c r="M867" i="5"/>
  <c r="N867" i="5"/>
  <c r="M868" i="5"/>
  <c r="N868" i="5"/>
  <c r="M869" i="5"/>
  <c r="N869" i="5"/>
  <c r="M870" i="5"/>
  <c r="N870" i="5"/>
  <c r="M871" i="5"/>
  <c r="N871" i="5"/>
  <c r="M872" i="5"/>
  <c r="N872" i="5"/>
  <c r="M873" i="5"/>
  <c r="N873" i="5"/>
  <c r="M874" i="5"/>
  <c r="N874" i="5"/>
  <c r="M875" i="5"/>
  <c r="N875" i="5"/>
  <c r="M876" i="5"/>
  <c r="N876" i="5"/>
  <c r="M877" i="5"/>
  <c r="N877" i="5"/>
  <c r="M878" i="5"/>
  <c r="N878" i="5"/>
  <c r="M879" i="5"/>
  <c r="N879" i="5"/>
  <c r="M880" i="5"/>
  <c r="N880" i="5"/>
  <c r="M881" i="5"/>
  <c r="N881" i="5"/>
  <c r="M882" i="5"/>
  <c r="N882" i="5"/>
  <c r="M883" i="5"/>
  <c r="N883" i="5"/>
  <c r="M884" i="5"/>
  <c r="N884" i="5"/>
  <c r="M885" i="5"/>
  <c r="N885" i="5"/>
  <c r="M886" i="5"/>
  <c r="N886" i="5"/>
  <c r="M887" i="5"/>
  <c r="N887" i="5"/>
  <c r="M888" i="5"/>
  <c r="N888" i="5"/>
  <c r="M889" i="5"/>
  <c r="N889" i="5"/>
  <c r="M890" i="5"/>
  <c r="N890" i="5"/>
  <c r="M891" i="5"/>
  <c r="N891" i="5"/>
  <c r="M892" i="5"/>
  <c r="N892" i="5"/>
  <c r="M893" i="5"/>
  <c r="N893" i="5"/>
  <c r="M894" i="5"/>
  <c r="N894" i="5"/>
  <c r="M895" i="5"/>
  <c r="N895" i="5"/>
  <c r="M896" i="5"/>
  <c r="N896" i="5"/>
  <c r="M897" i="5"/>
  <c r="N897" i="5"/>
  <c r="M898" i="5"/>
  <c r="N898" i="5"/>
  <c r="M899" i="5"/>
  <c r="N899" i="5"/>
  <c r="M900" i="5"/>
  <c r="N900" i="5"/>
  <c r="M901" i="5"/>
  <c r="N901" i="5"/>
  <c r="M902" i="5"/>
  <c r="N902" i="5"/>
  <c r="M903" i="5"/>
  <c r="N903" i="5"/>
  <c r="M904" i="5"/>
  <c r="N904" i="5"/>
  <c r="M905" i="5"/>
  <c r="N905" i="5"/>
  <c r="M906" i="5"/>
  <c r="N906" i="5"/>
  <c r="M907" i="5"/>
  <c r="N907" i="5"/>
  <c r="M908" i="5"/>
  <c r="N908" i="5"/>
  <c r="M909" i="5"/>
  <c r="N909" i="5"/>
  <c r="M910" i="5"/>
  <c r="N910" i="5"/>
  <c r="M911" i="5"/>
  <c r="N911" i="5"/>
  <c r="M912" i="5"/>
  <c r="N912" i="5"/>
  <c r="M913" i="5"/>
  <c r="N913" i="5"/>
  <c r="M914" i="5"/>
  <c r="N914" i="5"/>
  <c r="M915" i="5"/>
  <c r="N915" i="5"/>
  <c r="M916" i="5"/>
  <c r="N916" i="5"/>
  <c r="M917" i="5"/>
  <c r="N917" i="5"/>
  <c r="M918" i="5"/>
  <c r="N918" i="5"/>
  <c r="M919" i="5"/>
  <c r="N919" i="5"/>
  <c r="M920" i="5"/>
  <c r="N920" i="5"/>
  <c r="M921" i="5"/>
  <c r="N921" i="5"/>
  <c r="M922" i="5"/>
  <c r="N922" i="5"/>
  <c r="M923" i="5"/>
  <c r="N923" i="5"/>
  <c r="M924" i="5"/>
  <c r="N924" i="5"/>
  <c r="M925" i="5"/>
  <c r="N925" i="5"/>
  <c r="M926" i="5"/>
  <c r="N926" i="5"/>
  <c r="M927" i="5"/>
  <c r="N927" i="5"/>
  <c r="M928" i="5"/>
  <c r="N928" i="5"/>
  <c r="M929" i="5"/>
  <c r="N929" i="5"/>
  <c r="M930" i="5"/>
  <c r="N930" i="5"/>
  <c r="M931" i="5"/>
  <c r="N931" i="5"/>
  <c r="M932" i="5"/>
  <c r="N932" i="5"/>
  <c r="M933" i="5"/>
  <c r="N933" i="5"/>
  <c r="M934" i="5"/>
  <c r="N934" i="5"/>
  <c r="M935" i="5"/>
  <c r="N935" i="5"/>
  <c r="M936" i="5"/>
  <c r="N936" i="5"/>
  <c r="M937" i="5"/>
  <c r="N937" i="5"/>
  <c r="M938" i="5"/>
  <c r="N938" i="5"/>
  <c r="M939" i="5"/>
  <c r="N939" i="5"/>
  <c r="M940" i="5"/>
  <c r="N940" i="5"/>
  <c r="M941" i="5"/>
  <c r="N941" i="5"/>
  <c r="M942" i="5"/>
  <c r="N942" i="5"/>
  <c r="M943" i="5"/>
  <c r="N943" i="5"/>
  <c r="M944" i="5"/>
  <c r="N944" i="5"/>
  <c r="M945" i="5"/>
  <c r="N945" i="5"/>
  <c r="M946" i="5"/>
  <c r="N946" i="5"/>
  <c r="M947" i="5"/>
  <c r="N947" i="5"/>
  <c r="M948" i="5"/>
  <c r="N948" i="5"/>
  <c r="M949" i="5"/>
  <c r="N949" i="5"/>
  <c r="M950" i="5"/>
  <c r="N950" i="5"/>
  <c r="M951" i="5"/>
  <c r="N951" i="5"/>
  <c r="M952" i="5"/>
  <c r="N952" i="5"/>
  <c r="M953" i="5"/>
  <c r="N953" i="5"/>
  <c r="M954" i="5"/>
  <c r="N954" i="5"/>
  <c r="M955" i="5"/>
  <c r="N955" i="5"/>
  <c r="M956" i="5"/>
  <c r="N956" i="5"/>
  <c r="M957" i="5"/>
  <c r="N957" i="5"/>
  <c r="M958" i="5"/>
  <c r="N958" i="5"/>
  <c r="M959" i="5"/>
  <c r="N959" i="5"/>
  <c r="M960" i="5"/>
  <c r="N960" i="5"/>
  <c r="M961" i="5"/>
  <c r="N961" i="5"/>
  <c r="M962" i="5"/>
  <c r="N962" i="5"/>
  <c r="M963" i="5"/>
  <c r="N963" i="5"/>
  <c r="M964" i="5"/>
  <c r="N964" i="5"/>
  <c r="M965" i="5"/>
  <c r="N965" i="5"/>
  <c r="M966" i="5"/>
  <c r="N966" i="5"/>
  <c r="M967" i="5"/>
  <c r="N967" i="5"/>
  <c r="M968" i="5"/>
  <c r="N968" i="5"/>
  <c r="M969" i="5"/>
  <c r="N969" i="5"/>
  <c r="M970" i="5"/>
  <c r="N970" i="5"/>
  <c r="M971" i="5"/>
  <c r="N971" i="5"/>
  <c r="M972" i="5"/>
  <c r="N972" i="5"/>
  <c r="M973" i="5"/>
  <c r="N973" i="5"/>
  <c r="M974" i="5"/>
  <c r="N974" i="5"/>
  <c r="M975" i="5"/>
  <c r="N975" i="5"/>
  <c r="M976" i="5"/>
  <c r="N976" i="5"/>
  <c r="M977" i="5"/>
  <c r="N977" i="5"/>
  <c r="M978" i="5"/>
  <c r="N978" i="5"/>
  <c r="M979" i="5"/>
  <c r="N979" i="5"/>
  <c r="M980" i="5"/>
  <c r="N980" i="5"/>
  <c r="M981" i="5"/>
  <c r="N981" i="5"/>
  <c r="M982" i="5"/>
  <c r="N982" i="5"/>
  <c r="M983" i="5"/>
  <c r="N983" i="5"/>
  <c r="M984" i="5"/>
  <c r="N984" i="5"/>
  <c r="M985" i="5"/>
  <c r="N985" i="5"/>
  <c r="M986" i="5"/>
  <c r="N986" i="5"/>
  <c r="M987" i="5"/>
  <c r="N987" i="5"/>
  <c r="M988" i="5"/>
  <c r="N988" i="5"/>
  <c r="M989" i="5"/>
  <c r="N989" i="5"/>
  <c r="M990" i="5"/>
  <c r="N990" i="5"/>
  <c r="M991" i="5"/>
  <c r="N991" i="5"/>
  <c r="M992" i="5"/>
  <c r="N992" i="5"/>
  <c r="M993" i="5"/>
  <c r="N993" i="5"/>
  <c r="M994" i="5"/>
  <c r="N994" i="5"/>
  <c r="M995" i="5"/>
  <c r="N995" i="5"/>
  <c r="M996" i="5"/>
  <c r="N996" i="5"/>
  <c r="M997" i="5"/>
  <c r="N997" i="5"/>
  <c r="M998" i="5"/>
  <c r="N998" i="5"/>
  <c r="M999" i="5"/>
  <c r="N999" i="5"/>
  <c r="M1000" i="5"/>
  <c r="N1000" i="5"/>
  <c r="M1001" i="5"/>
  <c r="N1001" i="5"/>
  <c r="M1002" i="5"/>
  <c r="N1002" i="5"/>
  <c r="M1003" i="5"/>
  <c r="N1003" i="5"/>
  <c r="M1004" i="5"/>
  <c r="N1004" i="5"/>
  <c r="M1005" i="5"/>
  <c r="N1005" i="5"/>
  <c r="M1006" i="5"/>
  <c r="N1006" i="5"/>
  <c r="M1007" i="5"/>
  <c r="N1007" i="5"/>
  <c r="M1008" i="5"/>
  <c r="N1008" i="5"/>
  <c r="M1009" i="5"/>
  <c r="N1009" i="5"/>
  <c r="M1010" i="5"/>
  <c r="N1010" i="5"/>
  <c r="M1011" i="5"/>
  <c r="N1011" i="5"/>
  <c r="M1012" i="5"/>
  <c r="N1012" i="5"/>
  <c r="M1013" i="5"/>
  <c r="N1013" i="5"/>
  <c r="M1014" i="5"/>
  <c r="N1014" i="5"/>
  <c r="M1015" i="5"/>
  <c r="N1015" i="5"/>
  <c r="M1016" i="5"/>
  <c r="N1016" i="5"/>
  <c r="M1017" i="5"/>
  <c r="N1017" i="5"/>
  <c r="M1018" i="5"/>
  <c r="N1018" i="5"/>
  <c r="M1019" i="5"/>
  <c r="N1019" i="5"/>
  <c r="M1020" i="5"/>
  <c r="N1020" i="5"/>
  <c r="M1021" i="5"/>
  <c r="N1021" i="5"/>
  <c r="M1022" i="5"/>
  <c r="N1022" i="5"/>
  <c r="M1023" i="5"/>
  <c r="N1023" i="5"/>
  <c r="M1024" i="5"/>
  <c r="N1024" i="5"/>
  <c r="M1025" i="5"/>
  <c r="N1025" i="5"/>
  <c r="M1026" i="5"/>
  <c r="N1026" i="5"/>
  <c r="M1027" i="5"/>
  <c r="N1027" i="5"/>
  <c r="M1028" i="5"/>
  <c r="N1028" i="5"/>
  <c r="M1029" i="5"/>
  <c r="N1029" i="5"/>
  <c r="M1030" i="5"/>
  <c r="N1030" i="5"/>
  <c r="M1031" i="5"/>
  <c r="N1031" i="5"/>
  <c r="M1032" i="5"/>
  <c r="N1032" i="5"/>
  <c r="M1033" i="5"/>
  <c r="N1033" i="5"/>
  <c r="M1034" i="5"/>
  <c r="N1034" i="5"/>
  <c r="M1035" i="5"/>
  <c r="N1035" i="5"/>
  <c r="M1036" i="5"/>
  <c r="N1036" i="5"/>
  <c r="M1037" i="5"/>
  <c r="N1037" i="5"/>
  <c r="M1038" i="5"/>
  <c r="N1038" i="5"/>
  <c r="M1039" i="5"/>
  <c r="N1039" i="5"/>
  <c r="M1040" i="5"/>
  <c r="N1040" i="5"/>
  <c r="M1041" i="5"/>
  <c r="N1041" i="5"/>
  <c r="M1042" i="5"/>
  <c r="N1042" i="5"/>
  <c r="M1043" i="5"/>
  <c r="N1043" i="5"/>
  <c r="M1044" i="5"/>
  <c r="N1044" i="5"/>
  <c r="M1045" i="5"/>
  <c r="N1045" i="5"/>
  <c r="M1046" i="5"/>
  <c r="N1046" i="5"/>
  <c r="M1047" i="5"/>
  <c r="N1047" i="5"/>
  <c r="M1048" i="5"/>
  <c r="N1048" i="5"/>
  <c r="M1049" i="5"/>
  <c r="N1049" i="5"/>
  <c r="M1050" i="5"/>
  <c r="N1050" i="5"/>
  <c r="M1051" i="5"/>
  <c r="N1051" i="5"/>
  <c r="M1052" i="5"/>
  <c r="N1052" i="5"/>
  <c r="M1053" i="5"/>
  <c r="N1053" i="5"/>
  <c r="M1054" i="5"/>
  <c r="N1054" i="5"/>
  <c r="M1055" i="5"/>
  <c r="N1055" i="5"/>
  <c r="M1056" i="5"/>
  <c r="N1056" i="5"/>
  <c r="M1057" i="5"/>
  <c r="N1057" i="5"/>
  <c r="M1058" i="5"/>
  <c r="N1058" i="5"/>
  <c r="M1059" i="5"/>
  <c r="N1059" i="5"/>
  <c r="M1060" i="5"/>
  <c r="N1060" i="5"/>
  <c r="M1061" i="5"/>
  <c r="N1061" i="5"/>
  <c r="M1062" i="5"/>
  <c r="N1062" i="5"/>
  <c r="M1063" i="5"/>
  <c r="N1063" i="5"/>
  <c r="M1064" i="5"/>
  <c r="N1064" i="5"/>
  <c r="M1065" i="5"/>
  <c r="N1065" i="5"/>
  <c r="M1066" i="5"/>
  <c r="N1066" i="5"/>
  <c r="M1067" i="5"/>
  <c r="N1067" i="5"/>
  <c r="M1068" i="5"/>
  <c r="N1068" i="5"/>
  <c r="M1069" i="5"/>
  <c r="N1069" i="5"/>
  <c r="M1070" i="5"/>
  <c r="N1070" i="5"/>
  <c r="M1071" i="5"/>
  <c r="N1071" i="5"/>
  <c r="M1072" i="5"/>
  <c r="N1072" i="5"/>
  <c r="M1073" i="5"/>
  <c r="N1073" i="5"/>
  <c r="M1074" i="5"/>
  <c r="N1074" i="5"/>
  <c r="M1075" i="5"/>
  <c r="N1075" i="5"/>
  <c r="M1076" i="5"/>
  <c r="N1076" i="5"/>
  <c r="M1077" i="5"/>
  <c r="N1077" i="5"/>
  <c r="M1078" i="5"/>
  <c r="N1078" i="5"/>
  <c r="M1079" i="5"/>
  <c r="N1079" i="5"/>
  <c r="M1080" i="5"/>
  <c r="N1080" i="5"/>
  <c r="M1081" i="5"/>
  <c r="N1081" i="5"/>
  <c r="M1082" i="5"/>
  <c r="N1082" i="5"/>
  <c r="M1083" i="5"/>
  <c r="N1083" i="5"/>
  <c r="M1084" i="5"/>
  <c r="N1084" i="5"/>
  <c r="M1085" i="5"/>
  <c r="N1085" i="5"/>
  <c r="M1086" i="5"/>
  <c r="N1086" i="5"/>
  <c r="M1087" i="5"/>
  <c r="N1087" i="5"/>
  <c r="M1088" i="5"/>
  <c r="N1088" i="5"/>
  <c r="M1089" i="5"/>
  <c r="N1089" i="5"/>
  <c r="M1090" i="5"/>
  <c r="N1090" i="5"/>
  <c r="M1091" i="5"/>
  <c r="N1091" i="5"/>
  <c r="M1092" i="5"/>
  <c r="N1092" i="5"/>
  <c r="M1093" i="5"/>
  <c r="N1093" i="5"/>
  <c r="M1094" i="5"/>
  <c r="N1094" i="5"/>
  <c r="M1095" i="5"/>
  <c r="N1095" i="5"/>
  <c r="M1096" i="5"/>
  <c r="N1096" i="5"/>
  <c r="M1097" i="5"/>
  <c r="N1097" i="5"/>
  <c r="M1098" i="5"/>
  <c r="N1098" i="5"/>
  <c r="M1099" i="5"/>
  <c r="N1099" i="5"/>
  <c r="M1100" i="5"/>
  <c r="N1100" i="5"/>
  <c r="M1101" i="5"/>
  <c r="N1101" i="5"/>
  <c r="M1102" i="5"/>
  <c r="N1102" i="5"/>
  <c r="M1103" i="5"/>
  <c r="N1103" i="5"/>
  <c r="M1104" i="5"/>
  <c r="N1104" i="5"/>
  <c r="M1105" i="5"/>
  <c r="N1105" i="5"/>
  <c r="M1106" i="5"/>
  <c r="N1106" i="5"/>
  <c r="M1107" i="5"/>
  <c r="N1107" i="5"/>
  <c r="M1108" i="5"/>
  <c r="N1108" i="5"/>
  <c r="M1109" i="5"/>
  <c r="N1109" i="5"/>
  <c r="M1110" i="5"/>
  <c r="N1110" i="5"/>
  <c r="M1111" i="5"/>
  <c r="N1111" i="5"/>
  <c r="M1112" i="5"/>
  <c r="N1112" i="5"/>
  <c r="M1113" i="5"/>
  <c r="N1113" i="5"/>
  <c r="M1114" i="5"/>
  <c r="N1114" i="5"/>
  <c r="M1115" i="5"/>
  <c r="N1115" i="5"/>
  <c r="M1116" i="5"/>
  <c r="N1116" i="5"/>
  <c r="M1117" i="5"/>
  <c r="N1117" i="5"/>
  <c r="M1118" i="5"/>
  <c r="N1118" i="5"/>
  <c r="M1119" i="5"/>
  <c r="N1119" i="5"/>
  <c r="M1120" i="5"/>
  <c r="N1120" i="5"/>
  <c r="M1121" i="5"/>
  <c r="N1121" i="5"/>
  <c r="M1122" i="5"/>
  <c r="N1122" i="5"/>
  <c r="M1123" i="5"/>
  <c r="N1123" i="5"/>
  <c r="M1124" i="5"/>
  <c r="N1124" i="5"/>
  <c r="M1125" i="5"/>
  <c r="N1125" i="5"/>
  <c r="M1126" i="5"/>
  <c r="N1126" i="5"/>
  <c r="M1127" i="5"/>
  <c r="N1127" i="5"/>
  <c r="M1128" i="5"/>
  <c r="N1128" i="5"/>
  <c r="M1129" i="5"/>
  <c r="N1129" i="5"/>
  <c r="M1130" i="5"/>
  <c r="N1130" i="5"/>
  <c r="M1131" i="5"/>
  <c r="N1131" i="5"/>
  <c r="M1132" i="5"/>
  <c r="N1132" i="5"/>
  <c r="M1133" i="5"/>
  <c r="N1133" i="5"/>
  <c r="M1134" i="5"/>
  <c r="N1134" i="5"/>
  <c r="M1135" i="5"/>
  <c r="N1135" i="5"/>
  <c r="M1136" i="5"/>
  <c r="N1136" i="5"/>
  <c r="M1137" i="5"/>
  <c r="N1137" i="5"/>
  <c r="M1138" i="5"/>
  <c r="N1138" i="5"/>
  <c r="M1139" i="5"/>
  <c r="N1139" i="5"/>
  <c r="M1140" i="5"/>
  <c r="N1140" i="5"/>
  <c r="M1141" i="5"/>
  <c r="N1141" i="5"/>
  <c r="M1142" i="5"/>
  <c r="N1142" i="5"/>
  <c r="M1143" i="5"/>
  <c r="N1143" i="5"/>
  <c r="M1144" i="5"/>
  <c r="N1144" i="5"/>
  <c r="M1145" i="5"/>
  <c r="N1145" i="5"/>
  <c r="M1146" i="5"/>
  <c r="N1146" i="5"/>
  <c r="M1147" i="5"/>
  <c r="N1147" i="5"/>
  <c r="M1148" i="5"/>
  <c r="N1148" i="5"/>
  <c r="M1149" i="5"/>
  <c r="N1149" i="5"/>
  <c r="M1150" i="5"/>
  <c r="N1150" i="5"/>
  <c r="M1151" i="5"/>
  <c r="N1151" i="5"/>
  <c r="M1152" i="5"/>
  <c r="N1152" i="5"/>
  <c r="M1153" i="5"/>
  <c r="N1153" i="5"/>
  <c r="M1154" i="5"/>
  <c r="N1154" i="5"/>
  <c r="M1155" i="5"/>
  <c r="N1155" i="5"/>
  <c r="M1156" i="5"/>
  <c r="N1156" i="5"/>
  <c r="M1157" i="5"/>
  <c r="N1157" i="5"/>
  <c r="M1158" i="5"/>
  <c r="N1158" i="5"/>
  <c r="M1159" i="5"/>
  <c r="N1159" i="5"/>
  <c r="M1160" i="5"/>
  <c r="N1160" i="5"/>
  <c r="M1161" i="5"/>
  <c r="N1161" i="5"/>
  <c r="M1162" i="5"/>
  <c r="N1162" i="5"/>
  <c r="M1163" i="5"/>
  <c r="N1163" i="5"/>
  <c r="M1164" i="5"/>
  <c r="N1164" i="5"/>
  <c r="M1165" i="5"/>
  <c r="N1165" i="5"/>
  <c r="M1166" i="5"/>
  <c r="N1166" i="5"/>
  <c r="M1167" i="5"/>
  <c r="N1167" i="5"/>
  <c r="M1168" i="5"/>
  <c r="N1168" i="5"/>
  <c r="M1169" i="5"/>
  <c r="N1169" i="5"/>
  <c r="M1170" i="5"/>
  <c r="N1170" i="5"/>
  <c r="M1171" i="5"/>
  <c r="N1171" i="5"/>
  <c r="M1172" i="5"/>
  <c r="N1172" i="5"/>
  <c r="M1173" i="5"/>
  <c r="N1173" i="5"/>
  <c r="M1174" i="5"/>
  <c r="N1174" i="5"/>
  <c r="M1175" i="5"/>
  <c r="N1175" i="5"/>
  <c r="M1176" i="5"/>
  <c r="N1176" i="5"/>
  <c r="M1177" i="5"/>
  <c r="N1177" i="5"/>
  <c r="M1178" i="5"/>
  <c r="N1178" i="5"/>
  <c r="M1179" i="5"/>
  <c r="N1179" i="5"/>
  <c r="M1180" i="5"/>
  <c r="N1180" i="5"/>
  <c r="M1181" i="5"/>
  <c r="N1181" i="5"/>
  <c r="M1182" i="5"/>
  <c r="N1182" i="5"/>
  <c r="M1183" i="5"/>
  <c r="N1183" i="5"/>
  <c r="M1184" i="5"/>
  <c r="N1184" i="5"/>
  <c r="M1185" i="5"/>
  <c r="N1185" i="5"/>
  <c r="M1186" i="5"/>
  <c r="N1186" i="5"/>
  <c r="M1187" i="5"/>
  <c r="N1187" i="5"/>
  <c r="M1188" i="5"/>
  <c r="N1188" i="5"/>
  <c r="M1189" i="5"/>
  <c r="N1189" i="5"/>
  <c r="M1190" i="5"/>
  <c r="N1190" i="5"/>
  <c r="M1191" i="5"/>
  <c r="N1191" i="5"/>
  <c r="M1192" i="5"/>
  <c r="N1192" i="5"/>
  <c r="M1193" i="5"/>
  <c r="N1193" i="5"/>
  <c r="M1194" i="5"/>
  <c r="N1194" i="5"/>
  <c r="M1195" i="5"/>
  <c r="N1195" i="5"/>
  <c r="M1196" i="5"/>
  <c r="N1196" i="5"/>
  <c r="M1197" i="5"/>
  <c r="N1197" i="5"/>
  <c r="M1198" i="5"/>
  <c r="N1198" i="5"/>
  <c r="M1199" i="5"/>
  <c r="N1199" i="5"/>
  <c r="M1200" i="5"/>
  <c r="N1200" i="5"/>
  <c r="M1201" i="5"/>
  <c r="N1201" i="5"/>
  <c r="M1202" i="5"/>
  <c r="N1202" i="5"/>
  <c r="M1203" i="5"/>
  <c r="N1203" i="5"/>
  <c r="M1204" i="5"/>
  <c r="N1204" i="5"/>
  <c r="M1205" i="5"/>
  <c r="N1205" i="5"/>
  <c r="M1206" i="5"/>
  <c r="N1206" i="5"/>
  <c r="M1207" i="5"/>
  <c r="N1207" i="5"/>
  <c r="M1208" i="5"/>
  <c r="N1208" i="5"/>
  <c r="M1209" i="5"/>
  <c r="N1209" i="5"/>
  <c r="M1210" i="5"/>
  <c r="N1210" i="5"/>
  <c r="M1211" i="5"/>
  <c r="N1211" i="5"/>
  <c r="M1212" i="5"/>
  <c r="N1212" i="5"/>
  <c r="M1213" i="5"/>
  <c r="N1213" i="5"/>
  <c r="M1214" i="5"/>
  <c r="N1214" i="5"/>
  <c r="M1215" i="5"/>
  <c r="N1215" i="5"/>
  <c r="M1216" i="5"/>
  <c r="N1216" i="5"/>
  <c r="M1217" i="5"/>
  <c r="N1217" i="5"/>
  <c r="M1218" i="5"/>
  <c r="N1218" i="5"/>
  <c r="M1219" i="5"/>
  <c r="N1219" i="5"/>
  <c r="M1220" i="5"/>
  <c r="N1220" i="5"/>
  <c r="M1221" i="5"/>
  <c r="N1221" i="5"/>
  <c r="M1222" i="5"/>
  <c r="N1222" i="5"/>
  <c r="M1223" i="5"/>
  <c r="N1223" i="5"/>
  <c r="M1224" i="5"/>
  <c r="N1224" i="5"/>
  <c r="M1225" i="5"/>
  <c r="N1225" i="5"/>
  <c r="M1226" i="5"/>
  <c r="N1226" i="5"/>
  <c r="M1227" i="5"/>
  <c r="N1227" i="5"/>
  <c r="M1228" i="5"/>
  <c r="N1228" i="5"/>
  <c r="M1229" i="5"/>
  <c r="N1229" i="5"/>
  <c r="M1230" i="5"/>
  <c r="N1230" i="5"/>
  <c r="M1231" i="5"/>
  <c r="N1231" i="5"/>
  <c r="M1232" i="5"/>
  <c r="N1232" i="5"/>
  <c r="M1233" i="5"/>
  <c r="N1233" i="5"/>
  <c r="M1234" i="5"/>
  <c r="N1234" i="5"/>
  <c r="M1235" i="5"/>
  <c r="N1235" i="5"/>
  <c r="M1236" i="5"/>
  <c r="N1236" i="5"/>
  <c r="M1237" i="5"/>
  <c r="N1237" i="5"/>
  <c r="M1238" i="5"/>
  <c r="N1238" i="5"/>
  <c r="M1239" i="5"/>
  <c r="N1239" i="5"/>
  <c r="M1240" i="5"/>
  <c r="N1240" i="5"/>
  <c r="M1241" i="5"/>
  <c r="N1241" i="5"/>
  <c r="M1242" i="5"/>
  <c r="N1242" i="5"/>
  <c r="M1243" i="5"/>
  <c r="N1243" i="5"/>
  <c r="M1244" i="5"/>
  <c r="N1244" i="5"/>
  <c r="M1245" i="5"/>
  <c r="N1245" i="5"/>
  <c r="M1246" i="5"/>
  <c r="N1246" i="5"/>
  <c r="M1247" i="5"/>
  <c r="N1247" i="5"/>
  <c r="M1248" i="5"/>
  <c r="N1248" i="5"/>
  <c r="M1249" i="5"/>
  <c r="N1249" i="5"/>
  <c r="M1250" i="5"/>
  <c r="N1250" i="5"/>
  <c r="M1251" i="5"/>
  <c r="N1251" i="5"/>
  <c r="M1252" i="5"/>
  <c r="N1252" i="5"/>
  <c r="M1253" i="5"/>
  <c r="N1253" i="5"/>
  <c r="M1254" i="5"/>
  <c r="N1254" i="5"/>
  <c r="M1255" i="5"/>
  <c r="N1255" i="5"/>
  <c r="M1256" i="5"/>
  <c r="N1256" i="5"/>
  <c r="M1257" i="5"/>
  <c r="N1257" i="5"/>
  <c r="M1258" i="5"/>
  <c r="N1258" i="5"/>
  <c r="M1259" i="5"/>
  <c r="N1259" i="5"/>
  <c r="M1260" i="5"/>
  <c r="N1260" i="5"/>
  <c r="M1261" i="5"/>
  <c r="N1261" i="5"/>
  <c r="M1262" i="5"/>
  <c r="N1262" i="5"/>
  <c r="M1263" i="5"/>
  <c r="N1263" i="5"/>
  <c r="M1264" i="5"/>
  <c r="N1264" i="5"/>
  <c r="M1265" i="5"/>
  <c r="N1265" i="5"/>
  <c r="M1266" i="5"/>
  <c r="N1266" i="5"/>
  <c r="M1267" i="5"/>
  <c r="N1267" i="5"/>
  <c r="M1268" i="5"/>
  <c r="N1268" i="5"/>
  <c r="M1269" i="5"/>
  <c r="N1269" i="5"/>
  <c r="M1270" i="5"/>
  <c r="N1270" i="5"/>
  <c r="M1271" i="5"/>
  <c r="N1271" i="5"/>
  <c r="M1272" i="5"/>
  <c r="N1272" i="5"/>
  <c r="M1273" i="5"/>
  <c r="N1273" i="5"/>
  <c r="M1274" i="5"/>
  <c r="N1274" i="5"/>
  <c r="M1275" i="5"/>
  <c r="N1275" i="5"/>
  <c r="M1276" i="5"/>
  <c r="N1276" i="5"/>
  <c r="M1277" i="5"/>
  <c r="N1277" i="5"/>
  <c r="M1278" i="5"/>
  <c r="N1278" i="5"/>
  <c r="M1279" i="5"/>
  <c r="N1279" i="5"/>
  <c r="M1280" i="5"/>
  <c r="N1280" i="5"/>
  <c r="M1281" i="5"/>
  <c r="N1281" i="5"/>
  <c r="M1282" i="5"/>
  <c r="N1282" i="5"/>
  <c r="M1283" i="5"/>
  <c r="N1283" i="5"/>
  <c r="M1284" i="5"/>
  <c r="N1284" i="5"/>
  <c r="M1285" i="5"/>
  <c r="N1285" i="5"/>
  <c r="M1286" i="5"/>
  <c r="N1286" i="5"/>
  <c r="M1287" i="5"/>
  <c r="N1287" i="5"/>
  <c r="M1288" i="5"/>
  <c r="N1288" i="5"/>
  <c r="M1289" i="5"/>
  <c r="N1289" i="5"/>
  <c r="M1290" i="5"/>
  <c r="N1290" i="5"/>
  <c r="M1291" i="5"/>
  <c r="N1291" i="5"/>
  <c r="M1292" i="5"/>
  <c r="N1292" i="5"/>
  <c r="M1293" i="5"/>
  <c r="N1293" i="5"/>
  <c r="M1294" i="5"/>
  <c r="N1294" i="5"/>
  <c r="M1295" i="5"/>
  <c r="N1295" i="5"/>
  <c r="M1296" i="5"/>
  <c r="N1296" i="5"/>
  <c r="M1297" i="5"/>
  <c r="N1297" i="5"/>
  <c r="M1298" i="5"/>
  <c r="N1298" i="5"/>
  <c r="M1299" i="5"/>
  <c r="N1299" i="5"/>
  <c r="M1300" i="5"/>
  <c r="N1300" i="5"/>
  <c r="M1301" i="5"/>
  <c r="N1301" i="5"/>
  <c r="M1302" i="5"/>
  <c r="N1302" i="5"/>
  <c r="M1303" i="5"/>
  <c r="N1303" i="5"/>
  <c r="M1304" i="5"/>
  <c r="N1304" i="5"/>
  <c r="M1305" i="5"/>
  <c r="N1305" i="5"/>
  <c r="M1306" i="5"/>
  <c r="N1306" i="5"/>
  <c r="M1307" i="5"/>
  <c r="N1307" i="5"/>
  <c r="M1308" i="5"/>
  <c r="N1308" i="5"/>
  <c r="M1309" i="5"/>
  <c r="N1309" i="5"/>
  <c r="M1310" i="5"/>
  <c r="N1310" i="5"/>
  <c r="M1311" i="5"/>
  <c r="N1311" i="5"/>
  <c r="M1312" i="5"/>
  <c r="N1312" i="5"/>
  <c r="M1313" i="5"/>
  <c r="N1313" i="5"/>
  <c r="M1314" i="5"/>
  <c r="N1314" i="5"/>
  <c r="M1315" i="5"/>
  <c r="N1315" i="5"/>
  <c r="M1316" i="5"/>
  <c r="N1316" i="5"/>
  <c r="M1317" i="5"/>
  <c r="N1317" i="5"/>
  <c r="M1318" i="5"/>
  <c r="N1318" i="5"/>
  <c r="M1319" i="5"/>
  <c r="N1319" i="5"/>
  <c r="M1320" i="5"/>
  <c r="N1320" i="5"/>
  <c r="M1321" i="5"/>
  <c r="N1321" i="5"/>
  <c r="M1322" i="5"/>
  <c r="N1322" i="5"/>
  <c r="M1323" i="5"/>
  <c r="N1323" i="5"/>
  <c r="M1324" i="5"/>
  <c r="N1324" i="5"/>
  <c r="M1325" i="5"/>
  <c r="N1325" i="5"/>
  <c r="M1326" i="5"/>
  <c r="N1326" i="5"/>
  <c r="M1327" i="5"/>
  <c r="N1327" i="5"/>
  <c r="M1328" i="5"/>
  <c r="N1328" i="5"/>
  <c r="M1329" i="5"/>
  <c r="N1329" i="5"/>
  <c r="M1330" i="5"/>
  <c r="N1330" i="5"/>
  <c r="M1331" i="5"/>
  <c r="N1331" i="5"/>
  <c r="M1332" i="5"/>
  <c r="N1332" i="5"/>
  <c r="M1333" i="5"/>
  <c r="N1333" i="5"/>
  <c r="M1334" i="5"/>
  <c r="N1334" i="5"/>
  <c r="M1335" i="5"/>
  <c r="N1335" i="5"/>
  <c r="M1336" i="5"/>
  <c r="N1336" i="5"/>
  <c r="M1337" i="5"/>
  <c r="N1337" i="5"/>
  <c r="M1338" i="5"/>
  <c r="N1338" i="5"/>
  <c r="M1339" i="5"/>
  <c r="N1339" i="5"/>
  <c r="M1340" i="5"/>
  <c r="N1340" i="5"/>
  <c r="M1341" i="5"/>
  <c r="N1341" i="5"/>
  <c r="M1342" i="5"/>
  <c r="N1342" i="5"/>
  <c r="M1343" i="5"/>
  <c r="N1343" i="5"/>
  <c r="M1344" i="5"/>
  <c r="N1344" i="5"/>
  <c r="M1345" i="5"/>
  <c r="N1345" i="5"/>
  <c r="M1346" i="5"/>
  <c r="N1346" i="5"/>
  <c r="M1347" i="5"/>
  <c r="N1347" i="5"/>
  <c r="M1348" i="5"/>
  <c r="N1348" i="5"/>
  <c r="M1349" i="5"/>
  <c r="N1349" i="5"/>
  <c r="M1350" i="5"/>
  <c r="N1350" i="5"/>
  <c r="M1351" i="5"/>
  <c r="N1351" i="5"/>
  <c r="M1352" i="5"/>
  <c r="N1352" i="5"/>
  <c r="M1353" i="5"/>
  <c r="N1353" i="5"/>
  <c r="M1354" i="5"/>
  <c r="N1354" i="5"/>
  <c r="M1355" i="5"/>
  <c r="N1355" i="5"/>
  <c r="M1356" i="5"/>
  <c r="N1356" i="5"/>
  <c r="M1357" i="5"/>
  <c r="N1357" i="5"/>
  <c r="M1358" i="5"/>
  <c r="N1358" i="5"/>
  <c r="M1359" i="5"/>
  <c r="N1359" i="5"/>
  <c r="M1360" i="5"/>
  <c r="N1360" i="5"/>
  <c r="M1361" i="5"/>
  <c r="N1361" i="5"/>
  <c r="M1362" i="5"/>
  <c r="N1362" i="5"/>
  <c r="M1363" i="5"/>
  <c r="N1363" i="5"/>
  <c r="M1364" i="5"/>
  <c r="N1364" i="5"/>
  <c r="M1365" i="5"/>
  <c r="N1365" i="5"/>
  <c r="M1366" i="5"/>
  <c r="N1366" i="5"/>
  <c r="M1367" i="5"/>
  <c r="N1367" i="5"/>
  <c r="M1368" i="5"/>
  <c r="N1368" i="5"/>
  <c r="M1369" i="5"/>
  <c r="N1369" i="5"/>
  <c r="M1370" i="5"/>
  <c r="N1370" i="5"/>
  <c r="M1371" i="5"/>
  <c r="N1371" i="5"/>
  <c r="M1372" i="5"/>
  <c r="N1372" i="5"/>
  <c r="M1373" i="5"/>
  <c r="N1373" i="5"/>
  <c r="M1374" i="5"/>
  <c r="N1374" i="5"/>
  <c r="M1375" i="5"/>
  <c r="N1375" i="5"/>
  <c r="M1376" i="5"/>
  <c r="N1376" i="5"/>
  <c r="M1377" i="5"/>
  <c r="N1377" i="5"/>
  <c r="M1378" i="5"/>
  <c r="N1378" i="5"/>
  <c r="M1379" i="5"/>
  <c r="N1379" i="5"/>
  <c r="M1380" i="5"/>
  <c r="N1380" i="5"/>
  <c r="M1381" i="5"/>
  <c r="N1381" i="5"/>
  <c r="M1382" i="5"/>
  <c r="N1382" i="5"/>
  <c r="M1383" i="5"/>
  <c r="N1383" i="5"/>
  <c r="M1384" i="5"/>
  <c r="N1384" i="5"/>
  <c r="M1385" i="5"/>
  <c r="N1385" i="5"/>
  <c r="M1386" i="5"/>
  <c r="N1386" i="5"/>
  <c r="M1387" i="5"/>
  <c r="N1387" i="5"/>
  <c r="M1388" i="5"/>
  <c r="N1388" i="5"/>
  <c r="M1389" i="5"/>
  <c r="N1389" i="5"/>
  <c r="M1390" i="5"/>
  <c r="N1390" i="5"/>
  <c r="M1391" i="5"/>
  <c r="N1391" i="5"/>
  <c r="M1392" i="5"/>
  <c r="N1392" i="5"/>
  <c r="M1393" i="5"/>
  <c r="N1393" i="5"/>
  <c r="M1394" i="5"/>
  <c r="N1394" i="5"/>
  <c r="M1395" i="5"/>
  <c r="N1395" i="5"/>
  <c r="M1396" i="5"/>
  <c r="N1396" i="5"/>
  <c r="M1397" i="5"/>
  <c r="N1397" i="5"/>
  <c r="M1398" i="5"/>
  <c r="N1398" i="5"/>
  <c r="M1399" i="5"/>
  <c r="N1399" i="5"/>
  <c r="M1400" i="5"/>
  <c r="N1400" i="5"/>
  <c r="M1401" i="5"/>
  <c r="N1401" i="5"/>
  <c r="M1402" i="5"/>
  <c r="N1402" i="5"/>
  <c r="M1403" i="5"/>
  <c r="N1403" i="5"/>
  <c r="M1404" i="5"/>
  <c r="N1404" i="5"/>
  <c r="M1405" i="5"/>
  <c r="N1405" i="5"/>
  <c r="M1406" i="5"/>
  <c r="N1406" i="5"/>
  <c r="M1407" i="5"/>
  <c r="N1407" i="5"/>
  <c r="M1408" i="5"/>
  <c r="N1408" i="5"/>
  <c r="M1409" i="5"/>
  <c r="N1409" i="5"/>
  <c r="M1410" i="5"/>
  <c r="N1410" i="5"/>
  <c r="M1411" i="5"/>
  <c r="N1411" i="5"/>
  <c r="M1412" i="5"/>
  <c r="N1412" i="5"/>
  <c r="M1413" i="5"/>
  <c r="N1413" i="5"/>
  <c r="M1414" i="5"/>
  <c r="N1414" i="5"/>
  <c r="M1415" i="5"/>
  <c r="N1415" i="5"/>
  <c r="M1416" i="5"/>
  <c r="N1416" i="5"/>
  <c r="M1417" i="5"/>
  <c r="N1417" i="5"/>
  <c r="M1418" i="5"/>
  <c r="N1418" i="5"/>
  <c r="M1419" i="5"/>
  <c r="N1419" i="5"/>
  <c r="M1420" i="5"/>
  <c r="N1420" i="5"/>
  <c r="M1421" i="5"/>
  <c r="N1421" i="5"/>
  <c r="M1422" i="5"/>
  <c r="N1422" i="5"/>
  <c r="M1423" i="5"/>
  <c r="N1423" i="5"/>
  <c r="M1424" i="5"/>
  <c r="N1424" i="5"/>
  <c r="M1425" i="5"/>
  <c r="N1425" i="5"/>
  <c r="M1426" i="5"/>
  <c r="N1426" i="5"/>
  <c r="M1427" i="5"/>
  <c r="N1427" i="5"/>
  <c r="M1428" i="5"/>
  <c r="N1428" i="5"/>
  <c r="M1429" i="5"/>
  <c r="N1429" i="5"/>
  <c r="M1430" i="5"/>
  <c r="N1430" i="5"/>
  <c r="M1431" i="5"/>
  <c r="N1431" i="5"/>
  <c r="M1432" i="5"/>
  <c r="N1432" i="5"/>
  <c r="M1433" i="5"/>
  <c r="N1433" i="5"/>
  <c r="M1434" i="5"/>
  <c r="N1434" i="5"/>
  <c r="M1435" i="5"/>
  <c r="N1435" i="5"/>
  <c r="M1436" i="5"/>
  <c r="N1436" i="5"/>
  <c r="M1437" i="5"/>
  <c r="N1437" i="5"/>
  <c r="M1438" i="5"/>
  <c r="N1438" i="5"/>
  <c r="M1439" i="5"/>
  <c r="N1439" i="5"/>
  <c r="M1440" i="5"/>
  <c r="N1440" i="5"/>
  <c r="M1441" i="5"/>
  <c r="N1441" i="5"/>
  <c r="M1442" i="5"/>
  <c r="N1442" i="5"/>
  <c r="M1443" i="5"/>
  <c r="N1443" i="5"/>
  <c r="M1444" i="5"/>
  <c r="N1444" i="5"/>
  <c r="M1445" i="5"/>
  <c r="N1445" i="5"/>
  <c r="M1446" i="5"/>
  <c r="N1446" i="5"/>
  <c r="M1447" i="5"/>
  <c r="N1447" i="5"/>
  <c r="M1448" i="5"/>
  <c r="N1448" i="5"/>
  <c r="M1449" i="5"/>
  <c r="N1449" i="5"/>
  <c r="M1450" i="5"/>
  <c r="N1450" i="5"/>
  <c r="M1451" i="5"/>
  <c r="N1451" i="5"/>
  <c r="M1452" i="5"/>
  <c r="N1452" i="5"/>
  <c r="M1453" i="5"/>
  <c r="N1453" i="5"/>
  <c r="M1454" i="5"/>
  <c r="N1454" i="5"/>
  <c r="M1455" i="5"/>
  <c r="N1455" i="5"/>
  <c r="M1456" i="5"/>
  <c r="N1456" i="5"/>
  <c r="M1457" i="5"/>
  <c r="N1457" i="5"/>
  <c r="M1458" i="5"/>
  <c r="N1458" i="5"/>
  <c r="M1459" i="5"/>
  <c r="N1459" i="5"/>
  <c r="M1460" i="5"/>
  <c r="N1460" i="5"/>
  <c r="M1461" i="5"/>
  <c r="N1461" i="5"/>
  <c r="M1462" i="5"/>
  <c r="N1462" i="5"/>
  <c r="M1463" i="5"/>
  <c r="N1463" i="5"/>
  <c r="M1464" i="5"/>
  <c r="N1464" i="5"/>
  <c r="M1465" i="5"/>
  <c r="N1465" i="5"/>
  <c r="M1466" i="5"/>
  <c r="N1466" i="5"/>
  <c r="M1467" i="5"/>
  <c r="N1467" i="5"/>
  <c r="M1468" i="5"/>
  <c r="N1468" i="5"/>
  <c r="M1469" i="5"/>
  <c r="N1469" i="5"/>
  <c r="M1470" i="5"/>
  <c r="N1470" i="5"/>
  <c r="M1471" i="5"/>
  <c r="N1471" i="5"/>
  <c r="M1472" i="5"/>
  <c r="N1472" i="5"/>
  <c r="M1473" i="5"/>
  <c r="N1473" i="5"/>
  <c r="M1474" i="5"/>
  <c r="N1474" i="5"/>
  <c r="M1475" i="5"/>
  <c r="N1475" i="5"/>
  <c r="M1476" i="5"/>
  <c r="N1476" i="5"/>
  <c r="M1477" i="5"/>
  <c r="N1477" i="5"/>
  <c r="M1478" i="5"/>
  <c r="N1478" i="5"/>
  <c r="M1479" i="5"/>
  <c r="N1479" i="5"/>
  <c r="M1480" i="5"/>
  <c r="N1480" i="5"/>
  <c r="M1481" i="5"/>
  <c r="N1481" i="5"/>
  <c r="M1482" i="5"/>
  <c r="N1482" i="5"/>
  <c r="M1483" i="5"/>
  <c r="N1483" i="5"/>
  <c r="M1484" i="5"/>
  <c r="N1484" i="5"/>
  <c r="M1485" i="5"/>
  <c r="N1485" i="5"/>
  <c r="M1486" i="5"/>
  <c r="N1486" i="5"/>
  <c r="M1487" i="5"/>
  <c r="N1487" i="5"/>
  <c r="M1488" i="5"/>
  <c r="N1488" i="5"/>
  <c r="M1489" i="5"/>
  <c r="N1489" i="5"/>
  <c r="M1490" i="5"/>
  <c r="N1490" i="5"/>
  <c r="M1491" i="5"/>
  <c r="N1491" i="5"/>
  <c r="M1492" i="5"/>
  <c r="N1492" i="5"/>
  <c r="M1493" i="5"/>
  <c r="N1493" i="5"/>
  <c r="M1494" i="5"/>
  <c r="N1494" i="5"/>
  <c r="M1495" i="5"/>
  <c r="N1495" i="5"/>
  <c r="M1496" i="5"/>
  <c r="N1496" i="5"/>
  <c r="M1497" i="5"/>
  <c r="N1497" i="5"/>
  <c r="M1498" i="5"/>
  <c r="N1498" i="5"/>
  <c r="M1499" i="5"/>
  <c r="N1499" i="5"/>
  <c r="M1500" i="5"/>
  <c r="N1500" i="5"/>
  <c r="M1501" i="5"/>
  <c r="N1501" i="5"/>
  <c r="M1502" i="5"/>
  <c r="N1502" i="5"/>
  <c r="M1503" i="5"/>
  <c r="N1503" i="5"/>
  <c r="M1504" i="5"/>
  <c r="N1504" i="5"/>
  <c r="J5" i="5"/>
  <c r="Q14" i="2"/>
  <c r="T14" i="2"/>
  <c r="U14" i="2"/>
  <c r="U15" i="2"/>
  <c r="T16" i="2"/>
  <c r="U16" i="2"/>
  <c r="U17" i="2"/>
  <c r="U18" i="2"/>
  <c r="U19" i="2"/>
  <c r="T20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T33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Q54" i="2"/>
  <c r="T54" i="2"/>
  <c r="U54" i="2"/>
  <c r="Q55" i="2"/>
  <c r="T55" i="2"/>
  <c r="U55" i="2"/>
  <c r="Q56" i="2"/>
  <c r="T56" i="2"/>
  <c r="U56" i="2"/>
  <c r="Q57" i="2"/>
  <c r="T57" i="2"/>
  <c r="U57" i="2"/>
  <c r="Q58" i="2"/>
  <c r="T58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13" i="2"/>
  <c r="T15" i="2"/>
  <c r="T45" i="2"/>
  <c r="V14" i="2"/>
  <c r="V15" i="2"/>
  <c r="V16" i="2"/>
  <c r="V17" i="2"/>
  <c r="V18" i="2"/>
  <c r="V19" i="2"/>
  <c r="V20" i="2"/>
  <c r="Y16" i="2"/>
  <c r="V21" i="2"/>
  <c r="V22" i="2"/>
  <c r="V23" i="2"/>
  <c r="V24" i="2"/>
  <c r="V25" i="2"/>
  <c r="V26" i="2"/>
  <c r="V27" i="2"/>
  <c r="V28" i="2"/>
  <c r="X18" i="2"/>
  <c r="X19" i="2"/>
  <c r="X20" i="2"/>
  <c r="R20" i="2"/>
  <c r="S20" i="2"/>
  <c r="X21" i="2"/>
  <c r="X22" i="2"/>
  <c r="X23" i="2"/>
  <c r="W23" i="2"/>
  <c r="W17" i="2"/>
  <c r="V29" i="2"/>
  <c r="V30" i="2"/>
  <c r="Y15" i="2"/>
  <c r="V31" i="2"/>
  <c r="V32" i="2"/>
  <c r="V33" i="2"/>
  <c r="V34" i="2"/>
  <c r="V35" i="2"/>
  <c r="V36" i="2"/>
  <c r="V37" i="2"/>
  <c r="V38" i="2"/>
  <c r="V39" i="2"/>
  <c r="V40" i="2"/>
  <c r="V41" i="2"/>
  <c r="X24" i="2"/>
  <c r="X25" i="2"/>
  <c r="X26" i="2"/>
  <c r="X27" i="2"/>
  <c r="X28" i="2"/>
  <c r="X29" i="2"/>
  <c r="X30" i="2"/>
  <c r="X31" i="2"/>
  <c r="X32" i="2"/>
  <c r="X33" i="2"/>
  <c r="R33" i="2"/>
  <c r="S33" i="2"/>
  <c r="X34" i="2"/>
  <c r="X35" i="2"/>
  <c r="X36" i="2"/>
  <c r="X37" i="2"/>
  <c r="X38" i="2"/>
  <c r="X39" i="2"/>
  <c r="X40" i="2"/>
  <c r="X41" i="2"/>
  <c r="X42" i="2"/>
  <c r="V42" i="2"/>
  <c r="V43" i="2"/>
  <c r="T44" i="2"/>
  <c r="V44" i="2"/>
  <c r="V45" i="2"/>
  <c r="X43" i="2"/>
  <c r="X44" i="2"/>
  <c r="V46" i="2"/>
  <c r="V47" i="2"/>
  <c r="V48" i="2"/>
  <c r="V49" i="2"/>
  <c r="Y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13" i="2"/>
  <c r="X13" i="2"/>
  <c r="Q13" i="2"/>
  <c r="E13" i="2"/>
  <c r="T13" i="2"/>
  <c r="F13" i="2"/>
  <c r="D13" i="2"/>
  <c r="G13" i="2"/>
  <c r="R14" i="2"/>
  <c r="E14" i="2"/>
  <c r="X14" i="2"/>
  <c r="D14" i="2"/>
  <c r="F14" i="2"/>
  <c r="G14" i="2"/>
  <c r="Q15" i="2"/>
  <c r="E15" i="2"/>
  <c r="F15" i="2"/>
  <c r="G15" i="2"/>
  <c r="Q16" i="2"/>
  <c r="E16" i="2"/>
  <c r="F16" i="2"/>
  <c r="G16" i="2"/>
  <c r="Q17" i="2"/>
  <c r="E17" i="2"/>
  <c r="T17" i="2"/>
  <c r="F17" i="2"/>
  <c r="G17" i="2"/>
  <c r="Q18" i="2"/>
  <c r="E18" i="2"/>
  <c r="T18" i="2"/>
  <c r="F18" i="2"/>
  <c r="G18" i="2"/>
  <c r="Q19" i="2"/>
  <c r="T19" i="2"/>
  <c r="R19" i="2"/>
  <c r="E19" i="2"/>
  <c r="S18" i="2"/>
  <c r="D19" i="2"/>
  <c r="F19" i="2"/>
  <c r="G19" i="2"/>
  <c r="Q20" i="2"/>
  <c r="E20" i="2"/>
  <c r="S19" i="2"/>
  <c r="D20" i="2"/>
  <c r="F20" i="2"/>
  <c r="G20" i="2"/>
  <c r="Q21" i="2"/>
  <c r="T21" i="2"/>
  <c r="R21" i="2"/>
  <c r="E21" i="2"/>
  <c r="D21" i="2"/>
  <c r="F21" i="2"/>
  <c r="G21" i="2"/>
  <c r="Q22" i="2"/>
  <c r="E22" i="2"/>
  <c r="T22" i="2"/>
  <c r="F22" i="2"/>
  <c r="G22" i="2"/>
  <c r="Q23" i="2"/>
  <c r="T23" i="2"/>
  <c r="R23" i="2"/>
  <c r="E23" i="2"/>
  <c r="S21" i="2"/>
  <c r="D23" i="2"/>
  <c r="F23" i="2"/>
  <c r="G23" i="2"/>
  <c r="Q24" i="2"/>
  <c r="T24" i="2"/>
  <c r="R24" i="2"/>
  <c r="E24" i="2"/>
  <c r="S23" i="2"/>
  <c r="D24" i="2"/>
  <c r="F24" i="2"/>
  <c r="G24" i="2"/>
  <c r="Q25" i="2"/>
  <c r="T25" i="2"/>
  <c r="R25" i="2"/>
  <c r="E25" i="2"/>
  <c r="S24" i="2"/>
  <c r="D25" i="2"/>
  <c r="F25" i="2"/>
  <c r="G25" i="2"/>
  <c r="Q26" i="2"/>
  <c r="T26" i="2"/>
  <c r="R26" i="2"/>
  <c r="E26" i="2"/>
  <c r="S25" i="2"/>
  <c r="D26" i="2"/>
  <c r="F26" i="2"/>
  <c r="G26" i="2"/>
  <c r="Q27" i="2"/>
  <c r="E27" i="2"/>
  <c r="T27" i="2"/>
  <c r="F27" i="2"/>
  <c r="G27" i="2"/>
  <c r="Q28" i="2"/>
  <c r="T28" i="2"/>
  <c r="R28" i="2"/>
  <c r="E28" i="2"/>
  <c r="S26" i="2"/>
  <c r="D28" i="2"/>
  <c r="F28" i="2"/>
  <c r="G28" i="2"/>
  <c r="Q29" i="2"/>
  <c r="T29" i="2"/>
  <c r="R29" i="2"/>
  <c r="E29" i="2"/>
  <c r="S28" i="2"/>
  <c r="D29" i="2"/>
  <c r="F29" i="2"/>
  <c r="G29" i="2"/>
  <c r="Q30" i="2"/>
  <c r="E30" i="2"/>
  <c r="T30" i="2"/>
  <c r="F30" i="2"/>
  <c r="G30" i="2"/>
  <c r="Q31" i="2"/>
  <c r="T31" i="2"/>
  <c r="R31" i="2"/>
  <c r="E31" i="2"/>
  <c r="S29" i="2"/>
  <c r="D31" i="2"/>
  <c r="F31" i="2"/>
  <c r="G31" i="2"/>
  <c r="Q32" i="2"/>
  <c r="T32" i="2"/>
  <c r="R32" i="2"/>
  <c r="E32" i="2"/>
  <c r="S31" i="2"/>
  <c r="D32" i="2"/>
  <c r="F32" i="2"/>
  <c r="G32" i="2"/>
  <c r="Q33" i="2"/>
  <c r="E33" i="2"/>
  <c r="S32" i="2"/>
  <c r="D33" i="2"/>
  <c r="F33" i="2"/>
  <c r="G33" i="2"/>
  <c r="Q34" i="2"/>
  <c r="T34" i="2"/>
  <c r="R34" i="2"/>
  <c r="E34" i="2"/>
  <c r="D34" i="2"/>
  <c r="F34" i="2"/>
  <c r="G34" i="2"/>
  <c r="Q35" i="2"/>
  <c r="E35" i="2"/>
  <c r="T35" i="2"/>
  <c r="F35" i="2"/>
  <c r="G35" i="2"/>
  <c r="Q36" i="2"/>
  <c r="T36" i="2"/>
  <c r="R36" i="2"/>
  <c r="E36" i="2"/>
  <c r="S34" i="2"/>
  <c r="D36" i="2"/>
  <c r="F36" i="2"/>
  <c r="G36" i="2"/>
  <c r="Q37" i="2"/>
  <c r="E37" i="2"/>
  <c r="T37" i="2"/>
  <c r="F37" i="2"/>
  <c r="G37" i="2"/>
  <c r="Q38" i="2"/>
  <c r="E38" i="2"/>
  <c r="T38" i="2"/>
  <c r="F38" i="2"/>
  <c r="G38" i="2"/>
  <c r="Q39" i="2"/>
  <c r="E39" i="2"/>
  <c r="T39" i="2"/>
  <c r="F39" i="2"/>
  <c r="G39" i="2"/>
  <c r="Q40" i="2"/>
  <c r="E40" i="2"/>
  <c r="T40" i="2"/>
  <c r="F40" i="2"/>
  <c r="G40" i="2"/>
  <c r="Q41" i="2"/>
  <c r="E41" i="2"/>
  <c r="T41" i="2"/>
  <c r="F41" i="2"/>
  <c r="G41" i="2"/>
  <c r="Q42" i="2"/>
  <c r="T42" i="2"/>
  <c r="S36" i="2"/>
  <c r="R42" i="2"/>
  <c r="E42" i="2"/>
  <c r="D42" i="2"/>
  <c r="F42" i="2"/>
  <c r="G42" i="2"/>
  <c r="Q43" i="2"/>
  <c r="E43" i="2"/>
  <c r="T43" i="2"/>
  <c r="F43" i="2"/>
  <c r="G43" i="2"/>
  <c r="Q44" i="2"/>
  <c r="E44" i="2"/>
  <c r="S42" i="2"/>
  <c r="D44" i="2"/>
  <c r="F44" i="2"/>
  <c r="G44" i="2"/>
  <c r="Q45" i="2"/>
  <c r="E45" i="2"/>
  <c r="S44" i="2"/>
  <c r="X45" i="2"/>
  <c r="D45" i="2"/>
  <c r="F45" i="2"/>
  <c r="G45" i="2"/>
  <c r="Q46" i="2"/>
  <c r="T46" i="2"/>
  <c r="E46" i="2"/>
  <c r="S45" i="2"/>
  <c r="X46" i="2"/>
  <c r="D46" i="2"/>
  <c r="F46" i="2"/>
  <c r="G46" i="2"/>
  <c r="Q47" i="2"/>
  <c r="T47" i="2"/>
  <c r="E47" i="2"/>
  <c r="S46" i="2"/>
  <c r="X47" i="2"/>
  <c r="D47" i="2"/>
  <c r="F47" i="2"/>
  <c r="G47" i="2"/>
  <c r="Q48" i="2"/>
  <c r="E48" i="2"/>
  <c r="T48" i="2"/>
  <c r="F48" i="2"/>
  <c r="G48" i="2"/>
  <c r="Q49" i="2"/>
  <c r="E49" i="2"/>
  <c r="T49" i="2"/>
  <c r="F49" i="2"/>
  <c r="G49" i="2"/>
  <c r="Q50" i="2"/>
  <c r="T50" i="2"/>
  <c r="E50" i="2"/>
  <c r="S47" i="2"/>
  <c r="X48" i="2"/>
  <c r="X49" i="2"/>
  <c r="S49" i="2"/>
  <c r="X50" i="2"/>
  <c r="D50" i="2"/>
  <c r="F50" i="2"/>
  <c r="G50" i="2"/>
  <c r="Q51" i="2"/>
  <c r="T51" i="2"/>
  <c r="E51" i="2"/>
  <c r="S50" i="2"/>
  <c r="X51" i="2"/>
  <c r="D51" i="2"/>
  <c r="F51" i="2"/>
  <c r="G51" i="2"/>
  <c r="Q52" i="2"/>
  <c r="T52" i="2"/>
  <c r="R52" i="2"/>
  <c r="E52" i="2"/>
  <c r="S51" i="2"/>
  <c r="X52" i="2"/>
  <c r="D52" i="2"/>
  <c r="F52" i="2"/>
  <c r="G52" i="2"/>
  <c r="Q53" i="2"/>
  <c r="T53" i="2"/>
  <c r="R53" i="2"/>
  <c r="E53" i="2"/>
  <c r="S52" i="2"/>
  <c r="X53" i="2"/>
  <c r="D53" i="2"/>
  <c r="F53" i="2"/>
  <c r="G53" i="2"/>
  <c r="E54" i="2"/>
  <c r="S53" i="2"/>
  <c r="X54" i="2"/>
  <c r="D54" i="2"/>
  <c r="F54" i="2"/>
  <c r="G54" i="2"/>
  <c r="E55" i="2"/>
  <c r="S54" i="2"/>
  <c r="X55" i="2"/>
  <c r="D55" i="2"/>
  <c r="F55" i="2"/>
  <c r="G55" i="2"/>
  <c r="E56" i="2"/>
  <c r="S55" i="2"/>
  <c r="X56" i="2"/>
  <c r="D56" i="2"/>
  <c r="F56" i="2"/>
  <c r="G56" i="2"/>
  <c r="E57" i="2"/>
  <c r="F57" i="2"/>
  <c r="G57" i="2"/>
  <c r="E58" i="2"/>
  <c r="F58" i="2"/>
  <c r="G58" i="2"/>
  <c r="Q59" i="2"/>
  <c r="E59" i="2"/>
  <c r="T59" i="2"/>
  <c r="F59" i="2"/>
  <c r="G59" i="2"/>
  <c r="Q60" i="2"/>
  <c r="E60" i="2"/>
  <c r="T60" i="2"/>
  <c r="F60" i="2"/>
  <c r="G60" i="2"/>
  <c r="Q61" i="2"/>
  <c r="E61" i="2"/>
  <c r="T61" i="2"/>
  <c r="F61" i="2"/>
  <c r="G61" i="2"/>
  <c r="Q62" i="2"/>
  <c r="E62" i="2"/>
  <c r="T62" i="2"/>
  <c r="F62" i="2"/>
  <c r="G62" i="2"/>
  <c r="Q63" i="2"/>
  <c r="E63" i="2"/>
  <c r="T63" i="2"/>
  <c r="F63" i="2"/>
  <c r="G63" i="2"/>
  <c r="Q64" i="2"/>
  <c r="E64" i="2"/>
  <c r="T64" i="2"/>
  <c r="F64" i="2"/>
  <c r="G64" i="2"/>
  <c r="Q65" i="2"/>
  <c r="E65" i="2"/>
  <c r="T65" i="2"/>
  <c r="F65" i="2"/>
  <c r="G65" i="2"/>
  <c r="Q66" i="2"/>
  <c r="E66" i="2"/>
  <c r="T66" i="2"/>
  <c r="F66" i="2"/>
  <c r="G66" i="2"/>
  <c r="Q67" i="2"/>
  <c r="E67" i="2"/>
  <c r="T67" i="2"/>
  <c r="F67" i="2"/>
  <c r="G67" i="2"/>
  <c r="Q68" i="2"/>
  <c r="E68" i="2"/>
  <c r="T68" i="2"/>
  <c r="F68" i="2"/>
  <c r="G68" i="2"/>
  <c r="Q69" i="2"/>
  <c r="E69" i="2"/>
  <c r="T69" i="2"/>
  <c r="F69" i="2"/>
  <c r="G69" i="2"/>
  <c r="Q70" i="2"/>
  <c r="E70" i="2"/>
  <c r="T70" i="2"/>
  <c r="F70" i="2"/>
  <c r="G70" i="2"/>
  <c r="Q71" i="2"/>
  <c r="E71" i="2"/>
  <c r="T71" i="2"/>
  <c r="F71" i="2"/>
  <c r="G71" i="2"/>
  <c r="Q72" i="2"/>
  <c r="E72" i="2"/>
  <c r="T72" i="2"/>
  <c r="F72" i="2"/>
  <c r="G72" i="2"/>
  <c r="Q73" i="2"/>
  <c r="E73" i="2"/>
  <c r="T73" i="2"/>
  <c r="F73" i="2"/>
  <c r="G73" i="2"/>
  <c r="Q74" i="2"/>
  <c r="E74" i="2"/>
  <c r="T74" i="2"/>
  <c r="F74" i="2"/>
  <c r="G74" i="2"/>
  <c r="Q75" i="2"/>
  <c r="E75" i="2"/>
  <c r="T75" i="2"/>
  <c r="F75" i="2"/>
  <c r="G75" i="2"/>
  <c r="Q76" i="2"/>
  <c r="E76" i="2"/>
  <c r="T76" i="2"/>
  <c r="F76" i="2"/>
  <c r="G76" i="2"/>
  <c r="Q77" i="2"/>
  <c r="E77" i="2"/>
  <c r="T77" i="2"/>
  <c r="F77" i="2"/>
  <c r="G77" i="2"/>
  <c r="Q78" i="2"/>
  <c r="E78" i="2"/>
  <c r="T78" i="2"/>
  <c r="F78" i="2"/>
  <c r="G78" i="2"/>
  <c r="Q79" i="2"/>
  <c r="E79" i="2"/>
  <c r="T79" i="2"/>
  <c r="F79" i="2"/>
  <c r="G79" i="2"/>
  <c r="Q80" i="2"/>
  <c r="E80" i="2"/>
  <c r="T80" i="2"/>
  <c r="F80" i="2"/>
  <c r="G80" i="2"/>
  <c r="Q81" i="2"/>
  <c r="E81" i="2"/>
  <c r="T81" i="2"/>
  <c r="F81" i="2"/>
  <c r="G81" i="2"/>
  <c r="Q82" i="2"/>
  <c r="E82" i="2"/>
  <c r="T82" i="2"/>
  <c r="F82" i="2"/>
  <c r="G82" i="2"/>
  <c r="Q83" i="2"/>
  <c r="E83" i="2"/>
  <c r="T83" i="2"/>
  <c r="F83" i="2"/>
  <c r="G83" i="2"/>
  <c r="Q84" i="2"/>
  <c r="E84" i="2"/>
  <c r="T84" i="2"/>
  <c r="F84" i="2"/>
  <c r="G84" i="2"/>
  <c r="Q85" i="2"/>
  <c r="E85" i="2"/>
  <c r="T85" i="2"/>
  <c r="F85" i="2"/>
  <c r="G85" i="2"/>
  <c r="Q86" i="2"/>
  <c r="E86" i="2"/>
  <c r="T86" i="2"/>
  <c r="F86" i="2"/>
  <c r="G86" i="2"/>
  <c r="Q87" i="2"/>
  <c r="E87" i="2"/>
  <c r="T87" i="2"/>
  <c r="F87" i="2"/>
  <c r="G87" i="2"/>
  <c r="Q88" i="2"/>
  <c r="E88" i="2"/>
  <c r="T88" i="2"/>
  <c r="F88" i="2"/>
  <c r="G88" i="2"/>
  <c r="Q89" i="2"/>
  <c r="E89" i="2"/>
  <c r="T89" i="2"/>
  <c r="F89" i="2"/>
  <c r="G89" i="2"/>
  <c r="Q90" i="2"/>
  <c r="E90" i="2"/>
  <c r="T90" i="2"/>
  <c r="F90" i="2"/>
  <c r="G90" i="2"/>
  <c r="Q91" i="2"/>
  <c r="E91" i="2"/>
  <c r="T91" i="2"/>
  <c r="F91" i="2"/>
  <c r="G91" i="2"/>
  <c r="Q92" i="2"/>
  <c r="E92" i="2"/>
  <c r="T92" i="2"/>
  <c r="F92" i="2"/>
  <c r="G92" i="2"/>
  <c r="Q93" i="2"/>
  <c r="E93" i="2"/>
  <c r="T93" i="2"/>
  <c r="F93" i="2"/>
  <c r="G93" i="2"/>
  <c r="Q94" i="2"/>
  <c r="E94" i="2"/>
  <c r="T94" i="2"/>
  <c r="F94" i="2"/>
  <c r="G94" i="2"/>
  <c r="Q95" i="2"/>
  <c r="E95" i="2"/>
  <c r="T95" i="2"/>
  <c r="F95" i="2"/>
  <c r="G95" i="2"/>
  <c r="Q96" i="2"/>
  <c r="E96" i="2"/>
  <c r="T96" i="2"/>
  <c r="F96" i="2"/>
  <c r="G96" i="2"/>
  <c r="Q97" i="2"/>
  <c r="E97" i="2"/>
  <c r="T97" i="2"/>
  <c r="F97" i="2"/>
  <c r="G97" i="2"/>
  <c r="Q98" i="2"/>
  <c r="E98" i="2"/>
  <c r="T98" i="2"/>
  <c r="F98" i="2"/>
  <c r="G98" i="2"/>
  <c r="Q99" i="2"/>
  <c r="E99" i="2"/>
  <c r="T99" i="2"/>
  <c r="F99" i="2"/>
  <c r="G99" i="2"/>
  <c r="Q100" i="2"/>
  <c r="E100" i="2"/>
  <c r="T100" i="2"/>
  <c r="F100" i="2"/>
  <c r="G100" i="2"/>
  <c r="Q101" i="2"/>
  <c r="E101" i="2"/>
  <c r="T101" i="2"/>
  <c r="F101" i="2"/>
  <c r="G101" i="2"/>
  <c r="Q102" i="2"/>
  <c r="E102" i="2"/>
  <c r="T102" i="2"/>
  <c r="F102" i="2"/>
  <c r="G102" i="2"/>
  <c r="Q103" i="2"/>
  <c r="E103" i="2"/>
  <c r="T103" i="2"/>
  <c r="F103" i="2"/>
  <c r="G103" i="2"/>
  <c r="Q104" i="2"/>
  <c r="E104" i="2"/>
  <c r="T104" i="2"/>
  <c r="F104" i="2"/>
  <c r="G104" i="2"/>
  <c r="Q105" i="2"/>
  <c r="E105" i="2"/>
  <c r="T105" i="2"/>
  <c r="F105" i="2"/>
  <c r="G105" i="2"/>
  <c r="Q106" i="2"/>
  <c r="E106" i="2"/>
  <c r="T106" i="2"/>
  <c r="F106" i="2"/>
  <c r="G106" i="2"/>
  <c r="Q107" i="2"/>
  <c r="E107" i="2"/>
  <c r="T107" i="2"/>
  <c r="F107" i="2"/>
  <c r="G107" i="2"/>
  <c r="Q108" i="2"/>
  <c r="E108" i="2"/>
  <c r="T108" i="2"/>
  <c r="F108" i="2"/>
  <c r="G108" i="2"/>
  <c r="Q109" i="2"/>
  <c r="E109" i="2"/>
  <c r="T109" i="2"/>
  <c r="F109" i="2"/>
  <c r="G109" i="2"/>
  <c r="Q110" i="2"/>
  <c r="E110" i="2"/>
  <c r="T110" i="2"/>
  <c r="F110" i="2"/>
  <c r="G110" i="2"/>
  <c r="Q111" i="2"/>
  <c r="E111" i="2"/>
  <c r="T111" i="2"/>
  <c r="F111" i="2"/>
  <c r="G111" i="2"/>
  <c r="Q112" i="2"/>
  <c r="E112" i="2"/>
  <c r="T112" i="2"/>
  <c r="F112" i="2"/>
  <c r="G112" i="2"/>
  <c r="Q113" i="2"/>
  <c r="E113" i="2"/>
  <c r="T113" i="2"/>
  <c r="F113" i="2"/>
  <c r="G113" i="2"/>
  <c r="Q114" i="2"/>
  <c r="E114" i="2"/>
  <c r="T114" i="2"/>
  <c r="F114" i="2"/>
  <c r="G114" i="2"/>
  <c r="Q115" i="2"/>
  <c r="E115" i="2"/>
  <c r="T115" i="2"/>
  <c r="F115" i="2"/>
  <c r="G115" i="2"/>
  <c r="Q116" i="2"/>
  <c r="E116" i="2"/>
  <c r="T116" i="2"/>
  <c r="F116" i="2"/>
  <c r="G116" i="2"/>
  <c r="Q117" i="2"/>
  <c r="E117" i="2"/>
  <c r="T117" i="2"/>
  <c r="F117" i="2"/>
  <c r="G117" i="2"/>
  <c r="Q118" i="2"/>
  <c r="E118" i="2"/>
  <c r="T118" i="2"/>
  <c r="F118" i="2"/>
  <c r="G118" i="2"/>
  <c r="Q119" i="2"/>
  <c r="E119" i="2"/>
  <c r="T119" i="2"/>
  <c r="F119" i="2"/>
  <c r="G119" i="2"/>
  <c r="Q120" i="2"/>
  <c r="E120" i="2"/>
  <c r="T120" i="2"/>
  <c r="F120" i="2"/>
  <c r="G120" i="2"/>
  <c r="Q121" i="2"/>
  <c r="E121" i="2"/>
  <c r="T121" i="2"/>
  <c r="F121" i="2"/>
  <c r="G121" i="2"/>
  <c r="Q122" i="2"/>
  <c r="E122" i="2"/>
  <c r="T122" i="2"/>
  <c r="F122" i="2"/>
  <c r="G122" i="2"/>
  <c r="Q123" i="2"/>
  <c r="E123" i="2"/>
  <c r="T123" i="2"/>
  <c r="F123" i="2"/>
  <c r="G123" i="2"/>
  <c r="Q124" i="2"/>
  <c r="E124" i="2"/>
  <c r="T124" i="2"/>
  <c r="F124" i="2"/>
  <c r="G124" i="2"/>
  <c r="Q125" i="2"/>
  <c r="E125" i="2"/>
  <c r="T125" i="2"/>
  <c r="F125" i="2"/>
  <c r="G125" i="2"/>
  <c r="Q126" i="2"/>
  <c r="E126" i="2"/>
  <c r="T126" i="2"/>
  <c r="F126" i="2"/>
  <c r="G126" i="2"/>
  <c r="Q127" i="2"/>
  <c r="E127" i="2"/>
  <c r="T127" i="2"/>
  <c r="F127" i="2"/>
  <c r="G127" i="2"/>
  <c r="Q128" i="2"/>
  <c r="E128" i="2"/>
  <c r="T128" i="2"/>
  <c r="F128" i="2"/>
  <c r="G128" i="2"/>
  <c r="Q129" i="2"/>
  <c r="E129" i="2"/>
  <c r="T129" i="2"/>
  <c r="F129" i="2"/>
  <c r="G129" i="2"/>
  <c r="Q130" i="2"/>
  <c r="E130" i="2"/>
  <c r="T130" i="2"/>
  <c r="F130" i="2"/>
  <c r="G130" i="2"/>
  <c r="Q131" i="2"/>
  <c r="E131" i="2"/>
  <c r="T131" i="2"/>
  <c r="F131" i="2"/>
  <c r="G131" i="2"/>
  <c r="Q132" i="2"/>
  <c r="E132" i="2"/>
  <c r="T132" i="2"/>
  <c r="F132" i="2"/>
  <c r="G132" i="2"/>
  <c r="Q133" i="2"/>
  <c r="E133" i="2"/>
  <c r="T133" i="2"/>
  <c r="F133" i="2"/>
  <c r="G133" i="2"/>
  <c r="Q134" i="2"/>
  <c r="E134" i="2"/>
  <c r="T134" i="2"/>
  <c r="F134" i="2"/>
  <c r="G134" i="2"/>
  <c r="Q135" i="2"/>
  <c r="E135" i="2"/>
  <c r="T135" i="2"/>
  <c r="F135" i="2"/>
  <c r="G135" i="2"/>
  <c r="Q136" i="2"/>
  <c r="E136" i="2"/>
  <c r="T136" i="2"/>
  <c r="F136" i="2"/>
  <c r="G136" i="2"/>
  <c r="Q137" i="2"/>
  <c r="E137" i="2"/>
  <c r="T137" i="2"/>
  <c r="F137" i="2"/>
  <c r="G137" i="2"/>
  <c r="Q138" i="2"/>
  <c r="E138" i="2"/>
  <c r="T138" i="2"/>
  <c r="F138" i="2"/>
  <c r="G138" i="2"/>
  <c r="Q139" i="2"/>
  <c r="E139" i="2"/>
  <c r="T139" i="2"/>
  <c r="F139" i="2"/>
  <c r="G139" i="2"/>
  <c r="Q140" i="2"/>
  <c r="E140" i="2"/>
  <c r="T140" i="2"/>
  <c r="F140" i="2"/>
  <c r="G140" i="2"/>
  <c r="Q141" i="2"/>
  <c r="E141" i="2"/>
  <c r="T141" i="2"/>
  <c r="F141" i="2"/>
  <c r="G141" i="2"/>
  <c r="Q142" i="2"/>
  <c r="E142" i="2"/>
  <c r="T142" i="2"/>
  <c r="F142" i="2"/>
  <c r="G142" i="2"/>
  <c r="Q143" i="2"/>
  <c r="E143" i="2"/>
  <c r="T143" i="2"/>
  <c r="F143" i="2"/>
  <c r="G143" i="2"/>
  <c r="Q144" i="2"/>
  <c r="E144" i="2"/>
  <c r="T144" i="2"/>
  <c r="F144" i="2"/>
  <c r="G144" i="2"/>
  <c r="Q145" i="2"/>
  <c r="E145" i="2"/>
  <c r="T145" i="2"/>
  <c r="F145" i="2"/>
  <c r="G145" i="2"/>
  <c r="Q146" i="2"/>
  <c r="E146" i="2"/>
  <c r="T146" i="2"/>
  <c r="F146" i="2"/>
  <c r="G146" i="2"/>
  <c r="Q147" i="2"/>
  <c r="E147" i="2"/>
  <c r="T147" i="2"/>
  <c r="F147" i="2"/>
  <c r="G147" i="2"/>
  <c r="Q148" i="2"/>
  <c r="E148" i="2"/>
  <c r="T148" i="2"/>
  <c r="F148" i="2"/>
  <c r="G148" i="2"/>
  <c r="Q149" i="2"/>
  <c r="E149" i="2"/>
  <c r="T149" i="2"/>
  <c r="F149" i="2"/>
  <c r="G149" i="2"/>
  <c r="Q150" i="2"/>
  <c r="E150" i="2"/>
  <c r="T150" i="2"/>
  <c r="F150" i="2"/>
  <c r="G150" i="2"/>
  <c r="Q151" i="2"/>
  <c r="E151" i="2"/>
  <c r="T151" i="2"/>
  <c r="F151" i="2"/>
  <c r="G151" i="2"/>
  <c r="Q152" i="2"/>
  <c r="E152" i="2"/>
  <c r="T152" i="2"/>
  <c r="F152" i="2"/>
  <c r="G152" i="2"/>
  <c r="Q153" i="2"/>
  <c r="E153" i="2"/>
  <c r="T153" i="2"/>
  <c r="F153" i="2"/>
  <c r="G153" i="2"/>
  <c r="Q154" i="2"/>
  <c r="E154" i="2"/>
  <c r="T154" i="2"/>
  <c r="F154" i="2"/>
  <c r="G154" i="2"/>
  <c r="Q155" i="2"/>
  <c r="E155" i="2"/>
  <c r="T155" i="2"/>
  <c r="F155" i="2"/>
  <c r="G155" i="2"/>
  <c r="Q156" i="2"/>
  <c r="E156" i="2"/>
  <c r="T156" i="2"/>
  <c r="F156" i="2"/>
  <c r="G156" i="2"/>
  <c r="Q157" i="2"/>
  <c r="E157" i="2"/>
  <c r="T157" i="2"/>
  <c r="F157" i="2"/>
  <c r="G157" i="2"/>
  <c r="Q158" i="2"/>
  <c r="E158" i="2"/>
  <c r="T158" i="2"/>
  <c r="F158" i="2"/>
  <c r="G158" i="2"/>
  <c r="Q159" i="2"/>
  <c r="E159" i="2"/>
  <c r="T159" i="2"/>
  <c r="F159" i="2"/>
  <c r="G159" i="2"/>
  <c r="Q160" i="2"/>
  <c r="E160" i="2"/>
  <c r="T160" i="2"/>
  <c r="F160" i="2"/>
  <c r="G160" i="2"/>
  <c r="Q161" i="2"/>
  <c r="E161" i="2"/>
  <c r="T161" i="2"/>
  <c r="F161" i="2"/>
  <c r="G161" i="2"/>
  <c r="Q162" i="2"/>
  <c r="E162" i="2"/>
  <c r="T162" i="2"/>
  <c r="F162" i="2"/>
  <c r="G162" i="2"/>
  <c r="Q163" i="2"/>
  <c r="E163" i="2"/>
  <c r="T163" i="2"/>
  <c r="F163" i="2"/>
  <c r="G163" i="2"/>
  <c r="Q164" i="2"/>
  <c r="E164" i="2"/>
  <c r="T164" i="2"/>
  <c r="F164" i="2"/>
  <c r="G164" i="2"/>
  <c r="Q165" i="2"/>
  <c r="E165" i="2"/>
  <c r="T165" i="2"/>
  <c r="F165" i="2"/>
  <c r="G165" i="2"/>
  <c r="Q166" i="2"/>
  <c r="E166" i="2"/>
  <c r="T166" i="2"/>
  <c r="F166" i="2"/>
  <c r="G166" i="2"/>
  <c r="Q167" i="2"/>
  <c r="E167" i="2"/>
  <c r="T167" i="2"/>
  <c r="F167" i="2"/>
  <c r="G167" i="2"/>
  <c r="Q168" i="2"/>
  <c r="E168" i="2"/>
  <c r="T168" i="2"/>
  <c r="F168" i="2"/>
  <c r="G168" i="2"/>
  <c r="Q169" i="2"/>
  <c r="E169" i="2"/>
  <c r="T169" i="2"/>
  <c r="F169" i="2"/>
  <c r="G169" i="2"/>
  <c r="Q170" i="2"/>
  <c r="E170" i="2"/>
  <c r="T170" i="2"/>
  <c r="F170" i="2"/>
  <c r="G170" i="2"/>
  <c r="Q171" i="2"/>
  <c r="E171" i="2"/>
  <c r="T171" i="2"/>
  <c r="F171" i="2"/>
  <c r="G171" i="2"/>
  <c r="Q172" i="2"/>
  <c r="E172" i="2"/>
  <c r="T172" i="2"/>
  <c r="F172" i="2"/>
  <c r="G172" i="2"/>
  <c r="Q173" i="2"/>
  <c r="E173" i="2"/>
  <c r="T173" i="2"/>
  <c r="F173" i="2"/>
  <c r="G173" i="2"/>
  <c r="Q174" i="2"/>
  <c r="E174" i="2"/>
  <c r="T174" i="2"/>
  <c r="F174" i="2"/>
  <c r="G174" i="2"/>
  <c r="Q175" i="2"/>
  <c r="E175" i="2"/>
  <c r="T175" i="2"/>
  <c r="F175" i="2"/>
  <c r="G175" i="2"/>
  <c r="Q176" i="2"/>
  <c r="E176" i="2"/>
  <c r="T176" i="2"/>
  <c r="F176" i="2"/>
  <c r="G176" i="2"/>
  <c r="Q177" i="2"/>
  <c r="E177" i="2"/>
  <c r="T177" i="2"/>
  <c r="F177" i="2"/>
  <c r="G177" i="2"/>
  <c r="Q178" i="2"/>
  <c r="E178" i="2"/>
  <c r="T178" i="2"/>
  <c r="F178" i="2"/>
  <c r="G178" i="2"/>
  <c r="Q179" i="2"/>
  <c r="E179" i="2"/>
  <c r="T179" i="2"/>
  <c r="F179" i="2"/>
  <c r="G179" i="2"/>
  <c r="Q180" i="2"/>
  <c r="E180" i="2"/>
  <c r="T180" i="2"/>
  <c r="F180" i="2"/>
  <c r="G180" i="2"/>
  <c r="Q181" i="2"/>
  <c r="E181" i="2"/>
  <c r="T181" i="2"/>
  <c r="F181" i="2"/>
  <c r="G181" i="2"/>
  <c r="Q182" i="2"/>
  <c r="E182" i="2"/>
  <c r="T182" i="2"/>
  <c r="F182" i="2"/>
  <c r="G182" i="2"/>
  <c r="Q183" i="2"/>
  <c r="E183" i="2"/>
  <c r="T183" i="2"/>
  <c r="F183" i="2"/>
  <c r="G183" i="2"/>
  <c r="Q184" i="2"/>
  <c r="E184" i="2"/>
  <c r="T184" i="2"/>
  <c r="F184" i="2"/>
  <c r="G184" i="2"/>
  <c r="Q185" i="2"/>
  <c r="E185" i="2"/>
  <c r="T185" i="2"/>
  <c r="F185" i="2"/>
  <c r="G185" i="2"/>
  <c r="Q186" i="2"/>
  <c r="E186" i="2"/>
  <c r="T186" i="2"/>
  <c r="F186" i="2"/>
  <c r="G186" i="2"/>
  <c r="Q187" i="2"/>
  <c r="E187" i="2"/>
  <c r="T187" i="2"/>
  <c r="F187" i="2"/>
  <c r="G187" i="2"/>
  <c r="Q188" i="2"/>
  <c r="E188" i="2"/>
  <c r="T188" i="2"/>
  <c r="F188" i="2"/>
  <c r="G188" i="2"/>
  <c r="Q189" i="2"/>
  <c r="E189" i="2"/>
  <c r="T189" i="2"/>
  <c r="F189" i="2"/>
  <c r="G189" i="2"/>
  <c r="Q190" i="2"/>
  <c r="E190" i="2"/>
  <c r="T190" i="2"/>
  <c r="F190" i="2"/>
  <c r="G190" i="2"/>
  <c r="Q191" i="2"/>
  <c r="E191" i="2"/>
  <c r="T191" i="2"/>
  <c r="F191" i="2"/>
  <c r="G191" i="2"/>
  <c r="Q192" i="2"/>
  <c r="E192" i="2"/>
  <c r="T192" i="2"/>
  <c r="F192" i="2"/>
  <c r="G192" i="2"/>
  <c r="Q193" i="2"/>
  <c r="E193" i="2"/>
  <c r="T193" i="2"/>
  <c r="F193" i="2"/>
  <c r="G193" i="2"/>
  <c r="Q194" i="2"/>
  <c r="E194" i="2"/>
  <c r="T194" i="2"/>
  <c r="F194" i="2"/>
  <c r="G194" i="2"/>
  <c r="Q195" i="2"/>
  <c r="E195" i="2"/>
  <c r="T195" i="2"/>
  <c r="F195" i="2"/>
  <c r="G195" i="2"/>
  <c r="Q196" i="2"/>
  <c r="E196" i="2"/>
  <c r="T196" i="2"/>
  <c r="F196" i="2"/>
  <c r="G196" i="2"/>
  <c r="Q197" i="2"/>
  <c r="E197" i="2"/>
  <c r="T197" i="2"/>
  <c r="F197" i="2"/>
  <c r="G197" i="2"/>
  <c r="Q198" i="2"/>
  <c r="E198" i="2"/>
  <c r="T198" i="2"/>
  <c r="F198" i="2"/>
  <c r="G198" i="2"/>
  <c r="Q199" i="2"/>
  <c r="E199" i="2"/>
  <c r="T199" i="2"/>
  <c r="F199" i="2"/>
  <c r="G199" i="2"/>
  <c r="Q200" i="2"/>
  <c r="E200" i="2"/>
  <c r="T200" i="2"/>
  <c r="F200" i="2"/>
  <c r="G200" i="2"/>
  <c r="Q201" i="2"/>
  <c r="E201" i="2"/>
  <c r="T201" i="2"/>
  <c r="F201" i="2"/>
  <c r="G201" i="2"/>
  <c r="Q202" i="2"/>
  <c r="E202" i="2"/>
  <c r="T202" i="2"/>
  <c r="F202" i="2"/>
  <c r="G202" i="2"/>
  <c r="Q203" i="2"/>
  <c r="E203" i="2"/>
  <c r="T203" i="2"/>
  <c r="F203" i="2"/>
  <c r="G203" i="2"/>
  <c r="Q204" i="2"/>
  <c r="E204" i="2"/>
  <c r="T204" i="2"/>
  <c r="F204" i="2"/>
  <c r="G204" i="2"/>
  <c r="Q205" i="2"/>
  <c r="E205" i="2"/>
  <c r="T205" i="2"/>
  <c r="F205" i="2"/>
  <c r="G205" i="2"/>
  <c r="Q206" i="2"/>
  <c r="E206" i="2"/>
  <c r="T206" i="2"/>
  <c r="F206" i="2"/>
  <c r="G206" i="2"/>
  <c r="Q207" i="2"/>
  <c r="E207" i="2"/>
  <c r="T207" i="2"/>
  <c r="F207" i="2"/>
  <c r="G207" i="2"/>
  <c r="Q208" i="2"/>
  <c r="E208" i="2"/>
  <c r="T208" i="2"/>
  <c r="F208" i="2"/>
  <c r="G208" i="2"/>
  <c r="Q209" i="2"/>
  <c r="E209" i="2"/>
  <c r="T209" i="2"/>
  <c r="F209" i="2"/>
  <c r="G209" i="2"/>
  <c r="Q210" i="2"/>
  <c r="E210" i="2"/>
  <c r="T210" i="2"/>
  <c r="F210" i="2"/>
  <c r="G210" i="2"/>
  <c r="Q211" i="2"/>
  <c r="E211" i="2"/>
  <c r="T211" i="2"/>
  <c r="F211" i="2"/>
  <c r="G211" i="2"/>
  <c r="Q212" i="2"/>
  <c r="E212" i="2"/>
  <c r="T212" i="2"/>
  <c r="F212" i="2"/>
  <c r="G212" i="2"/>
  <c r="Q213" i="2"/>
  <c r="E213" i="2"/>
  <c r="T213" i="2"/>
  <c r="F213" i="2"/>
  <c r="G213" i="2"/>
  <c r="Q214" i="2"/>
  <c r="E214" i="2"/>
  <c r="T214" i="2"/>
  <c r="F214" i="2"/>
  <c r="G214" i="2"/>
  <c r="Q215" i="2"/>
  <c r="E215" i="2"/>
  <c r="T215" i="2"/>
  <c r="F215" i="2"/>
  <c r="G215" i="2"/>
  <c r="Q216" i="2"/>
  <c r="E216" i="2"/>
  <c r="T216" i="2"/>
  <c r="F216" i="2"/>
  <c r="G216" i="2"/>
  <c r="Q217" i="2"/>
  <c r="E217" i="2"/>
  <c r="T217" i="2"/>
  <c r="F217" i="2"/>
  <c r="G217" i="2"/>
  <c r="Q218" i="2"/>
  <c r="E218" i="2"/>
  <c r="T218" i="2"/>
  <c r="F218" i="2"/>
  <c r="G218" i="2"/>
  <c r="Q219" i="2"/>
  <c r="E219" i="2"/>
  <c r="T219" i="2"/>
  <c r="F219" i="2"/>
  <c r="G219" i="2"/>
  <c r="Q220" i="2"/>
  <c r="E220" i="2"/>
  <c r="T220" i="2"/>
  <c r="F220" i="2"/>
  <c r="G220" i="2"/>
  <c r="Q221" i="2"/>
  <c r="E221" i="2"/>
  <c r="T221" i="2"/>
  <c r="F221" i="2"/>
  <c r="G221" i="2"/>
  <c r="Q222" i="2"/>
  <c r="E222" i="2"/>
  <c r="T222" i="2"/>
  <c r="F222" i="2"/>
  <c r="G222" i="2"/>
  <c r="Q223" i="2"/>
  <c r="E223" i="2"/>
  <c r="T223" i="2"/>
  <c r="F223" i="2"/>
  <c r="G223" i="2"/>
  <c r="Q224" i="2"/>
  <c r="E224" i="2"/>
  <c r="T224" i="2"/>
  <c r="F224" i="2"/>
  <c r="G224" i="2"/>
  <c r="Q225" i="2"/>
  <c r="E225" i="2"/>
  <c r="T225" i="2"/>
  <c r="F225" i="2"/>
  <c r="G225" i="2"/>
  <c r="Q226" i="2"/>
  <c r="E226" i="2"/>
  <c r="T226" i="2"/>
  <c r="F226" i="2"/>
  <c r="G226" i="2"/>
  <c r="Q227" i="2"/>
  <c r="E227" i="2"/>
  <c r="T227" i="2"/>
  <c r="F227" i="2"/>
  <c r="G227" i="2"/>
  <c r="Q228" i="2"/>
  <c r="E228" i="2"/>
  <c r="T228" i="2"/>
  <c r="F228" i="2"/>
  <c r="G228" i="2"/>
  <c r="Q229" i="2"/>
  <c r="E229" i="2"/>
  <c r="T229" i="2"/>
  <c r="F229" i="2"/>
  <c r="G229" i="2"/>
  <c r="Q230" i="2"/>
  <c r="E230" i="2"/>
  <c r="T230" i="2"/>
  <c r="F230" i="2"/>
  <c r="G230" i="2"/>
  <c r="Q231" i="2"/>
  <c r="E231" i="2"/>
  <c r="T231" i="2"/>
  <c r="F231" i="2"/>
  <c r="G231" i="2"/>
  <c r="Q232" i="2"/>
  <c r="E232" i="2"/>
  <c r="T232" i="2"/>
  <c r="F232" i="2"/>
  <c r="G232" i="2"/>
  <c r="Q233" i="2"/>
  <c r="E233" i="2"/>
  <c r="T233" i="2"/>
  <c r="F233" i="2"/>
  <c r="G233" i="2"/>
  <c r="Q234" i="2"/>
  <c r="E234" i="2"/>
  <c r="T234" i="2"/>
  <c r="F234" i="2"/>
  <c r="G234" i="2"/>
  <c r="Q235" i="2"/>
  <c r="E235" i="2"/>
  <c r="T235" i="2"/>
  <c r="F235" i="2"/>
  <c r="G235" i="2"/>
  <c r="Q236" i="2"/>
  <c r="E236" i="2"/>
  <c r="T236" i="2"/>
  <c r="F236" i="2"/>
  <c r="G236" i="2"/>
  <c r="Q237" i="2"/>
  <c r="E237" i="2"/>
  <c r="T237" i="2"/>
  <c r="F237" i="2"/>
  <c r="G237" i="2"/>
  <c r="Q238" i="2"/>
  <c r="E238" i="2"/>
  <c r="T238" i="2"/>
  <c r="F238" i="2"/>
  <c r="G238" i="2"/>
  <c r="Q239" i="2"/>
  <c r="E239" i="2"/>
  <c r="T239" i="2"/>
  <c r="F239" i="2"/>
  <c r="G239" i="2"/>
  <c r="Q240" i="2"/>
  <c r="E240" i="2"/>
  <c r="T240" i="2"/>
  <c r="F240" i="2"/>
  <c r="G240" i="2"/>
  <c r="Q241" i="2"/>
  <c r="E241" i="2"/>
  <c r="T241" i="2"/>
  <c r="F241" i="2"/>
  <c r="G241" i="2"/>
  <c r="Q242" i="2"/>
  <c r="E242" i="2"/>
  <c r="T242" i="2"/>
  <c r="F242" i="2"/>
  <c r="G242" i="2"/>
  <c r="Q243" i="2"/>
  <c r="E243" i="2"/>
  <c r="T243" i="2"/>
  <c r="F243" i="2"/>
  <c r="G243" i="2"/>
  <c r="Q244" i="2"/>
  <c r="E244" i="2"/>
  <c r="T244" i="2"/>
  <c r="F244" i="2"/>
  <c r="G244" i="2"/>
  <c r="Q245" i="2"/>
  <c r="E245" i="2"/>
  <c r="T245" i="2"/>
  <c r="F245" i="2"/>
  <c r="G245" i="2"/>
  <c r="Q246" i="2"/>
  <c r="E246" i="2"/>
  <c r="T246" i="2"/>
  <c r="F246" i="2"/>
  <c r="G246" i="2"/>
  <c r="Q247" i="2"/>
  <c r="E247" i="2"/>
  <c r="T247" i="2"/>
  <c r="F247" i="2"/>
  <c r="G247" i="2"/>
  <c r="Q248" i="2"/>
  <c r="E248" i="2"/>
  <c r="T248" i="2"/>
  <c r="F248" i="2"/>
  <c r="G248" i="2"/>
  <c r="Q249" i="2"/>
  <c r="E249" i="2"/>
  <c r="T249" i="2"/>
  <c r="F249" i="2"/>
  <c r="G249" i="2"/>
  <c r="Q250" i="2"/>
  <c r="E250" i="2"/>
  <c r="T250" i="2"/>
  <c r="F250" i="2"/>
  <c r="G250" i="2"/>
  <c r="Q251" i="2"/>
  <c r="E251" i="2"/>
  <c r="T251" i="2"/>
  <c r="F251" i="2"/>
  <c r="G251" i="2"/>
  <c r="Q252" i="2"/>
  <c r="E252" i="2"/>
  <c r="T252" i="2"/>
  <c r="F252" i="2"/>
  <c r="G252" i="2"/>
  <c r="Q253" i="2"/>
  <c r="E253" i="2"/>
  <c r="T253" i="2"/>
  <c r="F253" i="2"/>
  <c r="G253" i="2"/>
  <c r="Q254" i="2"/>
  <c r="E254" i="2"/>
  <c r="T254" i="2"/>
  <c r="F254" i="2"/>
  <c r="G254" i="2"/>
  <c r="Q255" i="2"/>
  <c r="E255" i="2"/>
  <c r="T255" i="2"/>
  <c r="F255" i="2"/>
  <c r="G255" i="2"/>
  <c r="Q256" i="2"/>
  <c r="E256" i="2"/>
  <c r="T256" i="2"/>
  <c r="F256" i="2"/>
  <c r="G256" i="2"/>
  <c r="Q257" i="2"/>
  <c r="E257" i="2"/>
  <c r="T257" i="2"/>
  <c r="F257" i="2"/>
  <c r="G257" i="2"/>
  <c r="Q258" i="2"/>
  <c r="E258" i="2"/>
  <c r="T258" i="2"/>
  <c r="F258" i="2"/>
  <c r="G258" i="2"/>
  <c r="Q259" i="2"/>
  <c r="E259" i="2"/>
  <c r="T259" i="2"/>
  <c r="F259" i="2"/>
  <c r="G259" i="2"/>
  <c r="Q260" i="2"/>
  <c r="E260" i="2"/>
  <c r="T260" i="2"/>
  <c r="F260" i="2"/>
  <c r="G260" i="2"/>
  <c r="Q261" i="2"/>
  <c r="E261" i="2"/>
  <c r="T261" i="2"/>
  <c r="F261" i="2"/>
  <c r="G261" i="2"/>
  <c r="Q262" i="2"/>
  <c r="E262" i="2"/>
  <c r="T262" i="2"/>
  <c r="F262" i="2"/>
  <c r="G262" i="2"/>
  <c r="Q263" i="2"/>
  <c r="E263" i="2"/>
  <c r="T263" i="2"/>
  <c r="F263" i="2"/>
  <c r="G263" i="2"/>
  <c r="Q264" i="2"/>
  <c r="E264" i="2"/>
  <c r="T264" i="2"/>
  <c r="F264" i="2"/>
  <c r="G264" i="2"/>
  <c r="Q265" i="2"/>
  <c r="E265" i="2"/>
  <c r="T265" i="2"/>
  <c r="F265" i="2"/>
  <c r="G265" i="2"/>
  <c r="Q266" i="2"/>
  <c r="E266" i="2"/>
  <c r="T266" i="2"/>
  <c r="F266" i="2"/>
  <c r="G266" i="2"/>
  <c r="Q267" i="2"/>
  <c r="E267" i="2"/>
  <c r="T267" i="2"/>
  <c r="F267" i="2"/>
  <c r="G267" i="2"/>
  <c r="Q268" i="2"/>
  <c r="E268" i="2"/>
  <c r="T268" i="2"/>
  <c r="F268" i="2"/>
  <c r="G268" i="2"/>
  <c r="Q269" i="2"/>
  <c r="E269" i="2"/>
  <c r="T269" i="2"/>
  <c r="F269" i="2"/>
  <c r="G269" i="2"/>
  <c r="Q270" i="2"/>
  <c r="E270" i="2"/>
  <c r="T270" i="2"/>
  <c r="F270" i="2"/>
  <c r="G270" i="2"/>
  <c r="Q271" i="2"/>
  <c r="E271" i="2"/>
  <c r="T271" i="2"/>
  <c r="F271" i="2"/>
  <c r="G271" i="2"/>
  <c r="Q272" i="2"/>
  <c r="E272" i="2"/>
  <c r="T272" i="2"/>
  <c r="F272" i="2"/>
  <c r="G272" i="2"/>
  <c r="Q273" i="2"/>
  <c r="E273" i="2"/>
  <c r="T273" i="2"/>
  <c r="F273" i="2"/>
  <c r="G273" i="2"/>
  <c r="Q274" i="2"/>
  <c r="E274" i="2"/>
  <c r="T274" i="2"/>
  <c r="F274" i="2"/>
  <c r="G274" i="2"/>
  <c r="Q275" i="2"/>
  <c r="E275" i="2"/>
  <c r="T275" i="2"/>
  <c r="F275" i="2"/>
  <c r="G275" i="2"/>
  <c r="Q276" i="2"/>
  <c r="E276" i="2"/>
  <c r="T276" i="2"/>
  <c r="F276" i="2"/>
  <c r="G276" i="2"/>
  <c r="Q277" i="2"/>
  <c r="E277" i="2"/>
  <c r="T277" i="2"/>
  <c r="F277" i="2"/>
  <c r="G277" i="2"/>
  <c r="Q278" i="2"/>
  <c r="E278" i="2"/>
  <c r="T278" i="2"/>
  <c r="F278" i="2"/>
  <c r="G278" i="2"/>
  <c r="Q279" i="2"/>
  <c r="E279" i="2"/>
  <c r="T279" i="2"/>
  <c r="F279" i="2"/>
  <c r="G279" i="2"/>
  <c r="Q280" i="2"/>
  <c r="E280" i="2"/>
  <c r="T280" i="2"/>
  <c r="F280" i="2"/>
  <c r="G280" i="2"/>
  <c r="Q281" i="2"/>
  <c r="E281" i="2"/>
  <c r="T281" i="2"/>
  <c r="F281" i="2"/>
  <c r="G281" i="2"/>
  <c r="Q282" i="2"/>
  <c r="E282" i="2"/>
  <c r="T282" i="2"/>
  <c r="F282" i="2"/>
  <c r="G282" i="2"/>
  <c r="Q283" i="2"/>
  <c r="E283" i="2"/>
  <c r="T283" i="2"/>
  <c r="F283" i="2"/>
  <c r="G283" i="2"/>
  <c r="Q284" i="2"/>
  <c r="E284" i="2"/>
  <c r="T284" i="2"/>
  <c r="F284" i="2"/>
  <c r="G284" i="2"/>
  <c r="Q285" i="2"/>
  <c r="E285" i="2"/>
  <c r="T285" i="2"/>
  <c r="F285" i="2"/>
  <c r="G285" i="2"/>
  <c r="Q286" i="2"/>
  <c r="E286" i="2"/>
  <c r="T286" i="2"/>
  <c r="F286" i="2"/>
  <c r="G286" i="2"/>
  <c r="Q287" i="2"/>
  <c r="E287" i="2"/>
  <c r="T287" i="2"/>
  <c r="F287" i="2"/>
  <c r="G287" i="2"/>
  <c r="Q288" i="2"/>
  <c r="E288" i="2"/>
  <c r="T288" i="2"/>
  <c r="F288" i="2"/>
  <c r="G288" i="2"/>
  <c r="Q289" i="2"/>
  <c r="E289" i="2"/>
  <c r="T289" i="2"/>
  <c r="F289" i="2"/>
  <c r="G289" i="2"/>
  <c r="Q290" i="2"/>
  <c r="E290" i="2"/>
  <c r="T290" i="2"/>
  <c r="F290" i="2"/>
  <c r="G290" i="2"/>
  <c r="Q291" i="2"/>
  <c r="E291" i="2"/>
  <c r="T291" i="2"/>
  <c r="F291" i="2"/>
  <c r="G291" i="2"/>
  <c r="Q292" i="2"/>
  <c r="E292" i="2"/>
  <c r="T292" i="2"/>
  <c r="F292" i="2"/>
  <c r="G292" i="2"/>
  <c r="Q293" i="2"/>
  <c r="E293" i="2"/>
  <c r="T293" i="2"/>
  <c r="F293" i="2"/>
  <c r="G293" i="2"/>
  <c r="Q294" i="2"/>
  <c r="E294" i="2"/>
  <c r="T294" i="2"/>
  <c r="F294" i="2"/>
  <c r="G294" i="2"/>
  <c r="Q295" i="2"/>
  <c r="E295" i="2"/>
  <c r="T295" i="2"/>
  <c r="F295" i="2"/>
  <c r="G295" i="2"/>
  <c r="Q296" i="2"/>
  <c r="E296" i="2"/>
  <c r="T296" i="2"/>
  <c r="F296" i="2"/>
  <c r="G296" i="2"/>
  <c r="Q297" i="2"/>
  <c r="E297" i="2"/>
  <c r="T297" i="2"/>
  <c r="F297" i="2"/>
  <c r="G297" i="2"/>
  <c r="Q298" i="2"/>
  <c r="E298" i="2"/>
  <c r="T298" i="2"/>
  <c r="F298" i="2"/>
  <c r="G298" i="2"/>
  <c r="Q299" i="2"/>
  <c r="E299" i="2"/>
  <c r="T299" i="2"/>
  <c r="F299" i="2"/>
  <c r="G299" i="2"/>
  <c r="Q300" i="2"/>
  <c r="E300" i="2"/>
  <c r="T300" i="2"/>
  <c r="F300" i="2"/>
  <c r="G300" i="2"/>
  <c r="Q301" i="2"/>
  <c r="E301" i="2"/>
  <c r="T301" i="2"/>
  <c r="F301" i="2"/>
  <c r="G301" i="2"/>
  <c r="Q302" i="2"/>
  <c r="E302" i="2"/>
  <c r="T302" i="2"/>
  <c r="F302" i="2"/>
  <c r="G302" i="2"/>
  <c r="Q303" i="2"/>
  <c r="E303" i="2"/>
  <c r="T303" i="2"/>
  <c r="F303" i="2"/>
  <c r="G303" i="2"/>
  <c r="Q304" i="2"/>
  <c r="E304" i="2"/>
  <c r="T304" i="2"/>
  <c r="F304" i="2"/>
  <c r="G304" i="2"/>
  <c r="Q305" i="2"/>
  <c r="E305" i="2"/>
  <c r="T305" i="2"/>
  <c r="F305" i="2"/>
  <c r="G305" i="2"/>
  <c r="Q306" i="2"/>
  <c r="E306" i="2"/>
  <c r="T306" i="2"/>
  <c r="F306" i="2"/>
  <c r="G306" i="2"/>
  <c r="Q307" i="2"/>
  <c r="E307" i="2"/>
  <c r="T307" i="2"/>
  <c r="F307" i="2"/>
  <c r="G307" i="2"/>
  <c r="Q308" i="2"/>
  <c r="E308" i="2"/>
  <c r="T308" i="2"/>
  <c r="F308" i="2"/>
  <c r="G308" i="2"/>
  <c r="Q309" i="2"/>
  <c r="E309" i="2"/>
  <c r="T309" i="2"/>
  <c r="F309" i="2"/>
  <c r="G309" i="2"/>
  <c r="Q310" i="2"/>
  <c r="E310" i="2"/>
  <c r="T310" i="2"/>
  <c r="F310" i="2"/>
  <c r="G310" i="2"/>
  <c r="Q311" i="2"/>
  <c r="E311" i="2"/>
  <c r="T311" i="2"/>
  <c r="F311" i="2"/>
  <c r="G311" i="2"/>
  <c r="Q312" i="2"/>
  <c r="E312" i="2"/>
  <c r="T312" i="2"/>
  <c r="F312" i="2"/>
  <c r="G312" i="2"/>
  <c r="Q313" i="2"/>
  <c r="E313" i="2"/>
  <c r="T313" i="2"/>
  <c r="F313" i="2"/>
  <c r="G313" i="2"/>
  <c r="Q314" i="2"/>
  <c r="E314" i="2"/>
  <c r="T314" i="2"/>
  <c r="F314" i="2"/>
  <c r="G314" i="2"/>
  <c r="Q315" i="2"/>
  <c r="E315" i="2"/>
  <c r="T315" i="2"/>
  <c r="F315" i="2"/>
  <c r="G315" i="2"/>
  <c r="Q316" i="2"/>
  <c r="E316" i="2"/>
  <c r="T316" i="2"/>
  <c r="F316" i="2"/>
  <c r="G316" i="2"/>
  <c r="Q317" i="2"/>
  <c r="E317" i="2"/>
  <c r="T317" i="2"/>
  <c r="F317" i="2"/>
  <c r="G317" i="2"/>
  <c r="Q318" i="2"/>
  <c r="E318" i="2"/>
  <c r="T318" i="2"/>
  <c r="F318" i="2"/>
  <c r="G318" i="2"/>
  <c r="Q319" i="2"/>
  <c r="E319" i="2"/>
  <c r="T319" i="2"/>
  <c r="F319" i="2"/>
  <c r="G319" i="2"/>
  <c r="Q320" i="2"/>
  <c r="E320" i="2"/>
  <c r="T320" i="2"/>
  <c r="F320" i="2"/>
  <c r="G320" i="2"/>
  <c r="Q321" i="2"/>
  <c r="E321" i="2"/>
  <c r="T321" i="2"/>
  <c r="F321" i="2"/>
  <c r="G321" i="2"/>
  <c r="Q322" i="2"/>
  <c r="E322" i="2"/>
  <c r="T322" i="2"/>
  <c r="F322" i="2"/>
  <c r="G322" i="2"/>
  <c r="Q323" i="2"/>
  <c r="E323" i="2"/>
  <c r="T323" i="2"/>
  <c r="F323" i="2"/>
  <c r="G323" i="2"/>
  <c r="Q324" i="2"/>
  <c r="E324" i="2"/>
  <c r="T324" i="2"/>
  <c r="F324" i="2"/>
  <c r="G324" i="2"/>
  <c r="Q325" i="2"/>
  <c r="E325" i="2"/>
  <c r="T325" i="2"/>
  <c r="F325" i="2"/>
  <c r="G325" i="2"/>
  <c r="Q326" i="2"/>
  <c r="E326" i="2"/>
  <c r="T326" i="2"/>
  <c r="F326" i="2"/>
  <c r="G326" i="2"/>
  <c r="Q327" i="2"/>
  <c r="E327" i="2"/>
  <c r="T327" i="2"/>
  <c r="F327" i="2"/>
  <c r="G327" i="2"/>
  <c r="Q328" i="2"/>
  <c r="E328" i="2"/>
  <c r="T328" i="2"/>
  <c r="F328" i="2"/>
  <c r="G328" i="2"/>
  <c r="Q329" i="2"/>
  <c r="E329" i="2"/>
  <c r="T329" i="2"/>
  <c r="F329" i="2"/>
  <c r="G329" i="2"/>
  <c r="Q330" i="2"/>
  <c r="E330" i="2"/>
  <c r="T330" i="2"/>
  <c r="F330" i="2"/>
  <c r="G330" i="2"/>
  <c r="Q331" i="2"/>
  <c r="E331" i="2"/>
  <c r="T331" i="2"/>
  <c r="F331" i="2"/>
  <c r="G331" i="2"/>
  <c r="Q332" i="2"/>
  <c r="E332" i="2"/>
  <c r="T332" i="2"/>
  <c r="F332" i="2"/>
  <c r="G332" i="2"/>
  <c r="Q333" i="2"/>
  <c r="E333" i="2"/>
  <c r="T333" i="2"/>
  <c r="F333" i="2"/>
  <c r="G333" i="2"/>
  <c r="Q334" i="2"/>
  <c r="E334" i="2"/>
  <c r="T334" i="2"/>
  <c r="F334" i="2"/>
  <c r="G334" i="2"/>
  <c r="Q335" i="2"/>
  <c r="E335" i="2"/>
  <c r="T335" i="2"/>
  <c r="F335" i="2"/>
  <c r="G335" i="2"/>
  <c r="Q336" i="2"/>
  <c r="E336" i="2"/>
  <c r="T336" i="2"/>
  <c r="F336" i="2"/>
  <c r="G336" i="2"/>
  <c r="Q337" i="2"/>
  <c r="E337" i="2"/>
  <c r="T337" i="2"/>
  <c r="F337" i="2"/>
  <c r="G337" i="2"/>
  <c r="Q338" i="2"/>
  <c r="E338" i="2"/>
  <c r="T338" i="2"/>
  <c r="F338" i="2"/>
  <c r="G338" i="2"/>
  <c r="Q339" i="2"/>
  <c r="E339" i="2"/>
  <c r="T339" i="2"/>
  <c r="F339" i="2"/>
  <c r="G339" i="2"/>
  <c r="Q340" i="2"/>
  <c r="E340" i="2"/>
  <c r="T340" i="2"/>
  <c r="F340" i="2"/>
  <c r="G340" i="2"/>
  <c r="Q341" i="2"/>
  <c r="E341" i="2"/>
  <c r="T341" i="2"/>
  <c r="F341" i="2"/>
  <c r="G341" i="2"/>
  <c r="Q342" i="2"/>
  <c r="E342" i="2"/>
  <c r="T342" i="2"/>
  <c r="F342" i="2"/>
  <c r="G342" i="2"/>
  <c r="Q343" i="2"/>
  <c r="E343" i="2"/>
  <c r="T343" i="2"/>
  <c r="F343" i="2"/>
  <c r="G343" i="2"/>
  <c r="Q344" i="2"/>
  <c r="E344" i="2"/>
  <c r="T344" i="2"/>
  <c r="F344" i="2"/>
  <c r="G344" i="2"/>
  <c r="Q345" i="2"/>
  <c r="E345" i="2"/>
  <c r="T345" i="2"/>
  <c r="F345" i="2"/>
  <c r="G345" i="2"/>
  <c r="Q346" i="2"/>
  <c r="E346" i="2"/>
  <c r="T346" i="2"/>
  <c r="F346" i="2"/>
  <c r="G346" i="2"/>
  <c r="Q347" i="2"/>
  <c r="E347" i="2"/>
  <c r="T347" i="2"/>
  <c r="F347" i="2"/>
  <c r="G347" i="2"/>
  <c r="Q348" i="2"/>
  <c r="E348" i="2"/>
  <c r="T348" i="2"/>
  <c r="F348" i="2"/>
  <c r="G348" i="2"/>
  <c r="Q349" i="2"/>
  <c r="E349" i="2"/>
  <c r="T349" i="2"/>
  <c r="F349" i="2"/>
  <c r="G349" i="2"/>
  <c r="Q350" i="2"/>
  <c r="E350" i="2"/>
  <c r="T350" i="2"/>
  <c r="F350" i="2"/>
  <c r="G350" i="2"/>
  <c r="Q351" i="2"/>
  <c r="E351" i="2"/>
  <c r="T351" i="2"/>
  <c r="F351" i="2"/>
  <c r="G351" i="2"/>
  <c r="Q352" i="2"/>
  <c r="E352" i="2"/>
  <c r="T352" i="2"/>
  <c r="F352" i="2"/>
  <c r="G352" i="2"/>
  <c r="Q353" i="2"/>
  <c r="E353" i="2"/>
  <c r="T353" i="2"/>
  <c r="F353" i="2"/>
  <c r="G353" i="2"/>
  <c r="Q354" i="2"/>
  <c r="E354" i="2"/>
  <c r="T354" i="2"/>
  <c r="F354" i="2"/>
  <c r="G354" i="2"/>
  <c r="Q355" i="2"/>
  <c r="E355" i="2"/>
  <c r="T355" i="2"/>
  <c r="F355" i="2"/>
  <c r="G355" i="2"/>
  <c r="Q356" i="2"/>
  <c r="E356" i="2"/>
  <c r="T356" i="2"/>
  <c r="F356" i="2"/>
  <c r="G356" i="2"/>
  <c r="Q357" i="2"/>
  <c r="E357" i="2"/>
  <c r="T357" i="2"/>
  <c r="F357" i="2"/>
  <c r="G357" i="2"/>
  <c r="Q358" i="2"/>
  <c r="E358" i="2"/>
  <c r="T358" i="2"/>
  <c r="F358" i="2"/>
  <c r="G358" i="2"/>
  <c r="Q359" i="2"/>
  <c r="E359" i="2"/>
  <c r="T359" i="2"/>
  <c r="F359" i="2"/>
  <c r="G359" i="2"/>
  <c r="Q360" i="2"/>
  <c r="E360" i="2"/>
  <c r="T360" i="2"/>
  <c r="F360" i="2"/>
  <c r="G360" i="2"/>
  <c r="Q361" i="2"/>
  <c r="E361" i="2"/>
  <c r="T361" i="2"/>
  <c r="F361" i="2"/>
  <c r="G361" i="2"/>
  <c r="Q362" i="2"/>
  <c r="E362" i="2"/>
  <c r="T362" i="2"/>
  <c r="F362" i="2"/>
  <c r="G362" i="2"/>
  <c r="Q363" i="2"/>
  <c r="E363" i="2"/>
  <c r="T363" i="2"/>
  <c r="F363" i="2"/>
  <c r="G363" i="2"/>
  <c r="Q364" i="2"/>
  <c r="E364" i="2"/>
  <c r="T364" i="2"/>
  <c r="F364" i="2"/>
  <c r="G364" i="2"/>
  <c r="Q365" i="2"/>
  <c r="E365" i="2"/>
  <c r="T365" i="2"/>
  <c r="F365" i="2"/>
  <c r="G365" i="2"/>
  <c r="Q366" i="2"/>
  <c r="E366" i="2"/>
  <c r="T366" i="2"/>
  <c r="F366" i="2"/>
  <c r="G366" i="2"/>
  <c r="Q367" i="2"/>
  <c r="E367" i="2"/>
  <c r="T367" i="2"/>
  <c r="F367" i="2"/>
  <c r="G367" i="2"/>
  <c r="Q368" i="2"/>
  <c r="E368" i="2"/>
  <c r="T368" i="2"/>
  <c r="F368" i="2"/>
  <c r="G368" i="2"/>
  <c r="Q369" i="2"/>
  <c r="E369" i="2"/>
  <c r="T369" i="2"/>
  <c r="F369" i="2"/>
  <c r="G369" i="2"/>
  <c r="Q370" i="2"/>
  <c r="E370" i="2"/>
  <c r="T370" i="2"/>
  <c r="F370" i="2"/>
  <c r="G370" i="2"/>
  <c r="Q371" i="2"/>
  <c r="E371" i="2"/>
  <c r="T371" i="2"/>
  <c r="F371" i="2"/>
  <c r="G371" i="2"/>
  <c r="Q372" i="2"/>
  <c r="E372" i="2"/>
  <c r="T372" i="2"/>
  <c r="F372" i="2"/>
  <c r="G372" i="2"/>
  <c r="Q373" i="2"/>
  <c r="E373" i="2"/>
  <c r="T373" i="2"/>
  <c r="F373" i="2"/>
  <c r="G373" i="2"/>
  <c r="Q374" i="2"/>
  <c r="E374" i="2"/>
  <c r="T374" i="2"/>
  <c r="F374" i="2"/>
  <c r="G374" i="2"/>
  <c r="Q375" i="2"/>
  <c r="E375" i="2"/>
  <c r="T375" i="2"/>
  <c r="F375" i="2"/>
  <c r="G375" i="2"/>
  <c r="Q376" i="2"/>
  <c r="E376" i="2"/>
  <c r="T376" i="2"/>
  <c r="F376" i="2"/>
  <c r="G376" i="2"/>
  <c r="Q377" i="2"/>
  <c r="E377" i="2"/>
  <c r="T377" i="2"/>
  <c r="F377" i="2"/>
  <c r="G377" i="2"/>
  <c r="Q378" i="2"/>
  <c r="E378" i="2"/>
  <c r="T378" i="2"/>
  <c r="F378" i="2"/>
  <c r="G378" i="2"/>
  <c r="Q379" i="2"/>
  <c r="E379" i="2"/>
  <c r="T379" i="2"/>
  <c r="F379" i="2"/>
  <c r="G379" i="2"/>
  <c r="Q380" i="2"/>
  <c r="E380" i="2"/>
  <c r="T380" i="2"/>
  <c r="F380" i="2"/>
  <c r="G380" i="2"/>
  <c r="Q381" i="2"/>
  <c r="E381" i="2"/>
  <c r="T381" i="2"/>
  <c r="F381" i="2"/>
  <c r="G381" i="2"/>
  <c r="Q382" i="2"/>
  <c r="E382" i="2"/>
  <c r="T382" i="2"/>
  <c r="F382" i="2"/>
  <c r="G382" i="2"/>
  <c r="Q383" i="2"/>
  <c r="E383" i="2"/>
  <c r="T383" i="2"/>
  <c r="F383" i="2"/>
  <c r="G383" i="2"/>
  <c r="Q384" i="2"/>
  <c r="E384" i="2"/>
  <c r="T384" i="2"/>
  <c r="F384" i="2"/>
  <c r="G384" i="2"/>
  <c r="Q385" i="2"/>
  <c r="E385" i="2"/>
  <c r="T385" i="2"/>
  <c r="F385" i="2"/>
  <c r="G385" i="2"/>
  <c r="Q386" i="2"/>
  <c r="E386" i="2"/>
  <c r="T386" i="2"/>
  <c r="F386" i="2"/>
  <c r="G386" i="2"/>
  <c r="Q387" i="2"/>
  <c r="E387" i="2"/>
  <c r="T387" i="2"/>
  <c r="F387" i="2"/>
  <c r="G387" i="2"/>
  <c r="Q388" i="2"/>
  <c r="E388" i="2"/>
  <c r="T388" i="2"/>
  <c r="F388" i="2"/>
  <c r="G388" i="2"/>
  <c r="Q389" i="2"/>
  <c r="E389" i="2"/>
  <c r="T389" i="2"/>
  <c r="F389" i="2"/>
  <c r="G389" i="2"/>
  <c r="Q390" i="2"/>
  <c r="E390" i="2"/>
  <c r="T390" i="2"/>
  <c r="F390" i="2"/>
  <c r="G390" i="2"/>
  <c r="Q391" i="2"/>
  <c r="E391" i="2"/>
  <c r="T391" i="2"/>
  <c r="F391" i="2"/>
  <c r="G391" i="2"/>
  <c r="Q392" i="2"/>
  <c r="E392" i="2"/>
  <c r="T392" i="2"/>
  <c r="F392" i="2"/>
  <c r="G392" i="2"/>
  <c r="Q393" i="2"/>
  <c r="E393" i="2"/>
  <c r="T393" i="2"/>
  <c r="F393" i="2"/>
  <c r="G393" i="2"/>
  <c r="Q394" i="2"/>
  <c r="E394" i="2"/>
  <c r="T394" i="2"/>
  <c r="F394" i="2"/>
  <c r="G394" i="2"/>
  <c r="Q395" i="2"/>
  <c r="E395" i="2"/>
  <c r="T395" i="2"/>
  <c r="F395" i="2"/>
  <c r="G395" i="2"/>
  <c r="Q396" i="2"/>
  <c r="E396" i="2"/>
  <c r="T396" i="2"/>
  <c r="F396" i="2"/>
  <c r="G396" i="2"/>
  <c r="Q397" i="2"/>
  <c r="E397" i="2"/>
  <c r="T397" i="2"/>
  <c r="F397" i="2"/>
  <c r="G397" i="2"/>
  <c r="Q398" i="2"/>
  <c r="E398" i="2"/>
  <c r="T398" i="2"/>
  <c r="F398" i="2"/>
  <c r="G398" i="2"/>
  <c r="Q399" i="2"/>
  <c r="E399" i="2"/>
  <c r="T399" i="2"/>
  <c r="F399" i="2"/>
  <c r="G399" i="2"/>
  <c r="Q400" i="2"/>
  <c r="E400" i="2"/>
  <c r="T400" i="2"/>
  <c r="F400" i="2"/>
  <c r="G400" i="2"/>
  <c r="Q401" i="2"/>
  <c r="E401" i="2"/>
  <c r="T401" i="2"/>
  <c r="F401" i="2"/>
  <c r="G401" i="2"/>
  <c r="Q402" i="2"/>
  <c r="E402" i="2"/>
  <c r="T402" i="2"/>
  <c r="F402" i="2"/>
  <c r="G402" i="2"/>
  <c r="Q403" i="2"/>
  <c r="E403" i="2"/>
  <c r="T403" i="2"/>
  <c r="F403" i="2"/>
  <c r="G403" i="2"/>
  <c r="Q404" i="2"/>
  <c r="E404" i="2"/>
  <c r="T404" i="2"/>
  <c r="F404" i="2"/>
  <c r="G404" i="2"/>
  <c r="Q405" i="2"/>
  <c r="E405" i="2"/>
  <c r="T405" i="2"/>
  <c r="F405" i="2"/>
  <c r="G405" i="2"/>
  <c r="Q406" i="2"/>
  <c r="E406" i="2"/>
  <c r="T406" i="2"/>
  <c r="F406" i="2"/>
  <c r="G406" i="2"/>
  <c r="Q407" i="2"/>
  <c r="E407" i="2"/>
  <c r="T407" i="2"/>
  <c r="F407" i="2"/>
  <c r="G407" i="2"/>
  <c r="Q408" i="2"/>
  <c r="E408" i="2"/>
  <c r="T408" i="2"/>
  <c r="F408" i="2"/>
  <c r="G408" i="2"/>
  <c r="Q409" i="2"/>
  <c r="E409" i="2"/>
  <c r="T409" i="2"/>
  <c r="F409" i="2"/>
  <c r="G409" i="2"/>
  <c r="Q410" i="2"/>
  <c r="E410" i="2"/>
  <c r="T410" i="2"/>
  <c r="F410" i="2"/>
  <c r="G410" i="2"/>
  <c r="Q411" i="2"/>
  <c r="E411" i="2"/>
  <c r="T411" i="2"/>
  <c r="F411" i="2"/>
  <c r="G411" i="2"/>
  <c r="Q412" i="2"/>
  <c r="E412" i="2"/>
  <c r="T412" i="2"/>
  <c r="F412" i="2"/>
  <c r="G412" i="2"/>
  <c r="Q413" i="2"/>
  <c r="E413" i="2"/>
  <c r="T413" i="2"/>
  <c r="F413" i="2"/>
  <c r="G413" i="2"/>
  <c r="Q414" i="2"/>
  <c r="E414" i="2"/>
  <c r="T414" i="2"/>
  <c r="F414" i="2"/>
  <c r="G414" i="2"/>
  <c r="Q415" i="2"/>
  <c r="E415" i="2"/>
  <c r="T415" i="2"/>
  <c r="F415" i="2"/>
  <c r="G415" i="2"/>
  <c r="Q416" i="2"/>
  <c r="E416" i="2"/>
  <c r="T416" i="2"/>
  <c r="F416" i="2"/>
  <c r="G416" i="2"/>
  <c r="Q417" i="2"/>
  <c r="E417" i="2"/>
  <c r="T417" i="2"/>
  <c r="F417" i="2"/>
  <c r="G417" i="2"/>
  <c r="Q418" i="2"/>
  <c r="E418" i="2"/>
  <c r="T418" i="2"/>
  <c r="F418" i="2"/>
  <c r="G418" i="2"/>
  <c r="Q419" i="2"/>
  <c r="E419" i="2"/>
  <c r="T419" i="2"/>
  <c r="F419" i="2"/>
  <c r="G419" i="2"/>
  <c r="Q420" i="2"/>
  <c r="E420" i="2"/>
  <c r="T420" i="2"/>
  <c r="F420" i="2"/>
  <c r="G420" i="2"/>
  <c r="Q421" i="2"/>
  <c r="E421" i="2"/>
  <c r="T421" i="2"/>
  <c r="F421" i="2"/>
  <c r="G421" i="2"/>
  <c r="Q422" i="2"/>
  <c r="E422" i="2"/>
  <c r="T422" i="2"/>
  <c r="F422" i="2"/>
  <c r="G422" i="2"/>
  <c r="Q423" i="2"/>
  <c r="E423" i="2"/>
  <c r="T423" i="2"/>
  <c r="F423" i="2"/>
  <c r="G423" i="2"/>
  <c r="Q424" i="2"/>
  <c r="E424" i="2"/>
  <c r="T424" i="2"/>
  <c r="F424" i="2"/>
  <c r="G424" i="2"/>
  <c r="Q425" i="2"/>
  <c r="E425" i="2"/>
  <c r="T425" i="2"/>
  <c r="F425" i="2"/>
  <c r="G425" i="2"/>
  <c r="Q426" i="2"/>
  <c r="E426" i="2"/>
  <c r="T426" i="2"/>
  <c r="F426" i="2"/>
  <c r="G426" i="2"/>
  <c r="Q427" i="2"/>
  <c r="E427" i="2"/>
  <c r="T427" i="2"/>
  <c r="F427" i="2"/>
  <c r="G427" i="2"/>
  <c r="Q428" i="2"/>
  <c r="E428" i="2"/>
  <c r="T428" i="2"/>
  <c r="F428" i="2"/>
  <c r="G428" i="2"/>
  <c r="Q429" i="2"/>
  <c r="E429" i="2"/>
  <c r="T429" i="2"/>
  <c r="F429" i="2"/>
  <c r="G429" i="2"/>
  <c r="Q430" i="2"/>
  <c r="E430" i="2"/>
  <c r="T430" i="2"/>
  <c r="F430" i="2"/>
  <c r="G430" i="2"/>
  <c r="Q431" i="2"/>
  <c r="E431" i="2"/>
  <c r="T431" i="2"/>
  <c r="F431" i="2"/>
  <c r="G431" i="2"/>
  <c r="Q432" i="2"/>
  <c r="E432" i="2"/>
  <c r="T432" i="2"/>
  <c r="F432" i="2"/>
  <c r="G432" i="2"/>
  <c r="Q433" i="2"/>
  <c r="E433" i="2"/>
  <c r="T433" i="2"/>
  <c r="F433" i="2"/>
  <c r="G433" i="2"/>
  <c r="Q434" i="2"/>
  <c r="E434" i="2"/>
  <c r="T434" i="2"/>
  <c r="F434" i="2"/>
  <c r="G434" i="2"/>
  <c r="Q435" i="2"/>
  <c r="E435" i="2"/>
  <c r="T435" i="2"/>
  <c r="F435" i="2"/>
  <c r="G435" i="2"/>
  <c r="Q436" i="2"/>
  <c r="E436" i="2"/>
  <c r="T436" i="2"/>
  <c r="F436" i="2"/>
  <c r="G436" i="2"/>
  <c r="Q437" i="2"/>
  <c r="E437" i="2"/>
  <c r="T437" i="2"/>
  <c r="F437" i="2"/>
  <c r="G437" i="2"/>
  <c r="Q438" i="2"/>
  <c r="E438" i="2"/>
  <c r="T438" i="2"/>
  <c r="F438" i="2"/>
  <c r="G438" i="2"/>
  <c r="Q439" i="2"/>
  <c r="E439" i="2"/>
  <c r="T439" i="2"/>
  <c r="F439" i="2"/>
  <c r="G439" i="2"/>
  <c r="Q440" i="2"/>
  <c r="E440" i="2"/>
  <c r="T440" i="2"/>
  <c r="F440" i="2"/>
  <c r="G440" i="2"/>
  <c r="Q441" i="2"/>
  <c r="E441" i="2"/>
  <c r="T441" i="2"/>
  <c r="F441" i="2"/>
  <c r="G441" i="2"/>
  <c r="Q442" i="2"/>
  <c r="E442" i="2"/>
  <c r="T442" i="2"/>
  <c r="F442" i="2"/>
  <c r="G442" i="2"/>
  <c r="Q443" i="2"/>
  <c r="E443" i="2"/>
  <c r="T443" i="2"/>
  <c r="F443" i="2"/>
  <c r="G443" i="2"/>
  <c r="Q444" i="2"/>
  <c r="E444" i="2"/>
  <c r="T444" i="2"/>
  <c r="F444" i="2"/>
  <c r="G444" i="2"/>
  <c r="Q445" i="2"/>
  <c r="E445" i="2"/>
  <c r="T445" i="2"/>
  <c r="F445" i="2"/>
  <c r="G445" i="2"/>
  <c r="Q446" i="2"/>
  <c r="E446" i="2"/>
  <c r="T446" i="2"/>
  <c r="F446" i="2"/>
  <c r="G446" i="2"/>
  <c r="Q447" i="2"/>
  <c r="E447" i="2"/>
  <c r="T447" i="2"/>
  <c r="F447" i="2"/>
  <c r="G447" i="2"/>
  <c r="Q448" i="2"/>
  <c r="E448" i="2"/>
  <c r="T448" i="2"/>
  <c r="F448" i="2"/>
  <c r="G448" i="2"/>
  <c r="Q449" i="2"/>
  <c r="E449" i="2"/>
  <c r="T449" i="2"/>
  <c r="F449" i="2"/>
  <c r="G449" i="2"/>
  <c r="Q450" i="2"/>
  <c r="E450" i="2"/>
  <c r="T450" i="2"/>
  <c r="F450" i="2"/>
  <c r="G450" i="2"/>
  <c r="Q451" i="2"/>
  <c r="E451" i="2"/>
  <c r="T451" i="2"/>
  <c r="F451" i="2"/>
  <c r="G451" i="2"/>
  <c r="Q452" i="2"/>
  <c r="E452" i="2"/>
  <c r="T452" i="2"/>
  <c r="F452" i="2"/>
  <c r="G452" i="2"/>
  <c r="Q453" i="2"/>
  <c r="E453" i="2"/>
  <c r="T453" i="2"/>
  <c r="F453" i="2"/>
  <c r="G453" i="2"/>
  <c r="Q454" i="2"/>
  <c r="E454" i="2"/>
  <c r="T454" i="2"/>
  <c r="F454" i="2"/>
  <c r="G454" i="2"/>
  <c r="Q455" i="2"/>
  <c r="E455" i="2"/>
  <c r="T455" i="2"/>
  <c r="F455" i="2"/>
  <c r="G455" i="2"/>
  <c r="Q456" i="2"/>
  <c r="E456" i="2"/>
  <c r="T456" i="2"/>
  <c r="F456" i="2"/>
  <c r="G456" i="2"/>
  <c r="Q457" i="2"/>
  <c r="E457" i="2"/>
  <c r="T457" i="2"/>
  <c r="F457" i="2"/>
  <c r="G457" i="2"/>
  <c r="Q458" i="2"/>
  <c r="E458" i="2"/>
  <c r="T458" i="2"/>
  <c r="F458" i="2"/>
  <c r="G458" i="2"/>
  <c r="Q459" i="2"/>
  <c r="E459" i="2"/>
  <c r="T459" i="2"/>
  <c r="F459" i="2"/>
  <c r="G459" i="2"/>
  <c r="Q460" i="2"/>
  <c r="E460" i="2"/>
  <c r="T460" i="2"/>
  <c r="F460" i="2"/>
  <c r="G460" i="2"/>
  <c r="Q461" i="2"/>
  <c r="E461" i="2"/>
  <c r="T461" i="2"/>
  <c r="F461" i="2"/>
  <c r="G461" i="2"/>
  <c r="Q462" i="2"/>
  <c r="E462" i="2"/>
  <c r="T462" i="2"/>
  <c r="F462" i="2"/>
  <c r="G462" i="2"/>
  <c r="Q463" i="2"/>
  <c r="E463" i="2"/>
  <c r="T463" i="2"/>
  <c r="F463" i="2"/>
  <c r="G463" i="2"/>
  <c r="Q464" i="2"/>
  <c r="E464" i="2"/>
  <c r="T464" i="2"/>
  <c r="F464" i="2"/>
  <c r="G464" i="2"/>
  <c r="Q465" i="2"/>
  <c r="E465" i="2"/>
  <c r="T465" i="2"/>
  <c r="F465" i="2"/>
  <c r="G465" i="2"/>
  <c r="Q466" i="2"/>
  <c r="E466" i="2"/>
  <c r="T466" i="2"/>
  <c r="F466" i="2"/>
  <c r="G466" i="2"/>
  <c r="Q467" i="2"/>
  <c r="E467" i="2"/>
  <c r="T467" i="2"/>
  <c r="F467" i="2"/>
  <c r="G467" i="2"/>
  <c r="Q468" i="2"/>
  <c r="E468" i="2"/>
  <c r="T468" i="2"/>
  <c r="F468" i="2"/>
  <c r="G468" i="2"/>
  <c r="Q469" i="2"/>
  <c r="E469" i="2"/>
  <c r="T469" i="2"/>
  <c r="F469" i="2"/>
  <c r="G469" i="2"/>
  <c r="Q470" i="2"/>
  <c r="E470" i="2"/>
  <c r="T470" i="2"/>
  <c r="F470" i="2"/>
  <c r="G470" i="2"/>
  <c r="Q471" i="2"/>
  <c r="E471" i="2"/>
  <c r="T471" i="2"/>
  <c r="F471" i="2"/>
  <c r="G471" i="2"/>
  <c r="Q472" i="2"/>
  <c r="E472" i="2"/>
  <c r="T472" i="2"/>
  <c r="F472" i="2"/>
  <c r="G472" i="2"/>
  <c r="Q473" i="2"/>
  <c r="E473" i="2"/>
  <c r="T473" i="2"/>
  <c r="F473" i="2"/>
  <c r="G473" i="2"/>
  <c r="Q474" i="2"/>
  <c r="E474" i="2"/>
  <c r="T474" i="2"/>
  <c r="F474" i="2"/>
  <c r="G474" i="2"/>
  <c r="Q475" i="2"/>
  <c r="E475" i="2"/>
  <c r="T475" i="2"/>
  <c r="F475" i="2"/>
  <c r="G475" i="2"/>
  <c r="Q476" i="2"/>
  <c r="E476" i="2"/>
  <c r="T476" i="2"/>
  <c r="F476" i="2"/>
  <c r="G476" i="2"/>
  <c r="Q477" i="2"/>
  <c r="E477" i="2"/>
  <c r="T477" i="2"/>
  <c r="F477" i="2"/>
  <c r="G477" i="2"/>
  <c r="Q478" i="2"/>
  <c r="E478" i="2"/>
  <c r="T478" i="2"/>
  <c r="F478" i="2"/>
  <c r="G478" i="2"/>
  <c r="Q479" i="2"/>
  <c r="E479" i="2"/>
  <c r="T479" i="2"/>
  <c r="F479" i="2"/>
  <c r="G479" i="2"/>
  <c r="Q480" i="2"/>
  <c r="E480" i="2"/>
  <c r="T480" i="2"/>
  <c r="F480" i="2"/>
  <c r="G480" i="2"/>
  <c r="Q481" i="2"/>
  <c r="E481" i="2"/>
  <c r="T481" i="2"/>
  <c r="F481" i="2"/>
  <c r="G481" i="2"/>
  <c r="Q482" i="2"/>
  <c r="E482" i="2"/>
  <c r="T482" i="2"/>
  <c r="F482" i="2"/>
  <c r="G482" i="2"/>
  <c r="Q483" i="2"/>
  <c r="E483" i="2"/>
  <c r="T483" i="2"/>
  <c r="F483" i="2"/>
  <c r="G483" i="2"/>
  <c r="Q484" i="2"/>
  <c r="E484" i="2"/>
  <c r="T484" i="2"/>
  <c r="F484" i="2"/>
  <c r="G484" i="2"/>
  <c r="Q485" i="2"/>
  <c r="E485" i="2"/>
  <c r="T485" i="2"/>
  <c r="F485" i="2"/>
  <c r="G485" i="2"/>
  <c r="Q486" i="2"/>
  <c r="E486" i="2"/>
  <c r="T486" i="2"/>
  <c r="F486" i="2"/>
  <c r="G486" i="2"/>
  <c r="Q487" i="2"/>
  <c r="E487" i="2"/>
  <c r="T487" i="2"/>
  <c r="F487" i="2"/>
  <c r="G487" i="2"/>
  <c r="Q488" i="2"/>
  <c r="E488" i="2"/>
  <c r="T488" i="2"/>
  <c r="F488" i="2"/>
  <c r="G488" i="2"/>
  <c r="Q489" i="2"/>
  <c r="E489" i="2"/>
  <c r="T489" i="2"/>
  <c r="F489" i="2"/>
  <c r="G489" i="2"/>
  <c r="Q490" i="2"/>
  <c r="E490" i="2"/>
  <c r="T490" i="2"/>
  <c r="F490" i="2"/>
  <c r="G490" i="2"/>
  <c r="Q491" i="2"/>
  <c r="E491" i="2"/>
  <c r="T491" i="2"/>
  <c r="F491" i="2"/>
  <c r="G491" i="2"/>
  <c r="Q492" i="2"/>
  <c r="E492" i="2"/>
  <c r="T492" i="2"/>
  <c r="F492" i="2"/>
  <c r="G492" i="2"/>
  <c r="Q493" i="2"/>
  <c r="E493" i="2"/>
  <c r="T493" i="2"/>
  <c r="F493" i="2"/>
  <c r="G493" i="2"/>
  <c r="Q494" i="2"/>
  <c r="E494" i="2"/>
  <c r="T494" i="2"/>
  <c r="F494" i="2"/>
  <c r="G494" i="2"/>
  <c r="Q495" i="2"/>
  <c r="E495" i="2"/>
  <c r="T495" i="2"/>
  <c r="F495" i="2"/>
  <c r="G495" i="2"/>
  <c r="Q496" i="2"/>
  <c r="E496" i="2"/>
  <c r="T496" i="2"/>
  <c r="F496" i="2"/>
  <c r="G496" i="2"/>
  <c r="Q497" i="2"/>
  <c r="E497" i="2"/>
  <c r="T497" i="2"/>
  <c r="F497" i="2"/>
  <c r="G497" i="2"/>
  <c r="Q498" i="2"/>
  <c r="E498" i="2"/>
  <c r="T498" i="2"/>
  <c r="F498" i="2"/>
  <c r="G498" i="2"/>
  <c r="Q499" i="2"/>
  <c r="E499" i="2"/>
  <c r="T499" i="2"/>
  <c r="F499" i="2"/>
  <c r="G499" i="2"/>
  <c r="Q500" i="2"/>
  <c r="E500" i="2"/>
  <c r="T500" i="2"/>
  <c r="F500" i="2"/>
  <c r="G500" i="2"/>
  <c r="Q501" i="2"/>
  <c r="E501" i="2"/>
  <c r="T501" i="2"/>
  <c r="F501" i="2"/>
  <c r="G501" i="2"/>
  <c r="Q502" i="2"/>
  <c r="E502" i="2"/>
  <c r="T502" i="2"/>
  <c r="F502" i="2"/>
  <c r="G502" i="2"/>
  <c r="Q503" i="2"/>
  <c r="E503" i="2"/>
  <c r="T503" i="2"/>
  <c r="F503" i="2"/>
  <c r="G503" i="2"/>
  <c r="Q504" i="2"/>
  <c r="E504" i="2"/>
  <c r="T504" i="2"/>
  <c r="F504" i="2"/>
  <c r="G504" i="2"/>
  <c r="Q505" i="2"/>
  <c r="E505" i="2"/>
  <c r="T505" i="2"/>
  <c r="F505" i="2"/>
  <c r="G505" i="2"/>
  <c r="Q506" i="2"/>
  <c r="E506" i="2"/>
  <c r="T506" i="2"/>
  <c r="F506" i="2"/>
  <c r="G506" i="2"/>
  <c r="Q507" i="2"/>
  <c r="E507" i="2"/>
  <c r="T507" i="2"/>
  <c r="F507" i="2"/>
  <c r="G507" i="2"/>
  <c r="Q508" i="2"/>
  <c r="E508" i="2"/>
  <c r="T508" i="2"/>
  <c r="F508" i="2"/>
  <c r="G508" i="2"/>
  <c r="Q509" i="2"/>
  <c r="E509" i="2"/>
  <c r="T509" i="2"/>
  <c r="F509" i="2"/>
  <c r="G509" i="2"/>
  <c r="Q510" i="2"/>
  <c r="E510" i="2"/>
  <c r="T510" i="2"/>
  <c r="F510" i="2"/>
  <c r="G510" i="2"/>
  <c r="Q511" i="2"/>
  <c r="E511" i="2"/>
  <c r="T511" i="2"/>
  <c r="F511" i="2"/>
  <c r="G511" i="2"/>
  <c r="Q512" i="2"/>
  <c r="E512" i="2"/>
  <c r="T512" i="2"/>
  <c r="F512" i="2"/>
  <c r="G512" i="2"/>
  <c r="V6" i="5"/>
  <c r="V8" i="5"/>
  <c r="V10" i="5"/>
  <c r="V26" i="5"/>
  <c r="B46" i="5"/>
  <c r="C46" i="5"/>
  <c r="B47" i="5"/>
  <c r="C47" i="5"/>
  <c r="B48" i="5"/>
  <c r="C48" i="5"/>
  <c r="V42" i="5"/>
  <c r="H1504" i="5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88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G86" i="1"/>
  <c r="V7" i="5"/>
  <c r="V9" i="5"/>
  <c r="V11" i="5"/>
  <c r="V12" i="5"/>
  <c r="V13" i="5"/>
  <c r="V14" i="5"/>
  <c r="V15" i="5"/>
  <c r="V16" i="5"/>
  <c r="V17" i="5"/>
  <c r="V18" i="5"/>
  <c r="V19" i="5"/>
  <c r="V20" i="5"/>
  <c r="V22" i="5"/>
  <c r="V23" i="5"/>
  <c r="V24" i="5"/>
  <c r="V25" i="5"/>
  <c r="V27" i="5"/>
  <c r="V28" i="5"/>
  <c r="V29" i="5"/>
  <c r="V30" i="5"/>
  <c r="V31" i="5"/>
  <c r="V32" i="5"/>
  <c r="V33" i="5"/>
  <c r="V34" i="5"/>
  <c r="V35" i="5"/>
  <c r="V36" i="5"/>
  <c r="V38" i="5"/>
  <c r="V39" i="5"/>
  <c r="V40" i="5"/>
  <c r="V41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V501" i="5"/>
  <c r="V502" i="5"/>
  <c r="V503" i="5"/>
  <c r="V504" i="5"/>
  <c r="V505" i="5"/>
  <c r="V506" i="5"/>
  <c r="V507" i="5"/>
  <c r="V508" i="5"/>
  <c r="V509" i="5"/>
  <c r="V510" i="5"/>
  <c r="V511" i="5"/>
  <c r="V512" i="5"/>
  <c r="V513" i="5"/>
  <c r="V514" i="5"/>
  <c r="V515" i="5"/>
  <c r="V516" i="5"/>
  <c r="V517" i="5"/>
  <c r="V518" i="5"/>
  <c r="V519" i="5"/>
  <c r="V520" i="5"/>
  <c r="V521" i="5"/>
  <c r="V522" i="5"/>
  <c r="V523" i="5"/>
  <c r="V524" i="5"/>
  <c r="V525" i="5"/>
  <c r="V526" i="5"/>
  <c r="V527" i="5"/>
  <c r="V528" i="5"/>
  <c r="V529" i="5"/>
  <c r="V530" i="5"/>
  <c r="V531" i="5"/>
  <c r="V532" i="5"/>
  <c r="V533" i="5"/>
  <c r="V534" i="5"/>
  <c r="V535" i="5"/>
  <c r="V536" i="5"/>
  <c r="V537" i="5"/>
  <c r="V538" i="5"/>
  <c r="V539" i="5"/>
  <c r="V540" i="5"/>
  <c r="V541" i="5"/>
  <c r="V542" i="5"/>
  <c r="V543" i="5"/>
  <c r="V544" i="5"/>
  <c r="V545" i="5"/>
  <c r="V546" i="5"/>
  <c r="V547" i="5"/>
  <c r="V548" i="5"/>
  <c r="V549" i="5"/>
  <c r="V550" i="5"/>
  <c r="V551" i="5"/>
  <c r="V552" i="5"/>
  <c r="V553" i="5"/>
  <c r="V554" i="5"/>
  <c r="V555" i="5"/>
  <c r="V556" i="5"/>
  <c r="V557" i="5"/>
  <c r="V558" i="5"/>
  <c r="V559" i="5"/>
  <c r="V560" i="5"/>
  <c r="V561" i="5"/>
  <c r="V562" i="5"/>
  <c r="V563" i="5"/>
  <c r="V564" i="5"/>
  <c r="V565" i="5"/>
  <c r="V566" i="5"/>
  <c r="V567" i="5"/>
  <c r="V568" i="5"/>
  <c r="V569" i="5"/>
  <c r="V570" i="5"/>
  <c r="V571" i="5"/>
  <c r="V572" i="5"/>
  <c r="V573" i="5"/>
  <c r="V574" i="5"/>
  <c r="V575" i="5"/>
  <c r="V576" i="5"/>
  <c r="V577" i="5"/>
  <c r="V578" i="5"/>
  <c r="V579" i="5"/>
  <c r="V580" i="5"/>
  <c r="V581" i="5"/>
  <c r="V582" i="5"/>
  <c r="V583" i="5"/>
  <c r="V584" i="5"/>
  <c r="V585" i="5"/>
  <c r="V586" i="5"/>
  <c r="V587" i="5"/>
  <c r="V588" i="5"/>
  <c r="V589" i="5"/>
  <c r="V590" i="5"/>
  <c r="V591" i="5"/>
  <c r="V592" i="5"/>
  <c r="V593" i="5"/>
  <c r="V594" i="5"/>
  <c r="V595" i="5"/>
  <c r="V596" i="5"/>
  <c r="V597" i="5"/>
  <c r="V598" i="5"/>
  <c r="V599" i="5"/>
  <c r="V600" i="5"/>
  <c r="V601" i="5"/>
  <c r="V602" i="5"/>
  <c r="V603" i="5"/>
  <c r="V604" i="5"/>
  <c r="V605" i="5"/>
  <c r="V606" i="5"/>
  <c r="V607" i="5"/>
  <c r="V608" i="5"/>
  <c r="V609" i="5"/>
  <c r="V610" i="5"/>
  <c r="V611" i="5"/>
  <c r="V612" i="5"/>
  <c r="V613" i="5"/>
  <c r="V614" i="5"/>
  <c r="V615" i="5"/>
  <c r="V616" i="5"/>
  <c r="V617" i="5"/>
  <c r="V618" i="5"/>
  <c r="V619" i="5"/>
  <c r="V620" i="5"/>
  <c r="V621" i="5"/>
  <c r="V622" i="5"/>
  <c r="V623" i="5"/>
  <c r="V624" i="5"/>
  <c r="V625" i="5"/>
  <c r="V626" i="5"/>
  <c r="V627" i="5"/>
  <c r="V628" i="5"/>
  <c r="V629" i="5"/>
  <c r="V630" i="5"/>
  <c r="V631" i="5"/>
  <c r="V632" i="5"/>
  <c r="V633" i="5"/>
  <c r="V634" i="5"/>
  <c r="V635" i="5"/>
  <c r="V636" i="5"/>
  <c r="V637" i="5"/>
  <c r="V638" i="5"/>
  <c r="V639" i="5"/>
  <c r="V640" i="5"/>
  <c r="V641" i="5"/>
  <c r="V642" i="5"/>
  <c r="V643" i="5"/>
  <c r="V644" i="5"/>
  <c r="V645" i="5"/>
  <c r="V646" i="5"/>
  <c r="V647" i="5"/>
  <c r="V648" i="5"/>
  <c r="V649" i="5"/>
  <c r="V650" i="5"/>
  <c r="V651" i="5"/>
  <c r="V652" i="5"/>
  <c r="V653" i="5"/>
  <c r="V654" i="5"/>
  <c r="V655" i="5"/>
  <c r="V656" i="5"/>
  <c r="V657" i="5"/>
  <c r="V658" i="5"/>
  <c r="V659" i="5"/>
  <c r="V660" i="5"/>
  <c r="V661" i="5"/>
  <c r="V662" i="5"/>
  <c r="V663" i="5"/>
  <c r="V664" i="5"/>
  <c r="V665" i="5"/>
  <c r="V666" i="5"/>
  <c r="V667" i="5"/>
  <c r="V668" i="5"/>
  <c r="V669" i="5"/>
  <c r="V670" i="5"/>
  <c r="V671" i="5"/>
  <c r="V672" i="5"/>
  <c r="V673" i="5"/>
  <c r="V674" i="5"/>
  <c r="V675" i="5"/>
  <c r="V676" i="5"/>
  <c r="V677" i="5"/>
  <c r="V678" i="5"/>
  <c r="V679" i="5"/>
  <c r="V680" i="5"/>
  <c r="V681" i="5"/>
  <c r="V682" i="5"/>
  <c r="V683" i="5"/>
  <c r="V684" i="5"/>
  <c r="V685" i="5"/>
  <c r="V686" i="5"/>
  <c r="V687" i="5"/>
  <c r="V688" i="5"/>
  <c r="V689" i="5"/>
  <c r="V690" i="5"/>
  <c r="V691" i="5"/>
  <c r="V692" i="5"/>
  <c r="V693" i="5"/>
  <c r="V694" i="5"/>
  <c r="V695" i="5"/>
  <c r="V696" i="5"/>
  <c r="V697" i="5"/>
  <c r="V698" i="5"/>
  <c r="V699" i="5"/>
  <c r="V700" i="5"/>
  <c r="V701" i="5"/>
  <c r="V702" i="5"/>
  <c r="V703" i="5"/>
  <c r="V704" i="5"/>
  <c r="V705" i="5"/>
  <c r="V706" i="5"/>
  <c r="V707" i="5"/>
  <c r="V708" i="5"/>
  <c r="V709" i="5"/>
  <c r="V710" i="5"/>
  <c r="V711" i="5"/>
  <c r="V712" i="5"/>
  <c r="V713" i="5"/>
  <c r="V714" i="5"/>
  <c r="V715" i="5"/>
  <c r="V716" i="5"/>
  <c r="V717" i="5"/>
  <c r="V718" i="5"/>
  <c r="V719" i="5"/>
  <c r="V720" i="5"/>
  <c r="V721" i="5"/>
  <c r="V722" i="5"/>
  <c r="V723" i="5"/>
  <c r="V724" i="5"/>
  <c r="V725" i="5"/>
  <c r="V726" i="5"/>
  <c r="V727" i="5"/>
  <c r="V728" i="5"/>
  <c r="V729" i="5"/>
  <c r="V730" i="5"/>
  <c r="V731" i="5"/>
  <c r="V732" i="5"/>
  <c r="V733" i="5"/>
  <c r="V734" i="5"/>
  <c r="V735" i="5"/>
  <c r="V736" i="5"/>
  <c r="V737" i="5"/>
  <c r="V738" i="5"/>
  <c r="V739" i="5"/>
  <c r="V740" i="5"/>
  <c r="V741" i="5"/>
  <c r="V742" i="5"/>
  <c r="V743" i="5"/>
  <c r="V744" i="5"/>
  <c r="V745" i="5"/>
  <c r="V746" i="5"/>
  <c r="V747" i="5"/>
  <c r="V748" i="5"/>
  <c r="V749" i="5"/>
  <c r="V750" i="5"/>
  <c r="V751" i="5"/>
  <c r="V752" i="5"/>
  <c r="V753" i="5"/>
  <c r="V754" i="5"/>
  <c r="V755" i="5"/>
  <c r="V756" i="5"/>
  <c r="V757" i="5"/>
  <c r="V758" i="5"/>
  <c r="V759" i="5"/>
  <c r="V760" i="5"/>
  <c r="V761" i="5"/>
  <c r="V762" i="5"/>
  <c r="V763" i="5"/>
  <c r="V764" i="5"/>
  <c r="V765" i="5"/>
  <c r="V766" i="5"/>
  <c r="V767" i="5"/>
  <c r="V768" i="5"/>
  <c r="V769" i="5"/>
  <c r="V770" i="5"/>
  <c r="V771" i="5"/>
  <c r="V772" i="5"/>
  <c r="V773" i="5"/>
  <c r="V774" i="5"/>
  <c r="V775" i="5"/>
  <c r="V776" i="5"/>
  <c r="V777" i="5"/>
  <c r="V778" i="5"/>
  <c r="V779" i="5"/>
  <c r="V780" i="5"/>
  <c r="V781" i="5"/>
  <c r="V782" i="5"/>
  <c r="V783" i="5"/>
  <c r="V784" i="5"/>
  <c r="V785" i="5"/>
  <c r="V786" i="5"/>
  <c r="V787" i="5"/>
  <c r="V788" i="5"/>
  <c r="V789" i="5"/>
  <c r="V790" i="5"/>
  <c r="V791" i="5"/>
  <c r="V792" i="5"/>
  <c r="V793" i="5"/>
  <c r="V794" i="5"/>
  <c r="V795" i="5"/>
  <c r="V796" i="5"/>
  <c r="V797" i="5"/>
  <c r="V798" i="5"/>
  <c r="V799" i="5"/>
  <c r="V800" i="5"/>
  <c r="V801" i="5"/>
  <c r="V802" i="5"/>
  <c r="V803" i="5"/>
  <c r="V804" i="5"/>
  <c r="V805" i="5"/>
  <c r="V806" i="5"/>
  <c r="V807" i="5"/>
  <c r="V808" i="5"/>
  <c r="V809" i="5"/>
  <c r="V810" i="5"/>
  <c r="V811" i="5"/>
  <c r="V812" i="5"/>
  <c r="V813" i="5"/>
  <c r="V814" i="5"/>
  <c r="V815" i="5"/>
  <c r="V816" i="5"/>
  <c r="V817" i="5"/>
  <c r="V818" i="5"/>
  <c r="V819" i="5"/>
  <c r="V820" i="5"/>
  <c r="V821" i="5"/>
  <c r="V822" i="5"/>
  <c r="V823" i="5"/>
  <c r="V824" i="5"/>
  <c r="V825" i="5"/>
  <c r="V826" i="5"/>
  <c r="V827" i="5"/>
  <c r="V828" i="5"/>
  <c r="V829" i="5"/>
  <c r="V830" i="5"/>
  <c r="V831" i="5"/>
  <c r="V832" i="5"/>
  <c r="V833" i="5"/>
  <c r="V834" i="5"/>
  <c r="V835" i="5"/>
  <c r="V836" i="5"/>
  <c r="V837" i="5"/>
  <c r="V838" i="5"/>
  <c r="V839" i="5"/>
  <c r="V840" i="5"/>
  <c r="V841" i="5"/>
  <c r="V842" i="5"/>
  <c r="V843" i="5"/>
  <c r="V844" i="5"/>
  <c r="V845" i="5"/>
  <c r="V846" i="5"/>
  <c r="V847" i="5"/>
  <c r="V848" i="5"/>
  <c r="V849" i="5"/>
  <c r="V850" i="5"/>
  <c r="V851" i="5"/>
  <c r="V852" i="5"/>
  <c r="V853" i="5"/>
  <c r="V854" i="5"/>
  <c r="V855" i="5"/>
  <c r="V856" i="5"/>
  <c r="V857" i="5"/>
  <c r="V858" i="5"/>
  <c r="V859" i="5"/>
  <c r="V860" i="5"/>
  <c r="V861" i="5"/>
  <c r="V862" i="5"/>
  <c r="V863" i="5"/>
  <c r="V864" i="5"/>
  <c r="V865" i="5"/>
  <c r="V866" i="5"/>
  <c r="V867" i="5"/>
  <c r="V868" i="5"/>
  <c r="V869" i="5"/>
  <c r="V870" i="5"/>
  <c r="V871" i="5"/>
  <c r="V872" i="5"/>
  <c r="V873" i="5"/>
  <c r="V874" i="5"/>
  <c r="V875" i="5"/>
  <c r="V876" i="5"/>
  <c r="V877" i="5"/>
  <c r="V878" i="5"/>
  <c r="V879" i="5"/>
  <c r="V880" i="5"/>
  <c r="V881" i="5"/>
  <c r="V882" i="5"/>
  <c r="V883" i="5"/>
  <c r="V884" i="5"/>
  <c r="V885" i="5"/>
  <c r="V886" i="5"/>
  <c r="V887" i="5"/>
  <c r="V888" i="5"/>
  <c r="V889" i="5"/>
  <c r="V890" i="5"/>
  <c r="V891" i="5"/>
  <c r="V892" i="5"/>
  <c r="V893" i="5"/>
  <c r="V894" i="5"/>
  <c r="V895" i="5"/>
  <c r="V896" i="5"/>
  <c r="V897" i="5"/>
  <c r="V898" i="5"/>
  <c r="V899" i="5"/>
  <c r="V900" i="5"/>
  <c r="V901" i="5"/>
  <c r="V902" i="5"/>
  <c r="V903" i="5"/>
  <c r="V904" i="5"/>
  <c r="V905" i="5"/>
  <c r="V906" i="5"/>
  <c r="V907" i="5"/>
  <c r="V908" i="5"/>
  <c r="V909" i="5"/>
  <c r="V910" i="5"/>
  <c r="V911" i="5"/>
  <c r="V912" i="5"/>
  <c r="V913" i="5"/>
  <c r="V914" i="5"/>
  <c r="V915" i="5"/>
  <c r="V916" i="5"/>
  <c r="V917" i="5"/>
  <c r="V918" i="5"/>
  <c r="V919" i="5"/>
  <c r="V920" i="5"/>
  <c r="V921" i="5"/>
  <c r="V922" i="5"/>
  <c r="V923" i="5"/>
  <c r="V924" i="5"/>
  <c r="V925" i="5"/>
  <c r="V926" i="5"/>
  <c r="V927" i="5"/>
  <c r="V928" i="5"/>
  <c r="V929" i="5"/>
  <c r="V930" i="5"/>
  <c r="V931" i="5"/>
  <c r="V932" i="5"/>
  <c r="V933" i="5"/>
  <c r="V934" i="5"/>
  <c r="V935" i="5"/>
  <c r="V936" i="5"/>
  <c r="V937" i="5"/>
  <c r="V938" i="5"/>
  <c r="V939" i="5"/>
  <c r="V940" i="5"/>
  <c r="V941" i="5"/>
  <c r="V942" i="5"/>
  <c r="V943" i="5"/>
  <c r="V944" i="5"/>
  <c r="V945" i="5"/>
  <c r="V946" i="5"/>
  <c r="V947" i="5"/>
  <c r="V948" i="5"/>
  <c r="V949" i="5"/>
  <c r="V950" i="5"/>
  <c r="V951" i="5"/>
  <c r="V952" i="5"/>
  <c r="V953" i="5"/>
  <c r="V954" i="5"/>
  <c r="V955" i="5"/>
  <c r="V956" i="5"/>
  <c r="V957" i="5"/>
  <c r="V958" i="5"/>
  <c r="V959" i="5"/>
  <c r="V960" i="5"/>
  <c r="V961" i="5"/>
  <c r="V962" i="5"/>
  <c r="V963" i="5"/>
  <c r="V964" i="5"/>
  <c r="V965" i="5"/>
  <c r="V966" i="5"/>
  <c r="V967" i="5"/>
  <c r="V968" i="5"/>
  <c r="V969" i="5"/>
  <c r="V970" i="5"/>
  <c r="V971" i="5"/>
  <c r="V972" i="5"/>
  <c r="V973" i="5"/>
  <c r="V974" i="5"/>
  <c r="V975" i="5"/>
  <c r="V976" i="5"/>
  <c r="V977" i="5"/>
  <c r="V978" i="5"/>
  <c r="V979" i="5"/>
  <c r="V980" i="5"/>
  <c r="V981" i="5"/>
  <c r="V982" i="5"/>
  <c r="V983" i="5"/>
  <c r="V984" i="5"/>
  <c r="V985" i="5"/>
  <c r="V986" i="5"/>
  <c r="V987" i="5"/>
  <c r="V988" i="5"/>
  <c r="V989" i="5"/>
  <c r="V990" i="5"/>
  <c r="V991" i="5"/>
  <c r="V992" i="5"/>
  <c r="V993" i="5"/>
  <c r="V994" i="5"/>
  <c r="V995" i="5"/>
  <c r="V996" i="5"/>
  <c r="V997" i="5"/>
  <c r="V998" i="5"/>
  <c r="V999" i="5"/>
  <c r="V1000" i="5"/>
  <c r="V1001" i="5"/>
  <c r="V1002" i="5"/>
  <c r="V1003" i="5"/>
  <c r="V1004" i="5"/>
  <c r="V1005" i="5"/>
  <c r="V1006" i="5"/>
  <c r="V1007" i="5"/>
  <c r="V1008" i="5"/>
  <c r="V1009" i="5"/>
  <c r="V1010" i="5"/>
  <c r="V1011" i="5"/>
  <c r="V1012" i="5"/>
  <c r="V1013" i="5"/>
  <c r="V1014" i="5"/>
  <c r="V1015" i="5"/>
  <c r="V1016" i="5"/>
  <c r="V1017" i="5"/>
  <c r="V1018" i="5"/>
  <c r="V1019" i="5"/>
  <c r="V1020" i="5"/>
  <c r="V1021" i="5"/>
  <c r="V1022" i="5"/>
  <c r="V1023" i="5"/>
  <c r="V1024" i="5"/>
  <c r="V1025" i="5"/>
  <c r="V1026" i="5"/>
  <c r="V1027" i="5"/>
  <c r="V1028" i="5"/>
  <c r="V1029" i="5"/>
  <c r="V1030" i="5"/>
  <c r="V1031" i="5"/>
  <c r="V1032" i="5"/>
  <c r="V1033" i="5"/>
  <c r="V1034" i="5"/>
  <c r="V1035" i="5"/>
  <c r="V1036" i="5"/>
  <c r="V1037" i="5"/>
  <c r="V1038" i="5"/>
  <c r="V1039" i="5"/>
  <c r="V1040" i="5"/>
  <c r="V1041" i="5"/>
  <c r="V1042" i="5"/>
  <c r="V1043" i="5"/>
  <c r="V1044" i="5"/>
  <c r="V1045" i="5"/>
  <c r="V1046" i="5"/>
  <c r="V1047" i="5"/>
  <c r="V1048" i="5"/>
  <c r="V1049" i="5"/>
  <c r="V1050" i="5"/>
  <c r="V1051" i="5"/>
  <c r="V1052" i="5"/>
  <c r="V1053" i="5"/>
  <c r="V1054" i="5"/>
  <c r="V1055" i="5"/>
  <c r="V1056" i="5"/>
  <c r="V1057" i="5"/>
  <c r="V1058" i="5"/>
  <c r="V1059" i="5"/>
  <c r="V1060" i="5"/>
  <c r="V1061" i="5"/>
  <c r="V1062" i="5"/>
  <c r="V1063" i="5"/>
  <c r="V1064" i="5"/>
  <c r="V1065" i="5"/>
  <c r="V1066" i="5"/>
  <c r="V1067" i="5"/>
  <c r="V1068" i="5"/>
  <c r="V1069" i="5"/>
  <c r="V1070" i="5"/>
  <c r="V1071" i="5"/>
  <c r="V1072" i="5"/>
  <c r="V1073" i="5"/>
  <c r="V1074" i="5"/>
  <c r="V1075" i="5"/>
  <c r="V1076" i="5"/>
  <c r="V1077" i="5"/>
  <c r="V1078" i="5"/>
  <c r="V1079" i="5"/>
  <c r="V1080" i="5"/>
  <c r="V1081" i="5"/>
  <c r="V1082" i="5"/>
  <c r="V1083" i="5"/>
  <c r="V1084" i="5"/>
  <c r="V1085" i="5"/>
  <c r="V1086" i="5"/>
  <c r="V1087" i="5"/>
  <c r="V1088" i="5"/>
  <c r="V1089" i="5"/>
  <c r="V1090" i="5"/>
  <c r="V1091" i="5"/>
  <c r="V1092" i="5"/>
  <c r="V1093" i="5"/>
  <c r="V1094" i="5"/>
  <c r="V1095" i="5"/>
  <c r="V1096" i="5"/>
  <c r="V1097" i="5"/>
  <c r="V1098" i="5"/>
  <c r="V1099" i="5"/>
  <c r="V1100" i="5"/>
  <c r="V1101" i="5"/>
  <c r="V1102" i="5"/>
  <c r="V1103" i="5"/>
  <c r="V1104" i="5"/>
  <c r="V1105" i="5"/>
  <c r="V1106" i="5"/>
  <c r="V1107" i="5"/>
  <c r="V1108" i="5"/>
  <c r="V1109" i="5"/>
  <c r="V1110" i="5"/>
  <c r="V1111" i="5"/>
  <c r="V1112" i="5"/>
  <c r="V1113" i="5"/>
  <c r="V1114" i="5"/>
  <c r="V1115" i="5"/>
  <c r="V1116" i="5"/>
  <c r="V1117" i="5"/>
  <c r="V1118" i="5"/>
  <c r="V1119" i="5"/>
  <c r="V1120" i="5"/>
  <c r="V1121" i="5"/>
  <c r="V1122" i="5"/>
  <c r="V1123" i="5"/>
  <c r="V1124" i="5"/>
  <c r="V1125" i="5"/>
  <c r="V1126" i="5"/>
  <c r="V1127" i="5"/>
  <c r="V1128" i="5"/>
  <c r="V1129" i="5"/>
  <c r="V1130" i="5"/>
  <c r="V1131" i="5"/>
  <c r="V1132" i="5"/>
  <c r="V1133" i="5"/>
  <c r="V1134" i="5"/>
  <c r="V1135" i="5"/>
  <c r="V1136" i="5"/>
  <c r="V1137" i="5"/>
  <c r="V1138" i="5"/>
  <c r="V1139" i="5"/>
  <c r="V1140" i="5"/>
  <c r="V1141" i="5"/>
  <c r="V1142" i="5"/>
  <c r="V1143" i="5"/>
  <c r="V1144" i="5"/>
  <c r="V1145" i="5"/>
  <c r="V1146" i="5"/>
  <c r="V1147" i="5"/>
  <c r="V1148" i="5"/>
  <c r="V1149" i="5"/>
  <c r="V1150" i="5"/>
  <c r="V1151" i="5"/>
  <c r="V1152" i="5"/>
  <c r="V1153" i="5"/>
  <c r="V1154" i="5"/>
  <c r="V1155" i="5"/>
  <c r="V1156" i="5"/>
  <c r="V1157" i="5"/>
  <c r="V1158" i="5"/>
  <c r="V1159" i="5"/>
  <c r="V1160" i="5"/>
  <c r="V1161" i="5"/>
  <c r="V1162" i="5"/>
  <c r="V1163" i="5"/>
  <c r="V1164" i="5"/>
  <c r="V1165" i="5"/>
  <c r="V1166" i="5"/>
  <c r="V1167" i="5"/>
  <c r="V1168" i="5"/>
  <c r="V1169" i="5"/>
  <c r="V1170" i="5"/>
  <c r="V1171" i="5"/>
  <c r="V1172" i="5"/>
  <c r="V1173" i="5"/>
  <c r="V1174" i="5"/>
  <c r="V1175" i="5"/>
  <c r="V1176" i="5"/>
  <c r="V1177" i="5"/>
  <c r="V1178" i="5"/>
  <c r="V1179" i="5"/>
  <c r="V1180" i="5"/>
  <c r="V1181" i="5"/>
  <c r="V1182" i="5"/>
  <c r="V1183" i="5"/>
  <c r="V1184" i="5"/>
  <c r="V1185" i="5"/>
  <c r="V1186" i="5"/>
  <c r="V1187" i="5"/>
  <c r="V1188" i="5"/>
  <c r="V1189" i="5"/>
  <c r="V1190" i="5"/>
  <c r="V1191" i="5"/>
  <c r="V1192" i="5"/>
  <c r="V1193" i="5"/>
  <c r="V1194" i="5"/>
  <c r="V1195" i="5"/>
  <c r="V1196" i="5"/>
  <c r="V1197" i="5"/>
  <c r="V1198" i="5"/>
  <c r="V1199" i="5"/>
  <c r="V1200" i="5"/>
  <c r="V1201" i="5"/>
  <c r="V1202" i="5"/>
  <c r="V1203" i="5"/>
  <c r="V1204" i="5"/>
  <c r="V1205" i="5"/>
  <c r="V1206" i="5"/>
  <c r="V1207" i="5"/>
  <c r="V1208" i="5"/>
  <c r="V1209" i="5"/>
  <c r="V1210" i="5"/>
  <c r="V1211" i="5"/>
  <c r="V1212" i="5"/>
  <c r="V1213" i="5"/>
  <c r="V1214" i="5"/>
  <c r="V1215" i="5"/>
  <c r="V1216" i="5"/>
  <c r="V1217" i="5"/>
  <c r="V1218" i="5"/>
  <c r="V1219" i="5"/>
  <c r="V1220" i="5"/>
  <c r="V1221" i="5"/>
  <c r="V1222" i="5"/>
  <c r="V1223" i="5"/>
  <c r="V1224" i="5"/>
  <c r="V1225" i="5"/>
  <c r="V1226" i="5"/>
  <c r="V1227" i="5"/>
  <c r="V1228" i="5"/>
  <c r="V1229" i="5"/>
  <c r="V1230" i="5"/>
  <c r="V1231" i="5"/>
  <c r="V1232" i="5"/>
  <c r="V1233" i="5"/>
  <c r="V1234" i="5"/>
  <c r="V1235" i="5"/>
  <c r="V1236" i="5"/>
  <c r="V1237" i="5"/>
  <c r="V1238" i="5"/>
  <c r="V1239" i="5"/>
  <c r="V1240" i="5"/>
  <c r="V1241" i="5"/>
  <c r="V1242" i="5"/>
  <c r="V1243" i="5"/>
  <c r="V1244" i="5"/>
  <c r="V1245" i="5"/>
  <c r="V1246" i="5"/>
  <c r="V1247" i="5"/>
  <c r="V1248" i="5"/>
  <c r="V1249" i="5"/>
  <c r="V1250" i="5"/>
  <c r="V1251" i="5"/>
  <c r="V1252" i="5"/>
  <c r="V1253" i="5"/>
  <c r="V1254" i="5"/>
  <c r="V1255" i="5"/>
  <c r="V1256" i="5"/>
  <c r="V1257" i="5"/>
  <c r="V1258" i="5"/>
  <c r="V1259" i="5"/>
  <c r="V1260" i="5"/>
  <c r="V1261" i="5"/>
  <c r="V1262" i="5"/>
  <c r="V1263" i="5"/>
  <c r="V1264" i="5"/>
  <c r="V1265" i="5"/>
  <c r="V1266" i="5"/>
  <c r="V1267" i="5"/>
  <c r="V1268" i="5"/>
  <c r="V1269" i="5"/>
  <c r="V1270" i="5"/>
  <c r="V1271" i="5"/>
  <c r="V1272" i="5"/>
  <c r="V1273" i="5"/>
  <c r="V1274" i="5"/>
  <c r="V1275" i="5"/>
  <c r="V1276" i="5"/>
  <c r="V1277" i="5"/>
  <c r="V1278" i="5"/>
  <c r="V1279" i="5"/>
  <c r="V1280" i="5"/>
  <c r="V1281" i="5"/>
  <c r="V1282" i="5"/>
  <c r="V1283" i="5"/>
  <c r="V1284" i="5"/>
  <c r="V1285" i="5"/>
  <c r="V1286" i="5"/>
  <c r="V1287" i="5"/>
  <c r="V1288" i="5"/>
  <c r="V1289" i="5"/>
  <c r="V1290" i="5"/>
  <c r="V1291" i="5"/>
  <c r="V1292" i="5"/>
  <c r="V1293" i="5"/>
  <c r="V1294" i="5"/>
  <c r="V1295" i="5"/>
  <c r="V1296" i="5"/>
  <c r="V1297" i="5"/>
  <c r="V1298" i="5"/>
  <c r="V1299" i="5"/>
  <c r="V1300" i="5"/>
  <c r="V1301" i="5"/>
  <c r="V1302" i="5"/>
  <c r="V1303" i="5"/>
  <c r="V1304" i="5"/>
  <c r="V1305" i="5"/>
  <c r="V1306" i="5"/>
  <c r="V1307" i="5"/>
  <c r="V1308" i="5"/>
  <c r="V1309" i="5"/>
  <c r="V1310" i="5"/>
  <c r="V1311" i="5"/>
  <c r="V1312" i="5"/>
  <c r="V1313" i="5"/>
  <c r="V1314" i="5"/>
  <c r="V1315" i="5"/>
  <c r="V1316" i="5"/>
  <c r="V1317" i="5"/>
  <c r="V1318" i="5"/>
  <c r="V1319" i="5"/>
  <c r="V1320" i="5"/>
  <c r="V1321" i="5"/>
  <c r="V1322" i="5"/>
  <c r="V1323" i="5"/>
  <c r="V1324" i="5"/>
  <c r="V1325" i="5"/>
  <c r="V1326" i="5"/>
  <c r="V1327" i="5"/>
  <c r="V1328" i="5"/>
  <c r="V1329" i="5"/>
  <c r="V1330" i="5"/>
  <c r="V1331" i="5"/>
  <c r="V1332" i="5"/>
  <c r="V1333" i="5"/>
  <c r="V1334" i="5"/>
  <c r="V1335" i="5"/>
  <c r="V1336" i="5"/>
  <c r="V1337" i="5"/>
  <c r="V1338" i="5"/>
  <c r="V1339" i="5"/>
  <c r="V1340" i="5"/>
  <c r="V1341" i="5"/>
  <c r="V1342" i="5"/>
  <c r="V1343" i="5"/>
  <c r="V1344" i="5"/>
  <c r="V1345" i="5"/>
  <c r="V1346" i="5"/>
  <c r="V1347" i="5"/>
  <c r="V1348" i="5"/>
  <c r="V1349" i="5"/>
  <c r="V1350" i="5"/>
  <c r="V1351" i="5"/>
  <c r="V1352" i="5"/>
  <c r="V1353" i="5"/>
  <c r="V1354" i="5"/>
  <c r="V1355" i="5"/>
  <c r="V1356" i="5"/>
  <c r="V1357" i="5"/>
  <c r="V1358" i="5"/>
  <c r="V1359" i="5"/>
  <c r="V1360" i="5"/>
  <c r="V1361" i="5"/>
  <c r="V1362" i="5"/>
  <c r="V1363" i="5"/>
  <c r="V1364" i="5"/>
  <c r="V1365" i="5"/>
  <c r="V1366" i="5"/>
  <c r="V1367" i="5"/>
  <c r="V1368" i="5"/>
  <c r="V1369" i="5"/>
  <c r="V1370" i="5"/>
  <c r="V1371" i="5"/>
  <c r="V1372" i="5"/>
  <c r="V1373" i="5"/>
  <c r="V1374" i="5"/>
  <c r="V1375" i="5"/>
  <c r="V1376" i="5"/>
  <c r="V1377" i="5"/>
  <c r="V1378" i="5"/>
  <c r="V1379" i="5"/>
  <c r="V1380" i="5"/>
  <c r="V1381" i="5"/>
  <c r="V1382" i="5"/>
  <c r="V1383" i="5"/>
  <c r="V1384" i="5"/>
  <c r="V1385" i="5"/>
  <c r="V1386" i="5"/>
  <c r="V1387" i="5"/>
  <c r="V1388" i="5"/>
  <c r="V1389" i="5"/>
  <c r="V1390" i="5"/>
  <c r="V1391" i="5"/>
  <c r="V1392" i="5"/>
  <c r="V1393" i="5"/>
  <c r="V1394" i="5"/>
  <c r="V1395" i="5"/>
  <c r="V1396" i="5"/>
  <c r="V1397" i="5"/>
  <c r="V1398" i="5"/>
  <c r="V1399" i="5"/>
  <c r="V1400" i="5"/>
  <c r="V1401" i="5"/>
  <c r="V1402" i="5"/>
  <c r="V1403" i="5"/>
  <c r="V1404" i="5"/>
  <c r="V1405" i="5"/>
  <c r="V1406" i="5"/>
  <c r="V1407" i="5"/>
  <c r="V1408" i="5"/>
  <c r="V1409" i="5"/>
  <c r="V1410" i="5"/>
  <c r="V1411" i="5"/>
  <c r="V1412" i="5"/>
  <c r="V1413" i="5"/>
  <c r="V1414" i="5"/>
  <c r="V1415" i="5"/>
  <c r="V1416" i="5"/>
  <c r="V1417" i="5"/>
  <c r="V1418" i="5"/>
  <c r="V1419" i="5"/>
  <c r="V1420" i="5"/>
  <c r="V1421" i="5"/>
  <c r="V1422" i="5"/>
  <c r="V1423" i="5"/>
  <c r="V1424" i="5"/>
  <c r="V1425" i="5"/>
  <c r="V1426" i="5"/>
  <c r="V1427" i="5"/>
  <c r="V1428" i="5"/>
  <c r="V1429" i="5"/>
  <c r="V1430" i="5"/>
  <c r="V1431" i="5"/>
  <c r="V1432" i="5"/>
  <c r="V1433" i="5"/>
  <c r="V1434" i="5"/>
  <c r="V1435" i="5"/>
  <c r="V1436" i="5"/>
  <c r="V1437" i="5"/>
  <c r="V1438" i="5"/>
  <c r="V1439" i="5"/>
  <c r="V1440" i="5"/>
  <c r="V1441" i="5"/>
  <c r="V1442" i="5"/>
  <c r="V1443" i="5"/>
  <c r="V1444" i="5"/>
  <c r="V1445" i="5"/>
  <c r="V1446" i="5"/>
  <c r="V1447" i="5"/>
  <c r="V1448" i="5"/>
  <c r="V1449" i="5"/>
  <c r="V1450" i="5"/>
  <c r="V1451" i="5"/>
  <c r="V1452" i="5"/>
  <c r="V1453" i="5"/>
  <c r="V1454" i="5"/>
  <c r="V1455" i="5"/>
  <c r="V1456" i="5"/>
  <c r="V1457" i="5"/>
  <c r="V1458" i="5"/>
  <c r="V1459" i="5"/>
  <c r="V1460" i="5"/>
  <c r="V1461" i="5"/>
  <c r="V1462" i="5"/>
  <c r="V1463" i="5"/>
  <c r="V1464" i="5"/>
  <c r="V1465" i="5"/>
  <c r="V1466" i="5"/>
  <c r="V1467" i="5"/>
  <c r="V1468" i="5"/>
  <c r="V1469" i="5"/>
  <c r="V1470" i="5"/>
  <c r="V1471" i="5"/>
  <c r="V1472" i="5"/>
  <c r="V1473" i="5"/>
  <c r="V1474" i="5"/>
  <c r="V1475" i="5"/>
  <c r="V1476" i="5"/>
  <c r="V1477" i="5"/>
  <c r="V1478" i="5"/>
  <c r="V1479" i="5"/>
  <c r="V1480" i="5"/>
  <c r="V1481" i="5"/>
  <c r="V1482" i="5"/>
  <c r="V1483" i="5"/>
  <c r="V1484" i="5"/>
  <c r="V1485" i="5"/>
  <c r="V1486" i="5"/>
  <c r="V1487" i="5"/>
  <c r="V1488" i="5"/>
  <c r="V1489" i="5"/>
  <c r="V1490" i="5"/>
  <c r="V1491" i="5"/>
  <c r="V1492" i="5"/>
  <c r="V1493" i="5"/>
  <c r="V1494" i="5"/>
  <c r="V1495" i="5"/>
  <c r="V1496" i="5"/>
  <c r="V1497" i="5"/>
  <c r="V1498" i="5"/>
  <c r="V1499" i="5"/>
  <c r="V1500" i="5"/>
  <c r="V1501" i="5"/>
  <c r="V1502" i="5"/>
  <c r="V1503" i="5"/>
  <c r="V1504" i="5"/>
  <c r="C14" i="2"/>
  <c r="S14" i="2"/>
  <c r="X15" i="2"/>
  <c r="D15" i="2"/>
  <c r="R15" i="2"/>
  <c r="C15" i="2"/>
  <c r="S15" i="2"/>
  <c r="X16" i="2"/>
  <c r="D16" i="2"/>
  <c r="R16" i="2"/>
  <c r="C16" i="2"/>
  <c r="AB17" i="2"/>
  <c r="D17" i="2"/>
  <c r="R17" i="2"/>
  <c r="C17" i="2"/>
  <c r="AB18" i="2"/>
  <c r="D18" i="2"/>
  <c r="R18" i="2"/>
  <c r="C18" i="2"/>
  <c r="AB19" i="2"/>
  <c r="C19" i="2"/>
  <c r="AB20" i="2"/>
  <c r="C20" i="2"/>
  <c r="AB21" i="2"/>
  <c r="C21" i="2"/>
  <c r="W22" i="2"/>
  <c r="AB22" i="2"/>
  <c r="D22" i="2"/>
  <c r="R22" i="2"/>
  <c r="C22" i="2"/>
  <c r="AB23" i="2"/>
  <c r="C23" i="2"/>
  <c r="AB24" i="2"/>
  <c r="C24" i="2"/>
  <c r="AB25" i="2"/>
  <c r="C25" i="2"/>
  <c r="AB26" i="2"/>
  <c r="C26" i="2"/>
  <c r="AB27" i="2"/>
  <c r="D27" i="2"/>
  <c r="R27" i="2"/>
  <c r="C27" i="2"/>
  <c r="AB28" i="2"/>
  <c r="C28" i="2"/>
  <c r="AB29" i="2"/>
  <c r="C29" i="2"/>
  <c r="AB30" i="2"/>
  <c r="D30" i="2"/>
  <c r="R30" i="2"/>
  <c r="C30" i="2"/>
  <c r="AB31" i="2"/>
  <c r="C31" i="2"/>
  <c r="AB32" i="2"/>
  <c r="C32" i="2"/>
  <c r="AB33" i="2"/>
  <c r="C33" i="2"/>
  <c r="AB34" i="2"/>
  <c r="C34" i="2"/>
  <c r="AB35" i="2"/>
  <c r="D35" i="2"/>
  <c r="R35" i="2"/>
  <c r="C35" i="2"/>
  <c r="AB36" i="2"/>
  <c r="C36" i="2"/>
  <c r="AB37" i="2"/>
  <c r="D37" i="2"/>
  <c r="R37" i="2"/>
  <c r="C37" i="2"/>
  <c r="AB38" i="2"/>
  <c r="D38" i="2"/>
  <c r="R38" i="2"/>
  <c r="C38" i="2"/>
  <c r="AB39" i="2"/>
  <c r="D39" i="2"/>
  <c r="R39" i="2"/>
  <c r="C39" i="2"/>
  <c r="AB40" i="2"/>
  <c r="D40" i="2"/>
  <c r="R40" i="2"/>
  <c r="C40" i="2"/>
  <c r="AB41" i="2"/>
  <c r="D41" i="2"/>
  <c r="R41" i="2"/>
  <c r="C41" i="2"/>
  <c r="AB42" i="2"/>
  <c r="C42" i="2"/>
  <c r="AB43" i="2"/>
  <c r="D43" i="2"/>
  <c r="R43" i="2"/>
  <c r="C43" i="2"/>
  <c r="AB44" i="2"/>
  <c r="R44" i="2"/>
  <c r="C44" i="2"/>
  <c r="AB45" i="2"/>
  <c r="R45" i="2"/>
  <c r="C45" i="2"/>
  <c r="AB46" i="2"/>
  <c r="R46" i="2"/>
  <c r="C46" i="2"/>
  <c r="AB47" i="2"/>
  <c r="R47" i="2"/>
  <c r="C47" i="2"/>
  <c r="AB48" i="2"/>
  <c r="D48" i="2"/>
  <c r="R48" i="2"/>
  <c r="C48" i="2"/>
  <c r="AB49" i="2"/>
  <c r="D49" i="2"/>
  <c r="R49" i="2"/>
  <c r="C49" i="2"/>
  <c r="AB50" i="2"/>
  <c r="R50" i="2"/>
  <c r="C50" i="2"/>
  <c r="AB51" i="2"/>
  <c r="R51" i="2"/>
  <c r="C51" i="2"/>
  <c r="AB52" i="2"/>
  <c r="C52" i="2"/>
  <c r="AB53" i="2"/>
  <c r="C53" i="2"/>
  <c r="AB54" i="2"/>
  <c r="R54" i="2"/>
  <c r="C54" i="2"/>
  <c r="AB55" i="2"/>
  <c r="R55" i="2"/>
  <c r="C55" i="2"/>
  <c r="W56" i="2"/>
  <c r="AB56" i="2"/>
  <c r="R56" i="2"/>
  <c r="C56" i="2"/>
  <c r="W57" i="2"/>
  <c r="AB57" i="2"/>
  <c r="S56" i="2"/>
  <c r="X57" i="2"/>
  <c r="D57" i="2"/>
  <c r="R57" i="2"/>
  <c r="C57" i="2"/>
  <c r="W58" i="2"/>
  <c r="AB58" i="2"/>
  <c r="S57" i="2"/>
  <c r="X58" i="2"/>
  <c r="D58" i="2"/>
  <c r="R58" i="2"/>
  <c r="C58" i="2"/>
  <c r="AB59" i="2"/>
  <c r="D59" i="2"/>
  <c r="R59" i="2"/>
  <c r="C59" i="2"/>
  <c r="AB60" i="2"/>
  <c r="D60" i="2"/>
  <c r="R60" i="2"/>
  <c r="C60" i="2"/>
  <c r="AB61" i="2"/>
  <c r="D61" i="2"/>
  <c r="R61" i="2"/>
  <c r="C61" i="2"/>
  <c r="AB62" i="2"/>
  <c r="D62" i="2"/>
  <c r="R62" i="2"/>
  <c r="C62" i="2"/>
  <c r="AB63" i="2"/>
  <c r="D63" i="2"/>
  <c r="R63" i="2"/>
  <c r="C63" i="2"/>
  <c r="AB64" i="2"/>
  <c r="D64" i="2"/>
  <c r="R64" i="2"/>
  <c r="C64" i="2"/>
  <c r="AB65" i="2"/>
  <c r="D65" i="2"/>
  <c r="R65" i="2"/>
  <c r="C65" i="2"/>
  <c r="AB66" i="2"/>
  <c r="D66" i="2"/>
  <c r="R66" i="2"/>
  <c r="C66" i="2"/>
  <c r="AB67" i="2"/>
  <c r="D67" i="2"/>
  <c r="R67" i="2"/>
  <c r="C67" i="2"/>
  <c r="AB68" i="2"/>
  <c r="D68" i="2"/>
  <c r="R68" i="2"/>
  <c r="C68" i="2"/>
  <c r="AB69" i="2"/>
  <c r="D69" i="2"/>
  <c r="R69" i="2"/>
  <c r="C69" i="2"/>
  <c r="AB70" i="2"/>
  <c r="D70" i="2"/>
  <c r="R70" i="2"/>
  <c r="C70" i="2"/>
  <c r="AB71" i="2"/>
  <c r="D71" i="2"/>
  <c r="R71" i="2"/>
  <c r="C71" i="2"/>
  <c r="AB72" i="2"/>
  <c r="D72" i="2"/>
  <c r="R72" i="2"/>
  <c r="C72" i="2"/>
  <c r="AB73" i="2"/>
  <c r="D73" i="2"/>
  <c r="R73" i="2"/>
  <c r="C73" i="2"/>
  <c r="AB74" i="2"/>
  <c r="D74" i="2"/>
  <c r="R74" i="2"/>
  <c r="C74" i="2"/>
  <c r="AB75" i="2"/>
  <c r="D75" i="2"/>
  <c r="R75" i="2"/>
  <c r="C75" i="2"/>
  <c r="AB76" i="2"/>
  <c r="D76" i="2"/>
  <c r="R76" i="2"/>
  <c r="C76" i="2"/>
  <c r="AB77" i="2"/>
  <c r="D77" i="2"/>
  <c r="R77" i="2"/>
  <c r="C77" i="2"/>
  <c r="AB78" i="2"/>
  <c r="D78" i="2"/>
  <c r="R78" i="2"/>
  <c r="C78" i="2"/>
  <c r="AB79" i="2"/>
  <c r="D79" i="2"/>
  <c r="R79" i="2"/>
  <c r="C79" i="2"/>
  <c r="AB80" i="2"/>
  <c r="D80" i="2"/>
  <c r="R80" i="2"/>
  <c r="C80" i="2"/>
  <c r="AB81" i="2"/>
  <c r="D81" i="2"/>
  <c r="R81" i="2"/>
  <c r="C81" i="2"/>
  <c r="AB82" i="2"/>
  <c r="D82" i="2"/>
  <c r="R82" i="2"/>
  <c r="C82" i="2"/>
  <c r="AB83" i="2"/>
  <c r="D83" i="2"/>
  <c r="R83" i="2"/>
  <c r="C83" i="2"/>
  <c r="AB84" i="2"/>
  <c r="D84" i="2"/>
  <c r="R84" i="2"/>
  <c r="C84" i="2"/>
  <c r="AB85" i="2"/>
  <c r="D85" i="2"/>
  <c r="R85" i="2"/>
  <c r="C85" i="2"/>
  <c r="AB86" i="2"/>
  <c r="D86" i="2"/>
  <c r="R86" i="2"/>
  <c r="C86" i="2"/>
  <c r="AB87" i="2"/>
  <c r="D87" i="2"/>
  <c r="R87" i="2"/>
  <c r="C87" i="2"/>
  <c r="AB88" i="2"/>
  <c r="D88" i="2"/>
  <c r="R88" i="2"/>
  <c r="C88" i="2"/>
  <c r="AB89" i="2"/>
  <c r="D89" i="2"/>
  <c r="R89" i="2"/>
  <c r="C89" i="2"/>
  <c r="AB90" i="2"/>
  <c r="D90" i="2"/>
  <c r="R90" i="2"/>
  <c r="C90" i="2"/>
  <c r="AB91" i="2"/>
  <c r="D91" i="2"/>
  <c r="R91" i="2"/>
  <c r="C91" i="2"/>
  <c r="AB92" i="2"/>
  <c r="D92" i="2"/>
  <c r="R92" i="2"/>
  <c r="C92" i="2"/>
  <c r="AB93" i="2"/>
  <c r="D93" i="2"/>
  <c r="R93" i="2"/>
  <c r="C93" i="2"/>
  <c r="AB94" i="2"/>
  <c r="D94" i="2"/>
  <c r="R94" i="2"/>
  <c r="C94" i="2"/>
  <c r="AB95" i="2"/>
  <c r="D95" i="2"/>
  <c r="R95" i="2"/>
  <c r="C95" i="2"/>
  <c r="AB96" i="2"/>
  <c r="D96" i="2"/>
  <c r="R96" i="2"/>
  <c r="C96" i="2"/>
  <c r="AB97" i="2"/>
  <c r="D97" i="2"/>
  <c r="R97" i="2"/>
  <c r="C97" i="2"/>
  <c r="AB98" i="2"/>
  <c r="D98" i="2"/>
  <c r="R98" i="2"/>
  <c r="C98" i="2"/>
  <c r="AB99" i="2"/>
  <c r="D99" i="2"/>
  <c r="R99" i="2"/>
  <c r="C99" i="2"/>
  <c r="AB100" i="2"/>
  <c r="D100" i="2"/>
  <c r="R100" i="2"/>
  <c r="C100" i="2"/>
  <c r="AB101" i="2"/>
  <c r="D101" i="2"/>
  <c r="R101" i="2"/>
  <c r="C101" i="2"/>
  <c r="AB102" i="2"/>
  <c r="D102" i="2"/>
  <c r="R102" i="2"/>
  <c r="C102" i="2"/>
  <c r="AB103" i="2"/>
  <c r="D103" i="2"/>
  <c r="R103" i="2"/>
  <c r="C103" i="2"/>
  <c r="AB104" i="2"/>
  <c r="D104" i="2"/>
  <c r="R104" i="2"/>
  <c r="C104" i="2"/>
  <c r="AB105" i="2"/>
  <c r="D105" i="2"/>
  <c r="R105" i="2"/>
  <c r="C105" i="2"/>
  <c r="AB106" i="2"/>
  <c r="D106" i="2"/>
  <c r="R106" i="2"/>
  <c r="C106" i="2"/>
  <c r="AB107" i="2"/>
  <c r="D107" i="2"/>
  <c r="R107" i="2"/>
  <c r="C107" i="2"/>
  <c r="AB108" i="2"/>
  <c r="D108" i="2"/>
  <c r="R108" i="2"/>
  <c r="C108" i="2"/>
  <c r="AB109" i="2"/>
  <c r="D109" i="2"/>
  <c r="R109" i="2"/>
  <c r="C109" i="2"/>
  <c r="AB110" i="2"/>
  <c r="D110" i="2"/>
  <c r="R110" i="2"/>
  <c r="C110" i="2"/>
  <c r="AB111" i="2"/>
  <c r="D111" i="2"/>
  <c r="R111" i="2"/>
  <c r="C111" i="2"/>
  <c r="AB112" i="2"/>
  <c r="D112" i="2"/>
  <c r="R112" i="2"/>
  <c r="C112" i="2"/>
  <c r="AB113" i="2"/>
  <c r="D113" i="2"/>
  <c r="R113" i="2"/>
  <c r="C113" i="2"/>
  <c r="AB114" i="2"/>
  <c r="D114" i="2"/>
  <c r="R114" i="2"/>
  <c r="C114" i="2"/>
  <c r="AB115" i="2"/>
  <c r="D115" i="2"/>
  <c r="R115" i="2"/>
  <c r="C115" i="2"/>
  <c r="AB116" i="2"/>
  <c r="D116" i="2"/>
  <c r="R116" i="2"/>
  <c r="C116" i="2"/>
  <c r="AB117" i="2"/>
  <c r="D117" i="2"/>
  <c r="R117" i="2"/>
  <c r="C117" i="2"/>
  <c r="AB118" i="2"/>
  <c r="D118" i="2"/>
  <c r="R118" i="2"/>
  <c r="C118" i="2"/>
  <c r="AB119" i="2"/>
  <c r="D119" i="2"/>
  <c r="R119" i="2"/>
  <c r="C119" i="2"/>
  <c r="AB120" i="2"/>
  <c r="D120" i="2"/>
  <c r="R120" i="2"/>
  <c r="C120" i="2"/>
  <c r="AB121" i="2"/>
  <c r="D121" i="2"/>
  <c r="R121" i="2"/>
  <c r="C121" i="2"/>
  <c r="AB122" i="2"/>
  <c r="D122" i="2"/>
  <c r="R122" i="2"/>
  <c r="C122" i="2"/>
  <c r="AB123" i="2"/>
  <c r="D123" i="2"/>
  <c r="R123" i="2"/>
  <c r="C123" i="2"/>
  <c r="AB124" i="2"/>
  <c r="D124" i="2"/>
  <c r="R124" i="2"/>
  <c r="C124" i="2"/>
  <c r="AB125" i="2"/>
  <c r="D125" i="2"/>
  <c r="R125" i="2"/>
  <c r="C125" i="2"/>
  <c r="AB126" i="2"/>
  <c r="D126" i="2"/>
  <c r="R126" i="2"/>
  <c r="C126" i="2"/>
  <c r="AB127" i="2"/>
  <c r="D127" i="2"/>
  <c r="R127" i="2"/>
  <c r="C127" i="2"/>
  <c r="AB128" i="2"/>
  <c r="D128" i="2"/>
  <c r="R128" i="2"/>
  <c r="C128" i="2"/>
  <c r="AB129" i="2"/>
  <c r="D129" i="2"/>
  <c r="R129" i="2"/>
  <c r="C129" i="2"/>
  <c r="AB130" i="2"/>
  <c r="D130" i="2"/>
  <c r="R130" i="2"/>
  <c r="C130" i="2"/>
  <c r="AB131" i="2"/>
  <c r="D131" i="2"/>
  <c r="R131" i="2"/>
  <c r="C131" i="2"/>
  <c r="AB132" i="2"/>
  <c r="D132" i="2"/>
  <c r="R132" i="2"/>
  <c r="C132" i="2"/>
  <c r="AB133" i="2"/>
  <c r="D133" i="2"/>
  <c r="R133" i="2"/>
  <c r="C133" i="2"/>
  <c r="AB134" i="2"/>
  <c r="D134" i="2"/>
  <c r="R134" i="2"/>
  <c r="C134" i="2"/>
  <c r="AB135" i="2"/>
  <c r="D135" i="2"/>
  <c r="R135" i="2"/>
  <c r="C135" i="2"/>
  <c r="AB136" i="2"/>
  <c r="D136" i="2"/>
  <c r="R136" i="2"/>
  <c r="C136" i="2"/>
  <c r="AB137" i="2"/>
  <c r="D137" i="2"/>
  <c r="R137" i="2"/>
  <c r="C137" i="2"/>
  <c r="AB138" i="2"/>
  <c r="D138" i="2"/>
  <c r="R138" i="2"/>
  <c r="C138" i="2"/>
  <c r="AB139" i="2"/>
  <c r="D139" i="2"/>
  <c r="R139" i="2"/>
  <c r="C139" i="2"/>
  <c r="AB140" i="2"/>
  <c r="D140" i="2"/>
  <c r="R140" i="2"/>
  <c r="C140" i="2"/>
  <c r="AB141" i="2"/>
  <c r="D141" i="2"/>
  <c r="R141" i="2"/>
  <c r="C141" i="2"/>
  <c r="AB142" i="2"/>
  <c r="D142" i="2"/>
  <c r="R142" i="2"/>
  <c r="C142" i="2"/>
  <c r="AB143" i="2"/>
  <c r="D143" i="2"/>
  <c r="R143" i="2"/>
  <c r="C143" i="2"/>
  <c r="AB144" i="2"/>
  <c r="D144" i="2"/>
  <c r="R144" i="2"/>
  <c r="C144" i="2"/>
  <c r="AB145" i="2"/>
  <c r="D145" i="2"/>
  <c r="R145" i="2"/>
  <c r="C145" i="2"/>
  <c r="AB146" i="2"/>
  <c r="D146" i="2"/>
  <c r="R146" i="2"/>
  <c r="C146" i="2"/>
  <c r="AB147" i="2"/>
  <c r="D147" i="2"/>
  <c r="R147" i="2"/>
  <c r="C147" i="2"/>
  <c r="AB148" i="2"/>
  <c r="D148" i="2"/>
  <c r="R148" i="2"/>
  <c r="C148" i="2"/>
  <c r="AB149" i="2"/>
  <c r="D149" i="2"/>
  <c r="R149" i="2"/>
  <c r="C149" i="2"/>
  <c r="AB150" i="2"/>
  <c r="D150" i="2"/>
  <c r="R150" i="2"/>
  <c r="C150" i="2"/>
  <c r="AB151" i="2"/>
  <c r="D151" i="2"/>
  <c r="R151" i="2"/>
  <c r="C151" i="2"/>
  <c r="AB152" i="2"/>
  <c r="D152" i="2"/>
  <c r="R152" i="2"/>
  <c r="C152" i="2"/>
  <c r="AB153" i="2"/>
  <c r="D153" i="2"/>
  <c r="R153" i="2"/>
  <c r="C153" i="2"/>
  <c r="AB154" i="2"/>
  <c r="D154" i="2"/>
  <c r="R154" i="2"/>
  <c r="C154" i="2"/>
  <c r="AB155" i="2"/>
  <c r="D155" i="2"/>
  <c r="R155" i="2"/>
  <c r="C155" i="2"/>
  <c r="AB156" i="2"/>
  <c r="D156" i="2"/>
  <c r="R156" i="2"/>
  <c r="C156" i="2"/>
  <c r="AB157" i="2"/>
  <c r="D157" i="2"/>
  <c r="R157" i="2"/>
  <c r="C157" i="2"/>
  <c r="AB158" i="2"/>
  <c r="D158" i="2"/>
  <c r="R158" i="2"/>
  <c r="C158" i="2"/>
  <c r="AB159" i="2"/>
  <c r="D159" i="2"/>
  <c r="R159" i="2"/>
  <c r="C159" i="2"/>
  <c r="AB160" i="2"/>
  <c r="D160" i="2"/>
  <c r="R160" i="2"/>
  <c r="C160" i="2"/>
  <c r="AB161" i="2"/>
  <c r="D161" i="2"/>
  <c r="R161" i="2"/>
  <c r="C161" i="2"/>
  <c r="AB162" i="2"/>
  <c r="D162" i="2"/>
  <c r="R162" i="2"/>
  <c r="C162" i="2"/>
  <c r="AB163" i="2"/>
  <c r="D163" i="2"/>
  <c r="R163" i="2"/>
  <c r="C163" i="2"/>
  <c r="AB164" i="2"/>
  <c r="D164" i="2"/>
  <c r="R164" i="2"/>
  <c r="C164" i="2"/>
  <c r="AB165" i="2"/>
  <c r="D165" i="2"/>
  <c r="R165" i="2"/>
  <c r="C165" i="2"/>
  <c r="AB166" i="2"/>
  <c r="D166" i="2"/>
  <c r="R166" i="2"/>
  <c r="C166" i="2"/>
  <c r="AB167" i="2"/>
  <c r="D167" i="2"/>
  <c r="R167" i="2"/>
  <c r="C167" i="2"/>
  <c r="AB168" i="2"/>
  <c r="D168" i="2"/>
  <c r="R168" i="2"/>
  <c r="C168" i="2"/>
  <c r="AB169" i="2"/>
  <c r="D169" i="2"/>
  <c r="R169" i="2"/>
  <c r="C169" i="2"/>
  <c r="AB170" i="2"/>
  <c r="D170" i="2"/>
  <c r="R170" i="2"/>
  <c r="C170" i="2"/>
  <c r="AB171" i="2"/>
  <c r="D171" i="2"/>
  <c r="R171" i="2"/>
  <c r="C171" i="2"/>
  <c r="AB172" i="2"/>
  <c r="D172" i="2"/>
  <c r="R172" i="2"/>
  <c r="C172" i="2"/>
  <c r="AB173" i="2"/>
  <c r="D173" i="2"/>
  <c r="R173" i="2"/>
  <c r="C173" i="2"/>
  <c r="AB174" i="2"/>
  <c r="D174" i="2"/>
  <c r="R174" i="2"/>
  <c r="C174" i="2"/>
  <c r="AB175" i="2"/>
  <c r="D175" i="2"/>
  <c r="R175" i="2"/>
  <c r="C175" i="2"/>
  <c r="AB176" i="2"/>
  <c r="D176" i="2"/>
  <c r="R176" i="2"/>
  <c r="C176" i="2"/>
  <c r="AB177" i="2"/>
  <c r="D177" i="2"/>
  <c r="R177" i="2"/>
  <c r="C177" i="2"/>
  <c r="AB178" i="2"/>
  <c r="D178" i="2"/>
  <c r="R178" i="2"/>
  <c r="C178" i="2"/>
  <c r="AB179" i="2"/>
  <c r="D179" i="2"/>
  <c r="R179" i="2"/>
  <c r="C179" i="2"/>
  <c r="AB180" i="2"/>
  <c r="D180" i="2"/>
  <c r="R180" i="2"/>
  <c r="C180" i="2"/>
  <c r="AB181" i="2"/>
  <c r="D181" i="2"/>
  <c r="R181" i="2"/>
  <c r="C181" i="2"/>
  <c r="AB182" i="2"/>
  <c r="D182" i="2"/>
  <c r="R182" i="2"/>
  <c r="C182" i="2"/>
  <c r="AB183" i="2"/>
  <c r="D183" i="2"/>
  <c r="R183" i="2"/>
  <c r="C183" i="2"/>
  <c r="AB184" i="2"/>
  <c r="D184" i="2"/>
  <c r="R184" i="2"/>
  <c r="C184" i="2"/>
  <c r="AB185" i="2"/>
  <c r="D185" i="2"/>
  <c r="R185" i="2"/>
  <c r="C185" i="2"/>
  <c r="AB186" i="2"/>
  <c r="D186" i="2"/>
  <c r="R186" i="2"/>
  <c r="C186" i="2"/>
  <c r="AB187" i="2"/>
  <c r="D187" i="2"/>
  <c r="R187" i="2"/>
  <c r="C187" i="2"/>
  <c r="AB188" i="2"/>
  <c r="D188" i="2"/>
  <c r="R188" i="2"/>
  <c r="C188" i="2"/>
  <c r="AB189" i="2"/>
  <c r="D189" i="2"/>
  <c r="R189" i="2"/>
  <c r="C189" i="2"/>
  <c r="AB190" i="2"/>
  <c r="D190" i="2"/>
  <c r="R190" i="2"/>
  <c r="C190" i="2"/>
  <c r="AB191" i="2"/>
  <c r="D191" i="2"/>
  <c r="R191" i="2"/>
  <c r="C191" i="2"/>
  <c r="AB192" i="2"/>
  <c r="D192" i="2"/>
  <c r="R192" i="2"/>
  <c r="C192" i="2"/>
  <c r="AB193" i="2"/>
  <c r="D193" i="2"/>
  <c r="R193" i="2"/>
  <c r="C193" i="2"/>
  <c r="AB194" i="2"/>
  <c r="D194" i="2"/>
  <c r="R194" i="2"/>
  <c r="C194" i="2"/>
  <c r="AB195" i="2"/>
  <c r="D195" i="2"/>
  <c r="R195" i="2"/>
  <c r="C195" i="2"/>
  <c r="AB196" i="2"/>
  <c r="D196" i="2"/>
  <c r="R196" i="2"/>
  <c r="C196" i="2"/>
  <c r="AB197" i="2"/>
  <c r="D197" i="2"/>
  <c r="R197" i="2"/>
  <c r="C197" i="2"/>
  <c r="AB198" i="2"/>
  <c r="D198" i="2"/>
  <c r="R198" i="2"/>
  <c r="C198" i="2"/>
  <c r="AB199" i="2"/>
  <c r="D199" i="2"/>
  <c r="R199" i="2"/>
  <c r="C199" i="2"/>
  <c r="AB200" i="2"/>
  <c r="D200" i="2"/>
  <c r="R200" i="2"/>
  <c r="C200" i="2"/>
  <c r="AB201" i="2"/>
  <c r="D201" i="2"/>
  <c r="R201" i="2"/>
  <c r="C201" i="2"/>
  <c r="AB202" i="2"/>
  <c r="D202" i="2"/>
  <c r="R202" i="2"/>
  <c r="C202" i="2"/>
  <c r="AB203" i="2"/>
  <c r="D203" i="2"/>
  <c r="R203" i="2"/>
  <c r="C203" i="2"/>
  <c r="AB204" i="2"/>
  <c r="D204" i="2"/>
  <c r="R204" i="2"/>
  <c r="C204" i="2"/>
  <c r="AB205" i="2"/>
  <c r="D205" i="2"/>
  <c r="R205" i="2"/>
  <c r="C205" i="2"/>
  <c r="AB206" i="2"/>
  <c r="D206" i="2"/>
  <c r="R206" i="2"/>
  <c r="C206" i="2"/>
  <c r="AB207" i="2"/>
  <c r="D207" i="2"/>
  <c r="R207" i="2"/>
  <c r="C207" i="2"/>
  <c r="AB208" i="2"/>
  <c r="D208" i="2"/>
  <c r="R208" i="2"/>
  <c r="C208" i="2"/>
  <c r="AB209" i="2"/>
  <c r="D209" i="2"/>
  <c r="R209" i="2"/>
  <c r="C209" i="2"/>
  <c r="AB210" i="2"/>
  <c r="D210" i="2"/>
  <c r="R210" i="2"/>
  <c r="C210" i="2"/>
  <c r="AB211" i="2"/>
  <c r="D211" i="2"/>
  <c r="R211" i="2"/>
  <c r="C211" i="2"/>
  <c r="AB212" i="2"/>
  <c r="D212" i="2"/>
  <c r="R212" i="2"/>
  <c r="C212" i="2"/>
  <c r="AB213" i="2"/>
  <c r="D213" i="2"/>
  <c r="R213" i="2"/>
  <c r="C213" i="2"/>
  <c r="AB214" i="2"/>
  <c r="D214" i="2"/>
  <c r="R214" i="2"/>
  <c r="C214" i="2"/>
  <c r="AB215" i="2"/>
  <c r="D215" i="2"/>
  <c r="R215" i="2"/>
  <c r="C215" i="2"/>
  <c r="AB216" i="2"/>
  <c r="D216" i="2"/>
  <c r="R216" i="2"/>
  <c r="C216" i="2"/>
  <c r="AB217" i="2"/>
  <c r="D217" i="2"/>
  <c r="R217" i="2"/>
  <c r="C217" i="2"/>
  <c r="AB218" i="2"/>
  <c r="D218" i="2"/>
  <c r="R218" i="2"/>
  <c r="C218" i="2"/>
  <c r="AB219" i="2"/>
  <c r="D219" i="2"/>
  <c r="R219" i="2"/>
  <c r="C219" i="2"/>
  <c r="AB220" i="2"/>
  <c r="D220" i="2"/>
  <c r="R220" i="2"/>
  <c r="C220" i="2"/>
  <c r="AB221" i="2"/>
  <c r="D221" i="2"/>
  <c r="R221" i="2"/>
  <c r="C221" i="2"/>
  <c r="AB222" i="2"/>
  <c r="D222" i="2"/>
  <c r="R222" i="2"/>
  <c r="C222" i="2"/>
  <c r="AB223" i="2"/>
  <c r="D223" i="2"/>
  <c r="R223" i="2"/>
  <c r="C223" i="2"/>
  <c r="AB224" i="2"/>
  <c r="D224" i="2"/>
  <c r="R224" i="2"/>
  <c r="C224" i="2"/>
  <c r="AB225" i="2"/>
  <c r="D225" i="2"/>
  <c r="R225" i="2"/>
  <c r="C225" i="2"/>
  <c r="AB226" i="2"/>
  <c r="D226" i="2"/>
  <c r="R226" i="2"/>
  <c r="C226" i="2"/>
  <c r="AB227" i="2"/>
  <c r="D227" i="2"/>
  <c r="R227" i="2"/>
  <c r="C227" i="2"/>
  <c r="AB228" i="2"/>
  <c r="D228" i="2"/>
  <c r="R228" i="2"/>
  <c r="C228" i="2"/>
  <c r="AB229" i="2"/>
  <c r="D229" i="2"/>
  <c r="R229" i="2"/>
  <c r="C229" i="2"/>
  <c r="AB230" i="2"/>
  <c r="D230" i="2"/>
  <c r="R230" i="2"/>
  <c r="C230" i="2"/>
  <c r="AB231" i="2"/>
  <c r="D231" i="2"/>
  <c r="R231" i="2"/>
  <c r="C231" i="2"/>
  <c r="AB232" i="2"/>
  <c r="D232" i="2"/>
  <c r="R232" i="2"/>
  <c r="C232" i="2"/>
  <c r="AB233" i="2"/>
  <c r="D233" i="2"/>
  <c r="R233" i="2"/>
  <c r="C233" i="2"/>
  <c r="AB234" i="2"/>
  <c r="D234" i="2"/>
  <c r="R234" i="2"/>
  <c r="C234" i="2"/>
  <c r="AB235" i="2"/>
  <c r="D235" i="2"/>
  <c r="R235" i="2"/>
  <c r="C235" i="2"/>
  <c r="AB236" i="2"/>
  <c r="D236" i="2"/>
  <c r="R236" i="2"/>
  <c r="C236" i="2"/>
  <c r="AB237" i="2"/>
  <c r="D237" i="2"/>
  <c r="R237" i="2"/>
  <c r="C237" i="2"/>
  <c r="AB238" i="2"/>
  <c r="D238" i="2"/>
  <c r="R238" i="2"/>
  <c r="C238" i="2"/>
  <c r="AB239" i="2"/>
  <c r="D239" i="2"/>
  <c r="R239" i="2"/>
  <c r="C239" i="2"/>
  <c r="AB240" i="2"/>
  <c r="D240" i="2"/>
  <c r="R240" i="2"/>
  <c r="C240" i="2"/>
  <c r="AB241" i="2"/>
  <c r="D241" i="2"/>
  <c r="R241" i="2"/>
  <c r="C241" i="2"/>
  <c r="AB242" i="2"/>
  <c r="D242" i="2"/>
  <c r="R242" i="2"/>
  <c r="C242" i="2"/>
  <c r="AB243" i="2"/>
  <c r="D243" i="2"/>
  <c r="R243" i="2"/>
  <c r="C243" i="2"/>
  <c r="AB244" i="2"/>
  <c r="D244" i="2"/>
  <c r="R244" i="2"/>
  <c r="C244" i="2"/>
  <c r="AB245" i="2"/>
  <c r="D245" i="2"/>
  <c r="R245" i="2"/>
  <c r="C245" i="2"/>
  <c r="AB246" i="2"/>
  <c r="D246" i="2"/>
  <c r="R246" i="2"/>
  <c r="C246" i="2"/>
  <c r="AB247" i="2"/>
  <c r="D247" i="2"/>
  <c r="R247" i="2"/>
  <c r="C247" i="2"/>
  <c r="AB248" i="2"/>
  <c r="D248" i="2"/>
  <c r="R248" i="2"/>
  <c r="C248" i="2"/>
  <c r="AB249" i="2"/>
  <c r="D249" i="2"/>
  <c r="R249" i="2"/>
  <c r="C249" i="2"/>
  <c r="AB250" i="2"/>
  <c r="D250" i="2"/>
  <c r="R250" i="2"/>
  <c r="C250" i="2"/>
  <c r="AB251" i="2"/>
  <c r="D251" i="2"/>
  <c r="R251" i="2"/>
  <c r="C251" i="2"/>
  <c r="AB252" i="2"/>
  <c r="D252" i="2"/>
  <c r="R252" i="2"/>
  <c r="C252" i="2"/>
  <c r="AB253" i="2"/>
  <c r="D253" i="2"/>
  <c r="R253" i="2"/>
  <c r="C253" i="2"/>
  <c r="AB254" i="2"/>
  <c r="D254" i="2"/>
  <c r="R254" i="2"/>
  <c r="C254" i="2"/>
  <c r="AB255" i="2"/>
  <c r="D255" i="2"/>
  <c r="R255" i="2"/>
  <c r="C255" i="2"/>
  <c r="AB256" i="2"/>
  <c r="D256" i="2"/>
  <c r="R256" i="2"/>
  <c r="C256" i="2"/>
  <c r="AB257" i="2"/>
  <c r="D257" i="2"/>
  <c r="R257" i="2"/>
  <c r="C257" i="2"/>
  <c r="AB258" i="2"/>
  <c r="D258" i="2"/>
  <c r="R258" i="2"/>
  <c r="C258" i="2"/>
  <c r="AB259" i="2"/>
  <c r="D259" i="2"/>
  <c r="R259" i="2"/>
  <c r="C259" i="2"/>
  <c r="AB260" i="2"/>
  <c r="D260" i="2"/>
  <c r="R260" i="2"/>
  <c r="C260" i="2"/>
  <c r="AB261" i="2"/>
  <c r="D261" i="2"/>
  <c r="R261" i="2"/>
  <c r="C261" i="2"/>
  <c r="AB262" i="2"/>
  <c r="D262" i="2"/>
  <c r="R262" i="2"/>
  <c r="C262" i="2"/>
  <c r="AB263" i="2"/>
  <c r="D263" i="2"/>
  <c r="R263" i="2"/>
  <c r="C263" i="2"/>
  <c r="AB264" i="2"/>
  <c r="D264" i="2"/>
  <c r="R264" i="2"/>
  <c r="C264" i="2"/>
  <c r="AB265" i="2"/>
  <c r="D265" i="2"/>
  <c r="R265" i="2"/>
  <c r="C265" i="2"/>
  <c r="AB266" i="2"/>
  <c r="D266" i="2"/>
  <c r="R266" i="2"/>
  <c r="C266" i="2"/>
  <c r="AB267" i="2"/>
  <c r="D267" i="2"/>
  <c r="R267" i="2"/>
  <c r="C267" i="2"/>
  <c r="AB268" i="2"/>
  <c r="D268" i="2"/>
  <c r="R268" i="2"/>
  <c r="C268" i="2"/>
  <c r="AB269" i="2"/>
  <c r="D269" i="2"/>
  <c r="R269" i="2"/>
  <c r="C269" i="2"/>
  <c r="AB270" i="2"/>
  <c r="D270" i="2"/>
  <c r="R270" i="2"/>
  <c r="C270" i="2"/>
  <c r="AB271" i="2"/>
  <c r="D271" i="2"/>
  <c r="R271" i="2"/>
  <c r="C271" i="2"/>
  <c r="AB272" i="2"/>
  <c r="D272" i="2"/>
  <c r="R272" i="2"/>
  <c r="C272" i="2"/>
  <c r="AB273" i="2"/>
  <c r="D273" i="2"/>
  <c r="R273" i="2"/>
  <c r="C273" i="2"/>
  <c r="AB274" i="2"/>
  <c r="D274" i="2"/>
  <c r="R274" i="2"/>
  <c r="C274" i="2"/>
  <c r="AB275" i="2"/>
  <c r="D275" i="2"/>
  <c r="R275" i="2"/>
  <c r="C275" i="2"/>
  <c r="AB276" i="2"/>
  <c r="D276" i="2"/>
  <c r="R276" i="2"/>
  <c r="C276" i="2"/>
  <c r="AB277" i="2"/>
  <c r="D277" i="2"/>
  <c r="R277" i="2"/>
  <c r="C277" i="2"/>
  <c r="AB278" i="2"/>
  <c r="D278" i="2"/>
  <c r="R278" i="2"/>
  <c r="C278" i="2"/>
  <c r="AB279" i="2"/>
  <c r="D279" i="2"/>
  <c r="R279" i="2"/>
  <c r="C279" i="2"/>
  <c r="AB280" i="2"/>
  <c r="D280" i="2"/>
  <c r="R280" i="2"/>
  <c r="C280" i="2"/>
  <c r="AB281" i="2"/>
  <c r="D281" i="2"/>
  <c r="R281" i="2"/>
  <c r="C281" i="2"/>
  <c r="AB282" i="2"/>
  <c r="D282" i="2"/>
  <c r="R282" i="2"/>
  <c r="C282" i="2"/>
  <c r="AB283" i="2"/>
  <c r="D283" i="2"/>
  <c r="R283" i="2"/>
  <c r="C283" i="2"/>
  <c r="AB284" i="2"/>
  <c r="D284" i="2"/>
  <c r="R284" i="2"/>
  <c r="C284" i="2"/>
  <c r="AB285" i="2"/>
  <c r="D285" i="2"/>
  <c r="R285" i="2"/>
  <c r="C285" i="2"/>
  <c r="AB286" i="2"/>
  <c r="D286" i="2"/>
  <c r="R286" i="2"/>
  <c r="C286" i="2"/>
  <c r="AB287" i="2"/>
  <c r="D287" i="2"/>
  <c r="R287" i="2"/>
  <c r="C287" i="2"/>
  <c r="AB288" i="2"/>
  <c r="D288" i="2"/>
  <c r="R288" i="2"/>
  <c r="C288" i="2"/>
  <c r="AB289" i="2"/>
  <c r="D289" i="2"/>
  <c r="R289" i="2"/>
  <c r="C289" i="2"/>
  <c r="AB290" i="2"/>
  <c r="D290" i="2"/>
  <c r="R290" i="2"/>
  <c r="C290" i="2"/>
  <c r="AB291" i="2"/>
  <c r="D291" i="2"/>
  <c r="R291" i="2"/>
  <c r="C291" i="2"/>
  <c r="AB292" i="2"/>
  <c r="D292" i="2"/>
  <c r="R292" i="2"/>
  <c r="C292" i="2"/>
  <c r="AB293" i="2"/>
  <c r="D293" i="2"/>
  <c r="R293" i="2"/>
  <c r="C293" i="2"/>
  <c r="AB294" i="2"/>
  <c r="D294" i="2"/>
  <c r="R294" i="2"/>
  <c r="C294" i="2"/>
  <c r="AB295" i="2"/>
  <c r="D295" i="2"/>
  <c r="R295" i="2"/>
  <c r="C295" i="2"/>
  <c r="AB296" i="2"/>
  <c r="D296" i="2"/>
  <c r="R296" i="2"/>
  <c r="C296" i="2"/>
  <c r="AB297" i="2"/>
  <c r="D297" i="2"/>
  <c r="R297" i="2"/>
  <c r="C297" i="2"/>
  <c r="AB298" i="2"/>
  <c r="D298" i="2"/>
  <c r="R298" i="2"/>
  <c r="C298" i="2"/>
  <c r="AB299" i="2"/>
  <c r="D299" i="2"/>
  <c r="R299" i="2"/>
  <c r="C299" i="2"/>
  <c r="AB300" i="2"/>
  <c r="D300" i="2"/>
  <c r="R300" i="2"/>
  <c r="C300" i="2"/>
  <c r="AB301" i="2"/>
  <c r="D301" i="2"/>
  <c r="R301" i="2"/>
  <c r="C301" i="2"/>
  <c r="AB302" i="2"/>
  <c r="D302" i="2"/>
  <c r="R302" i="2"/>
  <c r="C302" i="2"/>
  <c r="AB303" i="2"/>
  <c r="D303" i="2"/>
  <c r="R303" i="2"/>
  <c r="C303" i="2"/>
  <c r="AB304" i="2"/>
  <c r="D304" i="2"/>
  <c r="R304" i="2"/>
  <c r="C304" i="2"/>
  <c r="AB305" i="2"/>
  <c r="D305" i="2"/>
  <c r="R305" i="2"/>
  <c r="C305" i="2"/>
  <c r="AB306" i="2"/>
  <c r="D306" i="2"/>
  <c r="R306" i="2"/>
  <c r="C306" i="2"/>
  <c r="AB307" i="2"/>
  <c r="D307" i="2"/>
  <c r="R307" i="2"/>
  <c r="C307" i="2"/>
  <c r="AB308" i="2"/>
  <c r="D308" i="2"/>
  <c r="R308" i="2"/>
  <c r="C308" i="2"/>
  <c r="AB309" i="2"/>
  <c r="D309" i="2"/>
  <c r="R309" i="2"/>
  <c r="C309" i="2"/>
  <c r="AB310" i="2"/>
  <c r="D310" i="2"/>
  <c r="R310" i="2"/>
  <c r="C310" i="2"/>
  <c r="AB311" i="2"/>
  <c r="D311" i="2"/>
  <c r="R311" i="2"/>
  <c r="C311" i="2"/>
  <c r="AB312" i="2"/>
  <c r="D312" i="2"/>
  <c r="R312" i="2"/>
  <c r="C312" i="2"/>
  <c r="AB313" i="2"/>
  <c r="D313" i="2"/>
  <c r="R313" i="2"/>
  <c r="C313" i="2"/>
  <c r="AB314" i="2"/>
  <c r="D314" i="2"/>
  <c r="R314" i="2"/>
  <c r="C314" i="2"/>
  <c r="AB315" i="2"/>
  <c r="D315" i="2"/>
  <c r="R315" i="2"/>
  <c r="C315" i="2"/>
  <c r="AB316" i="2"/>
  <c r="D316" i="2"/>
  <c r="R316" i="2"/>
  <c r="C316" i="2"/>
  <c r="AB317" i="2"/>
  <c r="D317" i="2"/>
  <c r="R317" i="2"/>
  <c r="C317" i="2"/>
  <c r="AB318" i="2"/>
  <c r="D318" i="2"/>
  <c r="R318" i="2"/>
  <c r="C318" i="2"/>
  <c r="AB319" i="2"/>
  <c r="D319" i="2"/>
  <c r="R319" i="2"/>
  <c r="C319" i="2"/>
  <c r="AB320" i="2"/>
  <c r="D320" i="2"/>
  <c r="R320" i="2"/>
  <c r="C320" i="2"/>
  <c r="AB321" i="2"/>
  <c r="D321" i="2"/>
  <c r="R321" i="2"/>
  <c r="C321" i="2"/>
  <c r="AB322" i="2"/>
  <c r="D322" i="2"/>
  <c r="R322" i="2"/>
  <c r="C322" i="2"/>
  <c r="AB323" i="2"/>
  <c r="D323" i="2"/>
  <c r="R323" i="2"/>
  <c r="C323" i="2"/>
  <c r="AB324" i="2"/>
  <c r="D324" i="2"/>
  <c r="R324" i="2"/>
  <c r="C324" i="2"/>
  <c r="AB325" i="2"/>
  <c r="D325" i="2"/>
  <c r="R325" i="2"/>
  <c r="C325" i="2"/>
  <c r="AB326" i="2"/>
  <c r="D326" i="2"/>
  <c r="R326" i="2"/>
  <c r="C326" i="2"/>
  <c r="AB327" i="2"/>
  <c r="D327" i="2"/>
  <c r="R327" i="2"/>
  <c r="C327" i="2"/>
  <c r="AB328" i="2"/>
  <c r="D328" i="2"/>
  <c r="R328" i="2"/>
  <c r="C328" i="2"/>
  <c r="AB329" i="2"/>
  <c r="D329" i="2"/>
  <c r="R329" i="2"/>
  <c r="C329" i="2"/>
  <c r="AB330" i="2"/>
  <c r="D330" i="2"/>
  <c r="R330" i="2"/>
  <c r="C330" i="2"/>
  <c r="AB331" i="2"/>
  <c r="D331" i="2"/>
  <c r="R331" i="2"/>
  <c r="C331" i="2"/>
  <c r="AB332" i="2"/>
  <c r="D332" i="2"/>
  <c r="R332" i="2"/>
  <c r="C332" i="2"/>
  <c r="AB333" i="2"/>
  <c r="D333" i="2"/>
  <c r="R333" i="2"/>
  <c r="C333" i="2"/>
  <c r="AB334" i="2"/>
  <c r="D334" i="2"/>
  <c r="R334" i="2"/>
  <c r="C334" i="2"/>
  <c r="AB335" i="2"/>
  <c r="D335" i="2"/>
  <c r="R335" i="2"/>
  <c r="C335" i="2"/>
  <c r="AB336" i="2"/>
  <c r="D336" i="2"/>
  <c r="R336" i="2"/>
  <c r="C336" i="2"/>
  <c r="AB337" i="2"/>
  <c r="D337" i="2"/>
  <c r="R337" i="2"/>
  <c r="C337" i="2"/>
  <c r="AB338" i="2"/>
  <c r="D338" i="2"/>
  <c r="R338" i="2"/>
  <c r="C338" i="2"/>
  <c r="AB339" i="2"/>
  <c r="D339" i="2"/>
  <c r="R339" i="2"/>
  <c r="C339" i="2"/>
  <c r="AB340" i="2"/>
  <c r="D340" i="2"/>
  <c r="R340" i="2"/>
  <c r="C340" i="2"/>
  <c r="AB341" i="2"/>
  <c r="D341" i="2"/>
  <c r="R341" i="2"/>
  <c r="C341" i="2"/>
  <c r="AB342" i="2"/>
  <c r="D342" i="2"/>
  <c r="R342" i="2"/>
  <c r="C342" i="2"/>
  <c r="AB343" i="2"/>
  <c r="D343" i="2"/>
  <c r="R343" i="2"/>
  <c r="C343" i="2"/>
  <c r="AB344" i="2"/>
  <c r="D344" i="2"/>
  <c r="R344" i="2"/>
  <c r="C344" i="2"/>
  <c r="AB345" i="2"/>
  <c r="D345" i="2"/>
  <c r="R345" i="2"/>
  <c r="C345" i="2"/>
  <c r="AB346" i="2"/>
  <c r="D346" i="2"/>
  <c r="R346" i="2"/>
  <c r="C346" i="2"/>
  <c r="AB347" i="2"/>
  <c r="D347" i="2"/>
  <c r="R347" i="2"/>
  <c r="C347" i="2"/>
  <c r="AB348" i="2"/>
  <c r="D348" i="2"/>
  <c r="R348" i="2"/>
  <c r="C348" i="2"/>
  <c r="AB349" i="2"/>
  <c r="D349" i="2"/>
  <c r="R349" i="2"/>
  <c r="C349" i="2"/>
  <c r="AB350" i="2"/>
  <c r="D350" i="2"/>
  <c r="R350" i="2"/>
  <c r="C350" i="2"/>
  <c r="AB351" i="2"/>
  <c r="D351" i="2"/>
  <c r="R351" i="2"/>
  <c r="C351" i="2"/>
  <c r="AB352" i="2"/>
  <c r="D352" i="2"/>
  <c r="R352" i="2"/>
  <c r="C352" i="2"/>
  <c r="AB353" i="2"/>
  <c r="D353" i="2"/>
  <c r="R353" i="2"/>
  <c r="C353" i="2"/>
  <c r="AB354" i="2"/>
  <c r="D354" i="2"/>
  <c r="R354" i="2"/>
  <c r="C354" i="2"/>
  <c r="AB355" i="2"/>
  <c r="D355" i="2"/>
  <c r="R355" i="2"/>
  <c r="C355" i="2"/>
  <c r="AB356" i="2"/>
  <c r="D356" i="2"/>
  <c r="R356" i="2"/>
  <c r="C356" i="2"/>
  <c r="AB357" i="2"/>
  <c r="D357" i="2"/>
  <c r="R357" i="2"/>
  <c r="C357" i="2"/>
  <c r="AB358" i="2"/>
  <c r="D358" i="2"/>
  <c r="R358" i="2"/>
  <c r="C358" i="2"/>
  <c r="AB359" i="2"/>
  <c r="D359" i="2"/>
  <c r="R359" i="2"/>
  <c r="C359" i="2"/>
  <c r="AB360" i="2"/>
  <c r="D360" i="2"/>
  <c r="R360" i="2"/>
  <c r="C360" i="2"/>
  <c r="AB361" i="2"/>
  <c r="D361" i="2"/>
  <c r="R361" i="2"/>
  <c r="C361" i="2"/>
  <c r="AB362" i="2"/>
  <c r="D362" i="2"/>
  <c r="R362" i="2"/>
  <c r="C362" i="2"/>
  <c r="AB363" i="2"/>
  <c r="D363" i="2"/>
  <c r="R363" i="2"/>
  <c r="C363" i="2"/>
  <c r="AB364" i="2"/>
  <c r="D364" i="2"/>
  <c r="R364" i="2"/>
  <c r="C364" i="2"/>
  <c r="AB365" i="2"/>
  <c r="D365" i="2"/>
  <c r="R365" i="2"/>
  <c r="C365" i="2"/>
  <c r="AB366" i="2"/>
  <c r="D366" i="2"/>
  <c r="R366" i="2"/>
  <c r="C366" i="2"/>
  <c r="AB367" i="2"/>
  <c r="D367" i="2"/>
  <c r="R367" i="2"/>
  <c r="C367" i="2"/>
  <c r="AB368" i="2"/>
  <c r="D368" i="2"/>
  <c r="R368" i="2"/>
  <c r="C368" i="2"/>
  <c r="AB369" i="2"/>
  <c r="D369" i="2"/>
  <c r="R369" i="2"/>
  <c r="C369" i="2"/>
  <c r="AB370" i="2"/>
  <c r="D370" i="2"/>
  <c r="R370" i="2"/>
  <c r="C370" i="2"/>
  <c r="AB371" i="2"/>
  <c r="D371" i="2"/>
  <c r="R371" i="2"/>
  <c r="C371" i="2"/>
  <c r="AB372" i="2"/>
  <c r="D372" i="2"/>
  <c r="R372" i="2"/>
  <c r="C372" i="2"/>
  <c r="AB373" i="2"/>
  <c r="D373" i="2"/>
  <c r="R373" i="2"/>
  <c r="C373" i="2"/>
  <c r="AB374" i="2"/>
  <c r="D374" i="2"/>
  <c r="R374" i="2"/>
  <c r="C374" i="2"/>
  <c r="AB375" i="2"/>
  <c r="D375" i="2"/>
  <c r="R375" i="2"/>
  <c r="C375" i="2"/>
  <c r="AB376" i="2"/>
  <c r="D376" i="2"/>
  <c r="R376" i="2"/>
  <c r="C376" i="2"/>
  <c r="AB377" i="2"/>
  <c r="D377" i="2"/>
  <c r="R377" i="2"/>
  <c r="C377" i="2"/>
  <c r="AB378" i="2"/>
  <c r="D378" i="2"/>
  <c r="R378" i="2"/>
  <c r="C378" i="2"/>
  <c r="AB379" i="2"/>
  <c r="D379" i="2"/>
  <c r="R379" i="2"/>
  <c r="C379" i="2"/>
  <c r="AB380" i="2"/>
  <c r="D380" i="2"/>
  <c r="R380" i="2"/>
  <c r="C380" i="2"/>
  <c r="AB381" i="2"/>
  <c r="D381" i="2"/>
  <c r="R381" i="2"/>
  <c r="C381" i="2"/>
  <c r="AB382" i="2"/>
  <c r="D382" i="2"/>
  <c r="R382" i="2"/>
  <c r="C382" i="2"/>
  <c r="AB383" i="2"/>
  <c r="D383" i="2"/>
  <c r="R383" i="2"/>
  <c r="C383" i="2"/>
  <c r="AB384" i="2"/>
  <c r="D384" i="2"/>
  <c r="R384" i="2"/>
  <c r="C384" i="2"/>
  <c r="AB385" i="2"/>
  <c r="D385" i="2"/>
  <c r="R385" i="2"/>
  <c r="C385" i="2"/>
  <c r="AB386" i="2"/>
  <c r="D386" i="2"/>
  <c r="R386" i="2"/>
  <c r="C386" i="2"/>
  <c r="AB387" i="2"/>
  <c r="D387" i="2"/>
  <c r="R387" i="2"/>
  <c r="C387" i="2"/>
  <c r="AB388" i="2"/>
  <c r="D388" i="2"/>
  <c r="R388" i="2"/>
  <c r="C388" i="2"/>
  <c r="AB389" i="2"/>
  <c r="D389" i="2"/>
  <c r="R389" i="2"/>
  <c r="C389" i="2"/>
  <c r="AB390" i="2"/>
  <c r="D390" i="2"/>
  <c r="R390" i="2"/>
  <c r="C390" i="2"/>
  <c r="AB391" i="2"/>
  <c r="D391" i="2"/>
  <c r="R391" i="2"/>
  <c r="C391" i="2"/>
  <c r="AB392" i="2"/>
  <c r="D392" i="2"/>
  <c r="R392" i="2"/>
  <c r="C392" i="2"/>
  <c r="AB393" i="2"/>
  <c r="D393" i="2"/>
  <c r="R393" i="2"/>
  <c r="C393" i="2"/>
  <c r="AB394" i="2"/>
  <c r="D394" i="2"/>
  <c r="R394" i="2"/>
  <c r="C394" i="2"/>
  <c r="AB395" i="2"/>
  <c r="D395" i="2"/>
  <c r="R395" i="2"/>
  <c r="C395" i="2"/>
  <c r="AB396" i="2"/>
  <c r="D396" i="2"/>
  <c r="R396" i="2"/>
  <c r="C396" i="2"/>
  <c r="AB397" i="2"/>
  <c r="D397" i="2"/>
  <c r="R397" i="2"/>
  <c r="C397" i="2"/>
  <c r="AB398" i="2"/>
  <c r="D398" i="2"/>
  <c r="R398" i="2"/>
  <c r="C398" i="2"/>
  <c r="AB399" i="2"/>
  <c r="D399" i="2"/>
  <c r="R399" i="2"/>
  <c r="C399" i="2"/>
  <c r="AB400" i="2"/>
  <c r="D400" i="2"/>
  <c r="R400" i="2"/>
  <c r="C400" i="2"/>
  <c r="AB401" i="2"/>
  <c r="D401" i="2"/>
  <c r="R401" i="2"/>
  <c r="C401" i="2"/>
  <c r="AB402" i="2"/>
  <c r="D402" i="2"/>
  <c r="R402" i="2"/>
  <c r="C402" i="2"/>
  <c r="AB403" i="2"/>
  <c r="D403" i="2"/>
  <c r="R403" i="2"/>
  <c r="C403" i="2"/>
  <c r="AB404" i="2"/>
  <c r="D404" i="2"/>
  <c r="R404" i="2"/>
  <c r="C404" i="2"/>
  <c r="AB405" i="2"/>
  <c r="D405" i="2"/>
  <c r="R405" i="2"/>
  <c r="C405" i="2"/>
  <c r="AB406" i="2"/>
  <c r="D406" i="2"/>
  <c r="R406" i="2"/>
  <c r="C406" i="2"/>
  <c r="AB407" i="2"/>
  <c r="D407" i="2"/>
  <c r="R407" i="2"/>
  <c r="C407" i="2"/>
  <c r="AB408" i="2"/>
  <c r="D408" i="2"/>
  <c r="R408" i="2"/>
  <c r="C408" i="2"/>
  <c r="AB409" i="2"/>
  <c r="D409" i="2"/>
  <c r="R409" i="2"/>
  <c r="C409" i="2"/>
  <c r="AB410" i="2"/>
  <c r="D410" i="2"/>
  <c r="R410" i="2"/>
  <c r="C410" i="2"/>
  <c r="AB411" i="2"/>
  <c r="D411" i="2"/>
  <c r="R411" i="2"/>
  <c r="C411" i="2"/>
  <c r="AB412" i="2"/>
  <c r="D412" i="2"/>
  <c r="R412" i="2"/>
  <c r="C412" i="2"/>
  <c r="AB413" i="2"/>
  <c r="D413" i="2"/>
  <c r="R413" i="2"/>
  <c r="C413" i="2"/>
  <c r="AB414" i="2"/>
  <c r="D414" i="2"/>
  <c r="R414" i="2"/>
  <c r="C414" i="2"/>
  <c r="AB415" i="2"/>
  <c r="D415" i="2"/>
  <c r="R415" i="2"/>
  <c r="C415" i="2"/>
  <c r="AB416" i="2"/>
  <c r="D416" i="2"/>
  <c r="R416" i="2"/>
  <c r="C416" i="2"/>
  <c r="AB417" i="2"/>
  <c r="D417" i="2"/>
  <c r="R417" i="2"/>
  <c r="C417" i="2"/>
  <c r="AB418" i="2"/>
  <c r="D418" i="2"/>
  <c r="R418" i="2"/>
  <c r="C418" i="2"/>
  <c r="AB419" i="2"/>
  <c r="D419" i="2"/>
  <c r="R419" i="2"/>
  <c r="C419" i="2"/>
  <c r="AB420" i="2"/>
  <c r="D420" i="2"/>
  <c r="R420" i="2"/>
  <c r="C420" i="2"/>
  <c r="AB421" i="2"/>
  <c r="D421" i="2"/>
  <c r="R421" i="2"/>
  <c r="C421" i="2"/>
  <c r="AB422" i="2"/>
  <c r="D422" i="2"/>
  <c r="R422" i="2"/>
  <c r="C422" i="2"/>
  <c r="AB423" i="2"/>
  <c r="D423" i="2"/>
  <c r="R423" i="2"/>
  <c r="C423" i="2"/>
  <c r="AB424" i="2"/>
  <c r="D424" i="2"/>
  <c r="R424" i="2"/>
  <c r="C424" i="2"/>
  <c r="AB425" i="2"/>
  <c r="D425" i="2"/>
  <c r="R425" i="2"/>
  <c r="C425" i="2"/>
  <c r="AB426" i="2"/>
  <c r="D426" i="2"/>
  <c r="R426" i="2"/>
  <c r="C426" i="2"/>
  <c r="AB427" i="2"/>
  <c r="D427" i="2"/>
  <c r="R427" i="2"/>
  <c r="C427" i="2"/>
  <c r="AB428" i="2"/>
  <c r="D428" i="2"/>
  <c r="R428" i="2"/>
  <c r="C428" i="2"/>
  <c r="AB429" i="2"/>
  <c r="D429" i="2"/>
  <c r="R429" i="2"/>
  <c r="C429" i="2"/>
  <c r="AB430" i="2"/>
  <c r="D430" i="2"/>
  <c r="R430" i="2"/>
  <c r="C430" i="2"/>
  <c r="AB431" i="2"/>
  <c r="D431" i="2"/>
  <c r="R431" i="2"/>
  <c r="C431" i="2"/>
  <c r="AB432" i="2"/>
  <c r="D432" i="2"/>
  <c r="R432" i="2"/>
  <c r="C432" i="2"/>
  <c r="AB433" i="2"/>
  <c r="D433" i="2"/>
  <c r="R433" i="2"/>
  <c r="C433" i="2"/>
  <c r="AB434" i="2"/>
  <c r="D434" i="2"/>
  <c r="R434" i="2"/>
  <c r="C434" i="2"/>
  <c r="AB435" i="2"/>
  <c r="D435" i="2"/>
  <c r="R435" i="2"/>
  <c r="C435" i="2"/>
  <c r="AB436" i="2"/>
  <c r="D436" i="2"/>
  <c r="R436" i="2"/>
  <c r="C436" i="2"/>
  <c r="AB437" i="2"/>
  <c r="D437" i="2"/>
  <c r="R437" i="2"/>
  <c r="C437" i="2"/>
  <c r="AB438" i="2"/>
  <c r="D438" i="2"/>
  <c r="R438" i="2"/>
  <c r="C438" i="2"/>
  <c r="AB439" i="2"/>
  <c r="D439" i="2"/>
  <c r="R439" i="2"/>
  <c r="C439" i="2"/>
  <c r="AB440" i="2"/>
  <c r="D440" i="2"/>
  <c r="R440" i="2"/>
  <c r="C440" i="2"/>
  <c r="AB441" i="2"/>
  <c r="D441" i="2"/>
  <c r="R441" i="2"/>
  <c r="C441" i="2"/>
  <c r="AB442" i="2"/>
  <c r="D442" i="2"/>
  <c r="R442" i="2"/>
  <c r="C442" i="2"/>
  <c r="AB443" i="2"/>
  <c r="D443" i="2"/>
  <c r="R443" i="2"/>
  <c r="C443" i="2"/>
  <c r="AB444" i="2"/>
  <c r="D444" i="2"/>
  <c r="R444" i="2"/>
  <c r="C444" i="2"/>
  <c r="AB445" i="2"/>
  <c r="D445" i="2"/>
  <c r="R445" i="2"/>
  <c r="C445" i="2"/>
  <c r="AB446" i="2"/>
  <c r="D446" i="2"/>
  <c r="R446" i="2"/>
  <c r="C446" i="2"/>
  <c r="AB447" i="2"/>
  <c r="D447" i="2"/>
  <c r="R447" i="2"/>
  <c r="C447" i="2"/>
  <c r="AB448" i="2"/>
  <c r="D448" i="2"/>
  <c r="R448" i="2"/>
  <c r="C448" i="2"/>
  <c r="AB449" i="2"/>
  <c r="D449" i="2"/>
  <c r="R449" i="2"/>
  <c r="C449" i="2"/>
  <c r="AB450" i="2"/>
  <c r="D450" i="2"/>
  <c r="R450" i="2"/>
  <c r="C450" i="2"/>
  <c r="AB451" i="2"/>
  <c r="D451" i="2"/>
  <c r="R451" i="2"/>
  <c r="C451" i="2"/>
  <c r="AB452" i="2"/>
  <c r="D452" i="2"/>
  <c r="R452" i="2"/>
  <c r="C452" i="2"/>
  <c r="AB453" i="2"/>
  <c r="D453" i="2"/>
  <c r="R453" i="2"/>
  <c r="C453" i="2"/>
  <c r="AB454" i="2"/>
  <c r="D454" i="2"/>
  <c r="R454" i="2"/>
  <c r="C454" i="2"/>
  <c r="AB455" i="2"/>
  <c r="D455" i="2"/>
  <c r="R455" i="2"/>
  <c r="C455" i="2"/>
  <c r="AB456" i="2"/>
  <c r="D456" i="2"/>
  <c r="R456" i="2"/>
  <c r="C456" i="2"/>
  <c r="AB457" i="2"/>
  <c r="D457" i="2"/>
  <c r="R457" i="2"/>
  <c r="C457" i="2"/>
  <c r="AB458" i="2"/>
  <c r="D458" i="2"/>
  <c r="R458" i="2"/>
  <c r="C458" i="2"/>
  <c r="AB459" i="2"/>
  <c r="D459" i="2"/>
  <c r="R459" i="2"/>
  <c r="C459" i="2"/>
  <c r="AB460" i="2"/>
  <c r="D460" i="2"/>
  <c r="R460" i="2"/>
  <c r="C460" i="2"/>
  <c r="AB461" i="2"/>
  <c r="D461" i="2"/>
  <c r="R461" i="2"/>
  <c r="C461" i="2"/>
  <c r="AB462" i="2"/>
  <c r="D462" i="2"/>
  <c r="R462" i="2"/>
  <c r="C462" i="2"/>
  <c r="AB463" i="2"/>
  <c r="D463" i="2"/>
  <c r="R463" i="2"/>
  <c r="C463" i="2"/>
  <c r="AB464" i="2"/>
  <c r="D464" i="2"/>
  <c r="R464" i="2"/>
  <c r="C464" i="2"/>
  <c r="AB465" i="2"/>
  <c r="D465" i="2"/>
  <c r="R465" i="2"/>
  <c r="C465" i="2"/>
  <c r="AB466" i="2"/>
  <c r="D466" i="2"/>
  <c r="R466" i="2"/>
  <c r="C466" i="2"/>
  <c r="AB467" i="2"/>
  <c r="D467" i="2"/>
  <c r="R467" i="2"/>
  <c r="C467" i="2"/>
  <c r="AB468" i="2"/>
  <c r="D468" i="2"/>
  <c r="R468" i="2"/>
  <c r="C468" i="2"/>
  <c r="AB469" i="2"/>
  <c r="D469" i="2"/>
  <c r="R469" i="2"/>
  <c r="C469" i="2"/>
  <c r="AB470" i="2"/>
  <c r="D470" i="2"/>
  <c r="R470" i="2"/>
  <c r="C470" i="2"/>
  <c r="AB471" i="2"/>
  <c r="D471" i="2"/>
  <c r="R471" i="2"/>
  <c r="C471" i="2"/>
  <c r="AB472" i="2"/>
  <c r="D472" i="2"/>
  <c r="R472" i="2"/>
  <c r="C472" i="2"/>
  <c r="AB473" i="2"/>
  <c r="D473" i="2"/>
  <c r="R473" i="2"/>
  <c r="C473" i="2"/>
  <c r="AB474" i="2"/>
  <c r="D474" i="2"/>
  <c r="R474" i="2"/>
  <c r="C474" i="2"/>
  <c r="AB475" i="2"/>
  <c r="D475" i="2"/>
  <c r="R475" i="2"/>
  <c r="C475" i="2"/>
  <c r="AB476" i="2"/>
  <c r="D476" i="2"/>
  <c r="R476" i="2"/>
  <c r="C476" i="2"/>
  <c r="AB477" i="2"/>
  <c r="D477" i="2"/>
  <c r="R477" i="2"/>
  <c r="C477" i="2"/>
  <c r="AB478" i="2"/>
  <c r="D478" i="2"/>
  <c r="R478" i="2"/>
  <c r="C478" i="2"/>
  <c r="AB479" i="2"/>
  <c r="D479" i="2"/>
  <c r="R479" i="2"/>
  <c r="C479" i="2"/>
  <c r="AB480" i="2"/>
  <c r="D480" i="2"/>
  <c r="R480" i="2"/>
  <c r="C480" i="2"/>
  <c r="AB481" i="2"/>
  <c r="D481" i="2"/>
  <c r="R481" i="2"/>
  <c r="C481" i="2"/>
  <c r="AB482" i="2"/>
  <c r="D482" i="2"/>
  <c r="R482" i="2"/>
  <c r="C482" i="2"/>
  <c r="AB483" i="2"/>
  <c r="D483" i="2"/>
  <c r="R483" i="2"/>
  <c r="C483" i="2"/>
  <c r="AB484" i="2"/>
  <c r="D484" i="2"/>
  <c r="R484" i="2"/>
  <c r="C484" i="2"/>
  <c r="AB485" i="2"/>
  <c r="D485" i="2"/>
  <c r="R485" i="2"/>
  <c r="C485" i="2"/>
  <c r="AB486" i="2"/>
  <c r="D486" i="2"/>
  <c r="R486" i="2"/>
  <c r="C486" i="2"/>
  <c r="AB487" i="2"/>
  <c r="D487" i="2"/>
  <c r="R487" i="2"/>
  <c r="C487" i="2"/>
  <c r="AB488" i="2"/>
  <c r="D488" i="2"/>
  <c r="R488" i="2"/>
  <c r="C488" i="2"/>
  <c r="AB489" i="2"/>
  <c r="D489" i="2"/>
  <c r="R489" i="2"/>
  <c r="C489" i="2"/>
  <c r="AB490" i="2"/>
  <c r="D490" i="2"/>
  <c r="R490" i="2"/>
  <c r="C490" i="2"/>
  <c r="AB491" i="2"/>
  <c r="D491" i="2"/>
  <c r="R491" i="2"/>
  <c r="C491" i="2"/>
  <c r="AB492" i="2"/>
  <c r="D492" i="2"/>
  <c r="R492" i="2"/>
  <c r="C492" i="2"/>
  <c r="AB493" i="2"/>
  <c r="D493" i="2"/>
  <c r="R493" i="2"/>
  <c r="C493" i="2"/>
  <c r="AB494" i="2"/>
  <c r="D494" i="2"/>
  <c r="R494" i="2"/>
  <c r="C494" i="2"/>
  <c r="AB495" i="2"/>
  <c r="D495" i="2"/>
  <c r="R495" i="2"/>
  <c r="C495" i="2"/>
  <c r="AB496" i="2"/>
  <c r="D496" i="2"/>
  <c r="R496" i="2"/>
  <c r="C496" i="2"/>
  <c r="AB497" i="2"/>
  <c r="D497" i="2"/>
  <c r="R497" i="2"/>
  <c r="C497" i="2"/>
  <c r="AB498" i="2"/>
  <c r="D498" i="2"/>
  <c r="R498" i="2"/>
  <c r="C498" i="2"/>
  <c r="AB499" i="2"/>
  <c r="D499" i="2"/>
  <c r="R499" i="2"/>
  <c r="C499" i="2"/>
  <c r="AB500" i="2"/>
  <c r="D500" i="2"/>
  <c r="R500" i="2"/>
  <c r="C500" i="2"/>
  <c r="AB501" i="2"/>
  <c r="D501" i="2"/>
  <c r="R501" i="2"/>
  <c r="C501" i="2"/>
  <c r="AB502" i="2"/>
  <c r="D502" i="2"/>
  <c r="R502" i="2"/>
  <c r="C502" i="2"/>
  <c r="AB503" i="2"/>
  <c r="D503" i="2"/>
  <c r="R503" i="2"/>
  <c r="C503" i="2"/>
  <c r="AB504" i="2"/>
  <c r="D504" i="2"/>
  <c r="R504" i="2"/>
  <c r="C504" i="2"/>
  <c r="AB505" i="2"/>
  <c r="D505" i="2"/>
  <c r="R505" i="2"/>
  <c r="C505" i="2"/>
  <c r="AB506" i="2"/>
  <c r="D506" i="2"/>
  <c r="R506" i="2"/>
  <c r="C506" i="2"/>
  <c r="AB507" i="2"/>
  <c r="D507" i="2"/>
  <c r="R507" i="2"/>
  <c r="C507" i="2"/>
  <c r="AB508" i="2"/>
  <c r="D508" i="2"/>
  <c r="R508" i="2"/>
  <c r="C508" i="2"/>
  <c r="AB509" i="2"/>
  <c r="D509" i="2"/>
  <c r="R509" i="2"/>
  <c r="C509" i="2"/>
  <c r="AB510" i="2"/>
  <c r="D510" i="2"/>
  <c r="R510" i="2"/>
  <c r="C510" i="2"/>
  <c r="AB511" i="2"/>
  <c r="D511" i="2"/>
  <c r="R511" i="2"/>
  <c r="C511" i="2"/>
  <c r="AB512" i="2"/>
  <c r="D512" i="2"/>
  <c r="R512" i="2"/>
  <c r="C512" i="2"/>
  <c r="R13" i="2"/>
  <c r="C13" i="2"/>
  <c r="AB15" i="2"/>
  <c r="AB16" i="2"/>
  <c r="AB14" i="2"/>
  <c r="AB13" i="2"/>
  <c r="D10" i="1"/>
  <c r="W15" i="2"/>
  <c r="W14" i="2"/>
  <c r="S16" i="2"/>
  <c r="X17" i="2"/>
  <c r="S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C9" i="2"/>
  <c r="E5" i="4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N4" i="2"/>
  <c r="W13" i="2"/>
  <c r="W16" i="2"/>
  <c r="D25" i="1"/>
  <c r="D26" i="1"/>
  <c r="D27" i="1"/>
  <c r="D28" i="1"/>
  <c r="D16" i="1"/>
  <c r="D17" i="1"/>
  <c r="D18" i="1"/>
  <c r="D19" i="1"/>
  <c r="D20" i="1"/>
  <c r="D21" i="1"/>
  <c r="D22" i="1"/>
  <c r="D23" i="1"/>
  <c r="D24" i="1"/>
  <c r="D7" i="1"/>
  <c r="D8" i="1"/>
  <c r="D9" i="1"/>
  <c r="D11" i="1"/>
  <c r="D12" i="1"/>
  <c r="D13" i="1"/>
  <c r="D14" i="1"/>
  <c r="D30" i="1"/>
  <c r="D29" i="1"/>
  <c r="D6" i="1"/>
  <c r="D15" i="1"/>
  <c r="D31" i="1"/>
  <c r="D33" i="1"/>
  <c r="D32" i="1"/>
  <c r="D34" i="1"/>
  <c r="D196" i="1"/>
  <c r="D197" i="1"/>
  <c r="D198" i="1"/>
  <c r="D199" i="1"/>
  <c r="D200" i="1"/>
  <c r="D191" i="1"/>
  <c r="D192" i="1"/>
  <c r="D193" i="1"/>
  <c r="D194" i="1"/>
  <c r="D195" i="1"/>
  <c r="D55" i="1"/>
  <c r="D56" i="1"/>
  <c r="D57" i="1"/>
  <c r="D5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5" i="1"/>
  <c r="D36" i="1"/>
  <c r="D37" i="1"/>
  <c r="D38" i="1"/>
  <c r="D59" i="1"/>
  <c r="D60" i="1"/>
  <c r="D61" i="1"/>
  <c r="D62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6" i="1"/>
  <c r="D225" i="1"/>
  <c r="D227" i="1"/>
  <c r="D228" i="1"/>
  <c r="D229" i="1"/>
  <c r="D230" i="1"/>
  <c r="D233" i="1"/>
  <c r="D234" i="1"/>
  <c r="D231" i="1"/>
  <c r="D232" i="1"/>
  <c r="D235" i="1"/>
  <c r="D236" i="1"/>
  <c r="D237" i="1"/>
  <c r="D238" i="1"/>
  <c r="D239" i="1"/>
  <c r="D240" i="1"/>
  <c r="D241" i="1"/>
  <c r="D242" i="1"/>
  <c r="D243" i="1"/>
  <c r="D245" i="1"/>
  <c r="D246" i="1"/>
  <c r="D244" i="1"/>
  <c r="D247" i="1"/>
  <c r="D248" i="1"/>
  <c r="D249" i="1"/>
  <c r="D250" i="1"/>
  <c r="D251" i="1"/>
  <c r="D252" i="1"/>
  <c r="W18" i="2"/>
  <c r="W19" i="2"/>
  <c r="W20" i="2"/>
  <c r="W21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G229" i="1"/>
  <c r="G211" i="1"/>
  <c r="G227" i="1"/>
  <c r="G34" i="1"/>
  <c r="G55" i="1"/>
  <c r="G238" i="1"/>
  <c r="G226" i="1"/>
  <c r="G169" i="1"/>
  <c r="G8" i="1"/>
  <c r="G235" i="1"/>
  <c r="G209" i="1"/>
  <c r="G223" i="1"/>
  <c r="G224" i="1"/>
  <c r="B1504" i="5"/>
  <c r="C1504" i="5"/>
  <c r="B1503" i="5"/>
  <c r="C1503" i="5"/>
  <c r="B1502" i="5"/>
  <c r="C1502" i="5"/>
  <c r="B1501" i="5"/>
  <c r="C1501" i="5"/>
  <c r="B1500" i="5"/>
  <c r="C1500" i="5"/>
  <c r="B1499" i="5"/>
  <c r="C1499" i="5"/>
  <c r="B1498" i="5"/>
  <c r="C1498" i="5"/>
  <c r="B1497" i="5"/>
  <c r="C1497" i="5"/>
  <c r="B1496" i="5"/>
  <c r="C1496" i="5"/>
  <c r="B1495" i="5"/>
  <c r="C1495" i="5"/>
  <c r="B1494" i="5"/>
  <c r="C1494" i="5"/>
  <c r="F1494" i="5"/>
  <c r="E1494" i="5"/>
  <c r="B1493" i="5"/>
  <c r="C1493" i="5"/>
  <c r="B1492" i="5"/>
  <c r="C1492" i="5"/>
  <c r="B1491" i="5"/>
  <c r="C1491" i="5"/>
  <c r="B1490" i="5"/>
  <c r="C1490" i="5"/>
  <c r="B1489" i="5"/>
  <c r="C1489" i="5"/>
  <c r="B1488" i="5"/>
  <c r="C1488" i="5"/>
  <c r="B1487" i="5"/>
  <c r="C1487" i="5"/>
  <c r="B1486" i="5"/>
  <c r="C1486" i="5"/>
  <c r="B1485" i="5"/>
  <c r="C1485" i="5"/>
  <c r="B1484" i="5"/>
  <c r="C1484" i="5"/>
  <c r="B1483" i="5"/>
  <c r="C1483" i="5"/>
  <c r="B1482" i="5"/>
  <c r="C1482" i="5"/>
  <c r="B1481" i="5"/>
  <c r="C1481" i="5"/>
  <c r="B1480" i="5"/>
  <c r="C1480" i="5"/>
  <c r="B1479" i="5"/>
  <c r="C1479" i="5"/>
  <c r="B1478" i="5"/>
  <c r="C1478" i="5"/>
  <c r="B1477" i="5"/>
  <c r="C1477" i="5"/>
  <c r="B1476" i="5"/>
  <c r="C1476" i="5"/>
  <c r="B1475" i="5"/>
  <c r="C1475" i="5"/>
  <c r="B1474" i="5"/>
  <c r="C1474" i="5"/>
  <c r="B1473" i="5"/>
  <c r="C1473" i="5"/>
  <c r="B1472" i="5"/>
  <c r="C1472" i="5"/>
  <c r="B1471" i="5"/>
  <c r="C1471" i="5"/>
  <c r="B1470" i="5"/>
  <c r="C1470" i="5"/>
  <c r="B1469" i="5"/>
  <c r="C1469" i="5"/>
  <c r="B1468" i="5"/>
  <c r="C1468" i="5"/>
  <c r="B1467" i="5"/>
  <c r="C1467" i="5"/>
  <c r="B1466" i="5"/>
  <c r="C1466" i="5"/>
  <c r="B1465" i="5"/>
  <c r="C1465" i="5"/>
  <c r="B1464" i="5"/>
  <c r="C1464" i="5"/>
  <c r="B1463" i="5"/>
  <c r="C1463" i="5"/>
  <c r="B1462" i="5"/>
  <c r="C1462" i="5"/>
  <c r="B1461" i="5"/>
  <c r="C1461" i="5"/>
  <c r="B1460" i="5"/>
  <c r="C1460" i="5"/>
  <c r="B1459" i="5"/>
  <c r="C1459" i="5"/>
  <c r="B1458" i="5"/>
  <c r="C1458" i="5"/>
  <c r="B1457" i="5"/>
  <c r="C1457" i="5"/>
  <c r="B1456" i="5"/>
  <c r="C1456" i="5"/>
  <c r="B1455" i="5"/>
  <c r="C1455" i="5"/>
  <c r="B1454" i="5"/>
  <c r="C1454" i="5"/>
  <c r="B1453" i="5"/>
  <c r="C1453" i="5"/>
  <c r="B1452" i="5"/>
  <c r="C1452" i="5"/>
  <c r="B1451" i="5"/>
  <c r="C1451" i="5"/>
  <c r="B1450" i="5"/>
  <c r="C1450" i="5"/>
  <c r="B1449" i="5"/>
  <c r="C1449" i="5"/>
  <c r="B1448" i="5"/>
  <c r="C1448" i="5"/>
  <c r="B1447" i="5"/>
  <c r="C1447" i="5"/>
  <c r="B1446" i="5"/>
  <c r="C1446" i="5"/>
  <c r="B1445" i="5"/>
  <c r="C1445" i="5"/>
  <c r="B1444" i="5"/>
  <c r="C1444" i="5"/>
  <c r="B1443" i="5"/>
  <c r="C1443" i="5"/>
  <c r="B1442" i="5"/>
  <c r="C1442" i="5"/>
  <c r="B1441" i="5"/>
  <c r="C1441" i="5"/>
  <c r="B1440" i="5"/>
  <c r="C1440" i="5"/>
  <c r="B1439" i="5"/>
  <c r="C1439" i="5"/>
  <c r="B1438" i="5"/>
  <c r="C1438" i="5"/>
  <c r="B1437" i="5"/>
  <c r="C1437" i="5"/>
  <c r="B1436" i="5"/>
  <c r="C1436" i="5"/>
  <c r="B1435" i="5"/>
  <c r="C1435" i="5"/>
  <c r="B1434" i="5"/>
  <c r="C1434" i="5"/>
  <c r="B1433" i="5"/>
  <c r="C1433" i="5"/>
  <c r="B1432" i="5"/>
  <c r="C1432" i="5"/>
  <c r="B1431" i="5"/>
  <c r="C1431" i="5"/>
  <c r="B1430" i="5"/>
  <c r="C1430" i="5"/>
  <c r="B1429" i="5"/>
  <c r="C1429" i="5"/>
  <c r="B1428" i="5"/>
  <c r="C1428" i="5"/>
  <c r="B1427" i="5"/>
  <c r="C1427" i="5"/>
  <c r="B1426" i="5"/>
  <c r="C1426" i="5"/>
  <c r="B1425" i="5"/>
  <c r="C1425" i="5"/>
  <c r="B1424" i="5"/>
  <c r="C1424" i="5"/>
  <c r="B1423" i="5"/>
  <c r="C1423" i="5"/>
  <c r="B1422" i="5"/>
  <c r="C1422" i="5"/>
  <c r="B1421" i="5"/>
  <c r="C1421" i="5"/>
  <c r="B1420" i="5"/>
  <c r="C1420" i="5"/>
  <c r="B1419" i="5"/>
  <c r="C1419" i="5"/>
  <c r="B1418" i="5"/>
  <c r="C1418" i="5"/>
  <c r="B1417" i="5"/>
  <c r="C1417" i="5"/>
  <c r="B1416" i="5"/>
  <c r="C1416" i="5"/>
  <c r="B1415" i="5"/>
  <c r="C1415" i="5"/>
  <c r="B1414" i="5"/>
  <c r="C1414" i="5"/>
  <c r="B1413" i="5"/>
  <c r="C1413" i="5"/>
  <c r="B1412" i="5"/>
  <c r="C1412" i="5"/>
  <c r="B1411" i="5"/>
  <c r="C1411" i="5"/>
  <c r="B1410" i="5"/>
  <c r="C1410" i="5"/>
  <c r="B1409" i="5"/>
  <c r="C1409" i="5"/>
  <c r="B1408" i="5"/>
  <c r="C1408" i="5"/>
  <c r="B1407" i="5"/>
  <c r="C1407" i="5"/>
  <c r="B1406" i="5"/>
  <c r="C1406" i="5"/>
  <c r="B1405" i="5"/>
  <c r="C1405" i="5"/>
  <c r="B1404" i="5"/>
  <c r="C1404" i="5"/>
  <c r="B1403" i="5"/>
  <c r="C1403" i="5"/>
  <c r="B1402" i="5"/>
  <c r="C1402" i="5"/>
  <c r="B1401" i="5"/>
  <c r="C1401" i="5"/>
  <c r="B1400" i="5"/>
  <c r="C1400" i="5"/>
  <c r="B1399" i="5"/>
  <c r="C1399" i="5"/>
  <c r="B1398" i="5"/>
  <c r="C1398" i="5"/>
  <c r="B1397" i="5"/>
  <c r="C1397" i="5"/>
  <c r="B1396" i="5"/>
  <c r="C1396" i="5"/>
  <c r="B1395" i="5"/>
  <c r="C1395" i="5"/>
  <c r="B1394" i="5"/>
  <c r="C1394" i="5"/>
  <c r="B1393" i="5"/>
  <c r="C1393" i="5"/>
  <c r="B1392" i="5"/>
  <c r="C1392" i="5"/>
  <c r="B1391" i="5"/>
  <c r="C1391" i="5"/>
  <c r="B1390" i="5"/>
  <c r="C1390" i="5"/>
  <c r="B1389" i="5"/>
  <c r="C1389" i="5"/>
  <c r="B1388" i="5"/>
  <c r="C1388" i="5"/>
  <c r="B1387" i="5"/>
  <c r="C1387" i="5"/>
  <c r="B1386" i="5"/>
  <c r="C1386" i="5"/>
  <c r="B1385" i="5"/>
  <c r="C1385" i="5"/>
  <c r="B1384" i="5"/>
  <c r="C1384" i="5"/>
  <c r="B1383" i="5"/>
  <c r="C1383" i="5"/>
  <c r="B1382" i="5"/>
  <c r="C1382" i="5"/>
  <c r="B1381" i="5"/>
  <c r="C1381" i="5"/>
  <c r="B1380" i="5"/>
  <c r="C1380" i="5"/>
  <c r="B1379" i="5"/>
  <c r="C1379" i="5"/>
  <c r="B1378" i="5"/>
  <c r="C1378" i="5"/>
  <c r="B1377" i="5"/>
  <c r="C1377" i="5"/>
  <c r="B1376" i="5"/>
  <c r="C1376" i="5"/>
  <c r="B1375" i="5"/>
  <c r="C1375" i="5"/>
  <c r="B1374" i="5"/>
  <c r="C1374" i="5"/>
  <c r="B1373" i="5"/>
  <c r="C1373" i="5"/>
  <c r="B1372" i="5"/>
  <c r="C1372" i="5"/>
  <c r="B1371" i="5"/>
  <c r="C1371" i="5"/>
  <c r="B1370" i="5"/>
  <c r="C1370" i="5"/>
  <c r="B1369" i="5"/>
  <c r="C1369" i="5"/>
  <c r="B1368" i="5"/>
  <c r="C1368" i="5"/>
  <c r="B1367" i="5"/>
  <c r="C1367" i="5"/>
  <c r="B1366" i="5"/>
  <c r="C1366" i="5"/>
  <c r="B1365" i="5"/>
  <c r="C1365" i="5"/>
  <c r="B1364" i="5"/>
  <c r="C1364" i="5"/>
  <c r="B1363" i="5"/>
  <c r="C1363" i="5"/>
  <c r="B1362" i="5"/>
  <c r="C1362" i="5"/>
  <c r="B1361" i="5"/>
  <c r="C1361" i="5"/>
  <c r="B1360" i="5"/>
  <c r="C1360" i="5"/>
  <c r="B1359" i="5"/>
  <c r="C1359" i="5"/>
  <c r="B1358" i="5"/>
  <c r="C1358" i="5"/>
  <c r="B1357" i="5"/>
  <c r="C1357" i="5"/>
  <c r="B1356" i="5"/>
  <c r="C1356" i="5"/>
  <c r="B1355" i="5"/>
  <c r="C1355" i="5"/>
  <c r="B1354" i="5"/>
  <c r="C1354" i="5"/>
  <c r="B1353" i="5"/>
  <c r="C1353" i="5"/>
  <c r="B1352" i="5"/>
  <c r="C1352" i="5"/>
  <c r="B1351" i="5"/>
  <c r="C1351" i="5"/>
  <c r="B1350" i="5"/>
  <c r="C1350" i="5"/>
  <c r="B1349" i="5"/>
  <c r="C1349" i="5"/>
  <c r="B1348" i="5"/>
  <c r="C1348" i="5"/>
  <c r="B1347" i="5"/>
  <c r="C1347" i="5"/>
  <c r="B1346" i="5"/>
  <c r="C1346" i="5"/>
  <c r="B1345" i="5"/>
  <c r="C1345" i="5"/>
  <c r="B1344" i="5"/>
  <c r="C1344" i="5"/>
  <c r="B1343" i="5"/>
  <c r="C1343" i="5"/>
  <c r="B1342" i="5"/>
  <c r="C1342" i="5"/>
  <c r="B1341" i="5"/>
  <c r="C1341" i="5"/>
  <c r="B1340" i="5"/>
  <c r="C1340" i="5"/>
  <c r="B1339" i="5"/>
  <c r="C1339" i="5"/>
  <c r="B1338" i="5"/>
  <c r="C1338" i="5"/>
  <c r="B1337" i="5"/>
  <c r="C1337" i="5"/>
  <c r="B1336" i="5"/>
  <c r="C1336" i="5"/>
  <c r="B1335" i="5"/>
  <c r="C1335" i="5"/>
  <c r="B1334" i="5"/>
  <c r="C1334" i="5"/>
  <c r="B1333" i="5"/>
  <c r="C1333" i="5"/>
  <c r="B1332" i="5"/>
  <c r="C1332" i="5"/>
  <c r="B1331" i="5"/>
  <c r="C1331" i="5"/>
  <c r="B1330" i="5"/>
  <c r="C1330" i="5"/>
  <c r="B1329" i="5"/>
  <c r="C1329" i="5"/>
  <c r="B1328" i="5"/>
  <c r="C1328" i="5"/>
  <c r="B1327" i="5"/>
  <c r="C1327" i="5"/>
  <c r="B1326" i="5"/>
  <c r="C1326" i="5"/>
  <c r="B1325" i="5"/>
  <c r="C1325" i="5"/>
  <c r="B1324" i="5"/>
  <c r="C1324" i="5"/>
  <c r="B1323" i="5"/>
  <c r="C1323" i="5"/>
  <c r="B1322" i="5"/>
  <c r="C1322" i="5"/>
  <c r="B1321" i="5"/>
  <c r="C1321" i="5"/>
  <c r="B1320" i="5"/>
  <c r="C1320" i="5"/>
  <c r="B1319" i="5"/>
  <c r="C1319" i="5"/>
  <c r="B1318" i="5"/>
  <c r="C1318" i="5"/>
  <c r="B1317" i="5"/>
  <c r="C1317" i="5"/>
  <c r="B1316" i="5"/>
  <c r="C1316" i="5"/>
  <c r="B1315" i="5"/>
  <c r="C1315" i="5"/>
  <c r="B1314" i="5"/>
  <c r="C1314" i="5"/>
  <c r="B1313" i="5"/>
  <c r="C1313" i="5"/>
  <c r="B1312" i="5"/>
  <c r="C1312" i="5"/>
  <c r="B1311" i="5"/>
  <c r="C1311" i="5"/>
  <c r="B1310" i="5"/>
  <c r="C1310" i="5"/>
  <c r="B1309" i="5"/>
  <c r="C1309" i="5"/>
  <c r="B1308" i="5"/>
  <c r="C1308" i="5"/>
  <c r="B1307" i="5"/>
  <c r="C1307" i="5"/>
  <c r="B1306" i="5"/>
  <c r="C1306" i="5"/>
  <c r="B1305" i="5"/>
  <c r="C1305" i="5"/>
  <c r="B1304" i="5"/>
  <c r="C1304" i="5"/>
  <c r="B1303" i="5"/>
  <c r="C1303" i="5"/>
  <c r="B1302" i="5"/>
  <c r="C1302" i="5"/>
  <c r="B1301" i="5"/>
  <c r="C1301" i="5"/>
  <c r="B1300" i="5"/>
  <c r="C1300" i="5"/>
  <c r="B1299" i="5"/>
  <c r="C1299" i="5"/>
  <c r="B1298" i="5"/>
  <c r="C1298" i="5"/>
  <c r="B1297" i="5"/>
  <c r="C1297" i="5"/>
  <c r="B1296" i="5"/>
  <c r="C1296" i="5"/>
  <c r="B1295" i="5"/>
  <c r="C1295" i="5"/>
  <c r="B1294" i="5"/>
  <c r="C1294" i="5"/>
  <c r="B1293" i="5"/>
  <c r="C1293" i="5"/>
  <c r="B1292" i="5"/>
  <c r="C1292" i="5"/>
  <c r="B1291" i="5"/>
  <c r="C1291" i="5"/>
  <c r="B1290" i="5"/>
  <c r="C1290" i="5"/>
  <c r="B1289" i="5"/>
  <c r="C1289" i="5"/>
  <c r="B1288" i="5"/>
  <c r="C1288" i="5"/>
  <c r="B1287" i="5"/>
  <c r="C1287" i="5"/>
  <c r="B1286" i="5"/>
  <c r="C1286" i="5"/>
  <c r="B1285" i="5"/>
  <c r="C1285" i="5"/>
  <c r="B1284" i="5"/>
  <c r="C1284" i="5"/>
  <c r="B1283" i="5"/>
  <c r="C1283" i="5"/>
  <c r="B1282" i="5"/>
  <c r="C1282" i="5"/>
  <c r="B1281" i="5"/>
  <c r="C1281" i="5"/>
  <c r="B1280" i="5"/>
  <c r="C1280" i="5"/>
  <c r="B1279" i="5"/>
  <c r="C1279" i="5"/>
  <c r="B1278" i="5"/>
  <c r="C1278" i="5"/>
  <c r="B1277" i="5"/>
  <c r="C1277" i="5"/>
  <c r="B1276" i="5"/>
  <c r="C1276" i="5"/>
  <c r="B1275" i="5"/>
  <c r="C1275" i="5"/>
  <c r="B1274" i="5"/>
  <c r="C1274" i="5"/>
  <c r="B1273" i="5"/>
  <c r="C1273" i="5"/>
  <c r="B1272" i="5"/>
  <c r="C1272" i="5"/>
  <c r="B1271" i="5"/>
  <c r="C1271" i="5"/>
  <c r="B1270" i="5"/>
  <c r="C1270" i="5"/>
  <c r="B1269" i="5"/>
  <c r="C1269" i="5"/>
  <c r="B1268" i="5"/>
  <c r="C1268" i="5"/>
  <c r="B1267" i="5"/>
  <c r="C1267" i="5"/>
  <c r="B1266" i="5"/>
  <c r="C1266" i="5"/>
  <c r="B1265" i="5"/>
  <c r="C1265" i="5"/>
  <c r="B1264" i="5"/>
  <c r="C1264" i="5"/>
  <c r="B1263" i="5"/>
  <c r="C1263" i="5"/>
  <c r="B1262" i="5"/>
  <c r="C1262" i="5"/>
  <c r="B1261" i="5"/>
  <c r="C1261" i="5"/>
  <c r="B1260" i="5"/>
  <c r="C1260" i="5"/>
  <c r="B1259" i="5"/>
  <c r="C1259" i="5"/>
  <c r="B1258" i="5"/>
  <c r="C1258" i="5"/>
  <c r="B1257" i="5"/>
  <c r="C1257" i="5"/>
  <c r="B1256" i="5"/>
  <c r="C1256" i="5"/>
  <c r="B1255" i="5"/>
  <c r="C1255" i="5"/>
  <c r="B1254" i="5"/>
  <c r="C1254" i="5"/>
  <c r="B1253" i="5"/>
  <c r="C1253" i="5"/>
  <c r="B1252" i="5"/>
  <c r="C1252" i="5"/>
  <c r="B1251" i="5"/>
  <c r="C1251" i="5"/>
  <c r="B1250" i="5"/>
  <c r="C1250" i="5"/>
  <c r="B1249" i="5"/>
  <c r="C1249" i="5"/>
  <c r="B1248" i="5"/>
  <c r="C1248" i="5"/>
  <c r="B1247" i="5"/>
  <c r="C1247" i="5"/>
  <c r="B1246" i="5"/>
  <c r="C1246" i="5"/>
  <c r="B1245" i="5"/>
  <c r="C1245" i="5"/>
  <c r="B1244" i="5"/>
  <c r="C1244" i="5"/>
  <c r="B1243" i="5"/>
  <c r="C1243" i="5"/>
  <c r="B1242" i="5"/>
  <c r="C1242" i="5"/>
  <c r="B1241" i="5"/>
  <c r="C1241" i="5"/>
  <c r="B1240" i="5"/>
  <c r="C1240" i="5"/>
  <c r="B1239" i="5"/>
  <c r="C1239" i="5"/>
  <c r="B1238" i="5"/>
  <c r="C1238" i="5"/>
  <c r="B1237" i="5"/>
  <c r="C1237" i="5"/>
  <c r="B1236" i="5"/>
  <c r="C1236" i="5"/>
  <c r="B1235" i="5"/>
  <c r="C1235" i="5"/>
  <c r="B1234" i="5"/>
  <c r="C1234" i="5"/>
  <c r="B1233" i="5"/>
  <c r="C1233" i="5"/>
  <c r="B1232" i="5"/>
  <c r="C1232" i="5"/>
  <c r="B1231" i="5"/>
  <c r="C1231" i="5"/>
  <c r="B1230" i="5"/>
  <c r="C1230" i="5"/>
  <c r="B1229" i="5"/>
  <c r="C1229" i="5"/>
  <c r="B1228" i="5"/>
  <c r="C1228" i="5"/>
  <c r="B1227" i="5"/>
  <c r="C1227" i="5"/>
  <c r="B1226" i="5"/>
  <c r="C1226" i="5"/>
  <c r="B1225" i="5"/>
  <c r="C1225" i="5"/>
  <c r="B1224" i="5"/>
  <c r="C1224" i="5"/>
  <c r="B1223" i="5"/>
  <c r="C1223" i="5"/>
  <c r="B1222" i="5"/>
  <c r="C1222" i="5"/>
  <c r="B1221" i="5"/>
  <c r="C1221" i="5"/>
  <c r="B1220" i="5"/>
  <c r="C1220" i="5"/>
  <c r="B1219" i="5"/>
  <c r="C1219" i="5"/>
  <c r="B1218" i="5"/>
  <c r="C1218" i="5"/>
  <c r="B1217" i="5"/>
  <c r="C1217" i="5"/>
  <c r="B1216" i="5"/>
  <c r="C1216" i="5"/>
  <c r="B1215" i="5"/>
  <c r="C1215" i="5"/>
  <c r="B1214" i="5"/>
  <c r="C1214" i="5"/>
  <c r="B1213" i="5"/>
  <c r="C1213" i="5"/>
  <c r="B1212" i="5"/>
  <c r="C1212" i="5"/>
  <c r="B1211" i="5"/>
  <c r="C1211" i="5"/>
  <c r="B1210" i="5"/>
  <c r="C1210" i="5"/>
  <c r="B1209" i="5"/>
  <c r="C1209" i="5"/>
  <c r="B1208" i="5"/>
  <c r="C1208" i="5"/>
  <c r="B1207" i="5"/>
  <c r="C1207" i="5"/>
  <c r="B1206" i="5"/>
  <c r="C1206" i="5"/>
  <c r="B1205" i="5"/>
  <c r="C1205" i="5"/>
  <c r="B1204" i="5"/>
  <c r="C1204" i="5"/>
  <c r="B1203" i="5"/>
  <c r="C1203" i="5"/>
  <c r="B1202" i="5"/>
  <c r="C1202" i="5"/>
  <c r="B1201" i="5"/>
  <c r="C1201" i="5"/>
  <c r="B1200" i="5"/>
  <c r="C1200" i="5"/>
  <c r="B1199" i="5"/>
  <c r="C1199" i="5"/>
  <c r="B1198" i="5"/>
  <c r="C1198" i="5"/>
  <c r="B1197" i="5"/>
  <c r="C1197" i="5"/>
  <c r="B1196" i="5"/>
  <c r="C1196" i="5"/>
  <c r="B1195" i="5"/>
  <c r="C1195" i="5"/>
  <c r="B1194" i="5"/>
  <c r="C1194" i="5"/>
  <c r="B1193" i="5"/>
  <c r="C1193" i="5"/>
  <c r="B1192" i="5"/>
  <c r="C1192" i="5"/>
  <c r="B1191" i="5"/>
  <c r="C1191" i="5"/>
  <c r="B1190" i="5"/>
  <c r="C1190" i="5"/>
  <c r="B1189" i="5"/>
  <c r="C1189" i="5"/>
  <c r="B1188" i="5"/>
  <c r="C1188" i="5"/>
  <c r="B1187" i="5"/>
  <c r="C1187" i="5"/>
  <c r="B1186" i="5"/>
  <c r="C1186" i="5"/>
  <c r="B1185" i="5"/>
  <c r="C1185" i="5"/>
  <c r="B1184" i="5"/>
  <c r="C1184" i="5"/>
  <c r="B1183" i="5"/>
  <c r="C1183" i="5"/>
  <c r="B1182" i="5"/>
  <c r="C1182" i="5"/>
  <c r="B1181" i="5"/>
  <c r="C1181" i="5"/>
  <c r="B1180" i="5"/>
  <c r="C1180" i="5"/>
  <c r="B1179" i="5"/>
  <c r="C1179" i="5"/>
  <c r="B1178" i="5"/>
  <c r="C1178" i="5"/>
  <c r="B1177" i="5"/>
  <c r="C1177" i="5"/>
  <c r="B1176" i="5"/>
  <c r="C1176" i="5"/>
  <c r="B1175" i="5"/>
  <c r="C1175" i="5"/>
  <c r="B1174" i="5"/>
  <c r="C1174" i="5"/>
  <c r="B1173" i="5"/>
  <c r="C1173" i="5"/>
  <c r="B1172" i="5"/>
  <c r="C1172" i="5"/>
  <c r="B1171" i="5"/>
  <c r="C1171" i="5"/>
  <c r="B1170" i="5"/>
  <c r="C1170" i="5"/>
  <c r="B1169" i="5"/>
  <c r="C1169" i="5"/>
  <c r="B1168" i="5"/>
  <c r="C1168" i="5"/>
  <c r="B1167" i="5"/>
  <c r="C1167" i="5"/>
  <c r="B1166" i="5"/>
  <c r="C1166" i="5"/>
  <c r="B1165" i="5"/>
  <c r="C1165" i="5"/>
  <c r="B1164" i="5"/>
  <c r="C1164" i="5"/>
  <c r="B1163" i="5"/>
  <c r="C1163" i="5"/>
  <c r="B1162" i="5"/>
  <c r="C1162" i="5"/>
  <c r="B1161" i="5"/>
  <c r="C1161" i="5"/>
  <c r="B1160" i="5"/>
  <c r="C1160" i="5"/>
  <c r="B1159" i="5"/>
  <c r="C1159" i="5"/>
  <c r="B1158" i="5"/>
  <c r="C1158" i="5"/>
  <c r="B1157" i="5"/>
  <c r="C1157" i="5"/>
  <c r="B1156" i="5"/>
  <c r="C1156" i="5"/>
  <c r="B1155" i="5"/>
  <c r="C1155" i="5"/>
  <c r="B1154" i="5"/>
  <c r="C1154" i="5"/>
  <c r="B1153" i="5"/>
  <c r="C1153" i="5"/>
  <c r="B1152" i="5"/>
  <c r="C1152" i="5"/>
  <c r="B1151" i="5"/>
  <c r="C1151" i="5"/>
  <c r="B1150" i="5"/>
  <c r="C1150" i="5"/>
  <c r="B1149" i="5"/>
  <c r="C1149" i="5"/>
  <c r="B1148" i="5"/>
  <c r="C1148" i="5"/>
  <c r="B1147" i="5"/>
  <c r="C1147" i="5"/>
  <c r="B1146" i="5"/>
  <c r="C1146" i="5"/>
  <c r="B1145" i="5"/>
  <c r="C1145" i="5"/>
  <c r="B1144" i="5"/>
  <c r="C1144" i="5"/>
  <c r="B1143" i="5"/>
  <c r="C1143" i="5"/>
  <c r="B1142" i="5"/>
  <c r="C1142" i="5"/>
  <c r="B1141" i="5"/>
  <c r="C1141" i="5"/>
  <c r="B1140" i="5"/>
  <c r="C1140" i="5"/>
  <c r="B1139" i="5"/>
  <c r="C1139" i="5"/>
  <c r="B1138" i="5"/>
  <c r="C1138" i="5"/>
  <c r="B1137" i="5"/>
  <c r="C1137" i="5"/>
  <c r="B1136" i="5"/>
  <c r="C1136" i="5"/>
  <c r="B1135" i="5"/>
  <c r="C1135" i="5"/>
  <c r="B1134" i="5"/>
  <c r="C1134" i="5"/>
  <c r="B1133" i="5"/>
  <c r="C1133" i="5"/>
  <c r="B1132" i="5"/>
  <c r="C1132" i="5"/>
  <c r="B1131" i="5"/>
  <c r="C1131" i="5"/>
  <c r="B1130" i="5"/>
  <c r="C1130" i="5"/>
  <c r="B1129" i="5"/>
  <c r="C1129" i="5"/>
  <c r="B1128" i="5"/>
  <c r="C1128" i="5"/>
  <c r="B1127" i="5"/>
  <c r="C1127" i="5"/>
  <c r="B1126" i="5"/>
  <c r="C1126" i="5"/>
  <c r="B1125" i="5"/>
  <c r="C1125" i="5"/>
  <c r="B1124" i="5"/>
  <c r="C1124" i="5"/>
  <c r="B1123" i="5"/>
  <c r="C1123" i="5"/>
  <c r="B1122" i="5"/>
  <c r="C1122" i="5"/>
  <c r="B1121" i="5"/>
  <c r="C1121" i="5"/>
  <c r="B1120" i="5"/>
  <c r="C1120" i="5"/>
  <c r="B1119" i="5"/>
  <c r="C1119" i="5"/>
  <c r="B1118" i="5"/>
  <c r="C1118" i="5"/>
  <c r="B1117" i="5"/>
  <c r="C1117" i="5"/>
  <c r="B1116" i="5"/>
  <c r="C1116" i="5"/>
  <c r="B1115" i="5"/>
  <c r="C1115" i="5"/>
  <c r="B1114" i="5"/>
  <c r="C1114" i="5"/>
  <c r="B1113" i="5"/>
  <c r="C1113" i="5"/>
  <c r="B1112" i="5"/>
  <c r="C1112" i="5"/>
  <c r="B1111" i="5"/>
  <c r="C1111" i="5"/>
  <c r="B1110" i="5"/>
  <c r="C1110" i="5"/>
  <c r="B1109" i="5"/>
  <c r="C1109" i="5"/>
  <c r="B1108" i="5"/>
  <c r="C1108" i="5"/>
  <c r="B1107" i="5"/>
  <c r="C1107" i="5"/>
  <c r="B1106" i="5"/>
  <c r="C1106" i="5"/>
  <c r="B1105" i="5"/>
  <c r="C1105" i="5"/>
  <c r="B1104" i="5"/>
  <c r="C1104" i="5"/>
  <c r="B1103" i="5"/>
  <c r="C1103" i="5"/>
  <c r="B1102" i="5"/>
  <c r="C1102" i="5"/>
  <c r="B1101" i="5"/>
  <c r="C1101" i="5"/>
  <c r="B1100" i="5"/>
  <c r="C1100" i="5"/>
  <c r="B1099" i="5"/>
  <c r="C1099" i="5"/>
  <c r="B1098" i="5"/>
  <c r="C1098" i="5"/>
  <c r="B1097" i="5"/>
  <c r="C1097" i="5"/>
  <c r="B1096" i="5"/>
  <c r="C1096" i="5"/>
  <c r="B1095" i="5"/>
  <c r="C1095" i="5"/>
  <c r="B1094" i="5"/>
  <c r="C1094" i="5"/>
  <c r="B1093" i="5"/>
  <c r="C1093" i="5"/>
  <c r="B1092" i="5"/>
  <c r="C1092" i="5"/>
  <c r="B1091" i="5"/>
  <c r="C1091" i="5"/>
  <c r="B1090" i="5"/>
  <c r="C1090" i="5"/>
  <c r="B1089" i="5"/>
  <c r="C1089" i="5"/>
  <c r="B1088" i="5"/>
  <c r="C1088" i="5"/>
  <c r="B1087" i="5"/>
  <c r="C1087" i="5"/>
  <c r="B1086" i="5"/>
  <c r="C1086" i="5"/>
  <c r="B1085" i="5"/>
  <c r="C1085" i="5"/>
  <c r="B1084" i="5"/>
  <c r="C1084" i="5"/>
  <c r="B1083" i="5"/>
  <c r="C1083" i="5"/>
  <c r="B1082" i="5"/>
  <c r="C1082" i="5"/>
  <c r="B1081" i="5"/>
  <c r="C1081" i="5"/>
  <c r="B1080" i="5"/>
  <c r="C1080" i="5"/>
  <c r="B1079" i="5"/>
  <c r="C1079" i="5"/>
  <c r="B1078" i="5"/>
  <c r="C1078" i="5"/>
  <c r="B1077" i="5"/>
  <c r="C1077" i="5"/>
  <c r="B1076" i="5"/>
  <c r="C1076" i="5"/>
  <c r="B1075" i="5"/>
  <c r="C1075" i="5"/>
  <c r="B1074" i="5"/>
  <c r="C1074" i="5"/>
  <c r="B1073" i="5"/>
  <c r="C1073" i="5"/>
  <c r="B1072" i="5"/>
  <c r="C1072" i="5"/>
  <c r="B1071" i="5"/>
  <c r="C1071" i="5"/>
  <c r="B1070" i="5"/>
  <c r="C1070" i="5"/>
  <c r="B1069" i="5"/>
  <c r="C1069" i="5"/>
  <c r="B1068" i="5"/>
  <c r="C1068" i="5"/>
  <c r="B1067" i="5"/>
  <c r="C1067" i="5"/>
  <c r="B1066" i="5"/>
  <c r="C1066" i="5"/>
  <c r="B1065" i="5"/>
  <c r="C1065" i="5"/>
  <c r="B1064" i="5"/>
  <c r="C1064" i="5"/>
  <c r="B1063" i="5"/>
  <c r="C1063" i="5"/>
  <c r="B1062" i="5"/>
  <c r="C1062" i="5"/>
  <c r="B1061" i="5"/>
  <c r="C1061" i="5"/>
  <c r="B1060" i="5"/>
  <c r="C1060" i="5"/>
  <c r="B1059" i="5"/>
  <c r="C1059" i="5"/>
  <c r="B1058" i="5"/>
  <c r="C1058" i="5"/>
  <c r="B1057" i="5"/>
  <c r="C1057" i="5"/>
  <c r="B1056" i="5"/>
  <c r="C1056" i="5"/>
  <c r="B1055" i="5"/>
  <c r="C1055" i="5"/>
  <c r="B1054" i="5"/>
  <c r="C1054" i="5"/>
  <c r="B1053" i="5"/>
  <c r="C1053" i="5"/>
  <c r="B1052" i="5"/>
  <c r="C1052" i="5"/>
  <c r="B1051" i="5"/>
  <c r="C1051" i="5"/>
  <c r="B1050" i="5"/>
  <c r="C1050" i="5"/>
  <c r="B1049" i="5"/>
  <c r="C1049" i="5"/>
  <c r="B1048" i="5"/>
  <c r="C1048" i="5"/>
  <c r="B1047" i="5"/>
  <c r="C1047" i="5"/>
  <c r="B1046" i="5"/>
  <c r="C1046" i="5"/>
  <c r="B1045" i="5"/>
  <c r="C1045" i="5"/>
  <c r="B1044" i="5"/>
  <c r="C1044" i="5"/>
  <c r="B1043" i="5"/>
  <c r="C1043" i="5"/>
  <c r="B1042" i="5"/>
  <c r="C1042" i="5"/>
  <c r="B1041" i="5"/>
  <c r="C1041" i="5"/>
  <c r="B1040" i="5"/>
  <c r="C1040" i="5"/>
  <c r="B1039" i="5"/>
  <c r="C1039" i="5"/>
  <c r="B1038" i="5"/>
  <c r="C1038" i="5"/>
  <c r="B1037" i="5"/>
  <c r="C1037" i="5"/>
  <c r="B1036" i="5"/>
  <c r="C1036" i="5"/>
  <c r="B1035" i="5"/>
  <c r="C1035" i="5"/>
  <c r="B1034" i="5"/>
  <c r="C1034" i="5"/>
  <c r="B1033" i="5"/>
  <c r="C1033" i="5"/>
  <c r="B1032" i="5"/>
  <c r="C1032" i="5"/>
  <c r="B1031" i="5"/>
  <c r="C1031" i="5"/>
  <c r="B1030" i="5"/>
  <c r="C1030" i="5"/>
  <c r="B1029" i="5"/>
  <c r="C1029" i="5"/>
  <c r="B1028" i="5"/>
  <c r="C1028" i="5"/>
  <c r="B1027" i="5"/>
  <c r="C1027" i="5"/>
  <c r="B1026" i="5"/>
  <c r="C1026" i="5"/>
  <c r="B1025" i="5"/>
  <c r="C1025" i="5"/>
  <c r="B1024" i="5"/>
  <c r="C1024" i="5"/>
  <c r="B1023" i="5"/>
  <c r="C1023" i="5"/>
  <c r="B1022" i="5"/>
  <c r="C1022" i="5"/>
  <c r="B1021" i="5"/>
  <c r="C1021" i="5"/>
  <c r="B1020" i="5"/>
  <c r="C1020" i="5"/>
  <c r="B1019" i="5"/>
  <c r="C1019" i="5"/>
  <c r="B1018" i="5"/>
  <c r="C1018" i="5"/>
  <c r="B1017" i="5"/>
  <c r="C1017" i="5"/>
  <c r="B1016" i="5"/>
  <c r="C1016" i="5"/>
  <c r="B1015" i="5"/>
  <c r="C1015" i="5"/>
  <c r="B1014" i="5"/>
  <c r="C1014" i="5"/>
  <c r="B1013" i="5"/>
  <c r="C1013" i="5"/>
  <c r="B1012" i="5"/>
  <c r="C1012" i="5"/>
  <c r="B1011" i="5"/>
  <c r="C1011" i="5"/>
  <c r="B1010" i="5"/>
  <c r="C1010" i="5"/>
  <c r="B1009" i="5"/>
  <c r="C1009" i="5"/>
  <c r="B1008" i="5"/>
  <c r="C1008" i="5"/>
  <c r="B1007" i="5"/>
  <c r="C1007" i="5"/>
  <c r="B1006" i="5"/>
  <c r="C1006" i="5"/>
  <c r="B1005" i="5"/>
  <c r="C1005" i="5"/>
  <c r="B1004" i="5"/>
  <c r="C1004" i="5"/>
  <c r="B1003" i="5"/>
  <c r="C1003" i="5"/>
  <c r="B1002" i="5"/>
  <c r="C1002" i="5"/>
  <c r="B1001" i="5"/>
  <c r="C1001" i="5"/>
  <c r="B1000" i="5"/>
  <c r="C1000" i="5"/>
  <c r="B999" i="5"/>
  <c r="C999" i="5"/>
  <c r="B998" i="5"/>
  <c r="C998" i="5"/>
  <c r="B997" i="5"/>
  <c r="C997" i="5"/>
  <c r="B996" i="5"/>
  <c r="C996" i="5"/>
  <c r="B995" i="5"/>
  <c r="C995" i="5"/>
  <c r="B994" i="5"/>
  <c r="C994" i="5"/>
  <c r="B993" i="5"/>
  <c r="C993" i="5"/>
  <c r="B992" i="5"/>
  <c r="C992" i="5"/>
  <c r="B991" i="5"/>
  <c r="C991" i="5"/>
  <c r="B990" i="5"/>
  <c r="C990" i="5"/>
  <c r="B989" i="5"/>
  <c r="C989" i="5"/>
  <c r="B988" i="5"/>
  <c r="C988" i="5"/>
  <c r="B987" i="5"/>
  <c r="C987" i="5"/>
  <c r="B986" i="5"/>
  <c r="C986" i="5"/>
  <c r="B985" i="5"/>
  <c r="C985" i="5"/>
  <c r="B984" i="5"/>
  <c r="C984" i="5"/>
  <c r="B983" i="5"/>
  <c r="C983" i="5"/>
  <c r="B982" i="5"/>
  <c r="C982" i="5"/>
  <c r="B981" i="5"/>
  <c r="C981" i="5"/>
  <c r="B980" i="5"/>
  <c r="C980" i="5"/>
  <c r="B979" i="5"/>
  <c r="C979" i="5"/>
  <c r="B978" i="5"/>
  <c r="C978" i="5"/>
  <c r="B977" i="5"/>
  <c r="C977" i="5"/>
  <c r="B976" i="5"/>
  <c r="C976" i="5"/>
  <c r="B975" i="5"/>
  <c r="C975" i="5"/>
  <c r="B974" i="5"/>
  <c r="C974" i="5"/>
  <c r="B973" i="5"/>
  <c r="C973" i="5"/>
  <c r="B972" i="5"/>
  <c r="C972" i="5"/>
  <c r="B971" i="5"/>
  <c r="C971" i="5"/>
  <c r="B970" i="5"/>
  <c r="C970" i="5"/>
  <c r="B969" i="5"/>
  <c r="C969" i="5"/>
  <c r="B968" i="5"/>
  <c r="C968" i="5"/>
  <c r="B967" i="5"/>
  <c r="C967" i="5"/>
  <c r="B966" i="5"/>
  <c r="C966" i="5"/>
  <c r="B965" i="5"/>
  <c r="C965" i="5"/>
  <c r="B964" i="5"/>
  <c r="C964" i="5"/>
  <c r="B963" i="5"/>
  <c r="C963" i="5"/>
  <c r="B962" i="5"/>
  <c r="C962" i="5"/>
  <c r="B961" i="5"/>
  <c r="C961" i="5"/>
  <c r="B960" i="5"/>
  <c r="C960" i="5"/>
  <c r="B959" i="5"/>
  <c r="C959" i="5"/>
  <c r="B958" i="5"/>
  <c r="C958" i="5"/>
  <c r="B957" i="5"/>
  <c r="C957" i="5"/>
  <c r="B956" i="5"/>
  <c r="C956" i="5"/>
  <c r="B955" i="5"/>
  <c r="C955" i="5"/>
  <c r="B954" i="5"/>
  <c r="C954" i="5"/>
  <c r="B953" i="5"/>
  <c r="C953" i="5"/>
  <c r="B952" i="5"/>
  <c r="C952" i="5"/>
  <c r="B951" i="5"/>
  <c r="C951" i="5"/>
  <c r="B950" i="5"/>
  <c r="C950" i="5"/>
  <c r="B949" i="5"/>
  <c r="C949" i="5"/>
  <c r="B948" i="5"/>
  <c r="C948" i="5"/>
  <c r="B947" i="5"/>
  <c r="C947" i="5"/>
  <c r="B946" i="5"/>
  <c r="C946" i="5"/>
  <c r="B945" i="5"/>
  <c r="C945" i="5"/>
  <c r="B944" i="5"/>
  <c r="C944" i="5"/>
  <c r="B943" i="5"/>
  <c r="C943" i="5"/>
  <c r="B942" i="5"/>
  <c r="C942" i="5"/>
  <c r="B941" i="5"/>
  <c r="C941" i="5"/>
  <c r="B940" i="5"/>
  <c r="C940" i="5"/>
  <c r="B939" i="5"/>
  <c r="C939" i="5"/>
  <c r="B938" i="5"/>
  <c r="C938" i="5"/>
  <c r="B937" i="5"/>
  <c r="C937" i="5"/>
  <c r="B936" i="5"/>
  <c r="C936" i="5"/>
  <c r="B935" i="5"/>
  <c r="C935" i="5"/>
  <c r="B934" i="5"/>
  <c r="C934" i="5"/>
  <c r="B933" i="5"/>
  <c r="C933" i="5"/>
  <c r="B932" i="5"/>
  <c r="C932" i="5"/>
  <c r="B931" i="5"/>
  <c r="C931" i="5"/>
  <c r="B930" i="5"/>
  <c r="C930" i="5"/>
  <c r="B929" i="5"/>
  <c r="C929" i="5"/>
  <c r="B928" i="5"/>
  <c r="C928" i="5"/>
  <c r="B927" i="5"/>
  <c r="C927" i="5"/>
  <c r="B926" i="5"/>
  <c r="C926" i="5"/>
  <c r="B925" i="5"/>
  <c r="C925" i="5"/>
  <c r="B924" i="5"/>
  <c r="C924" i="5"/>
  <c r="B923" i="5"/>
  <c r="C923" i="5"/>
  <c r="B922" i="5"/>
  <c r="C922" i="5"/>
  <c r="B921" i="5"/>
  <c r="C921" i="5"/>
  <c r="B920" i="5"/>
  <c r="C920" i="5"/>
  <c r="B919" i="5"/>
  <c r="C919" i="5"/>
  <c r="B918" i="5"/>
  <c r="C918" i="5"/>
  <c r="B917" i="5"/>
  <c r="C917" i="5"/>
  <c r="B916" i="5"/>
  <c r="C916" i="5"/>
  <c r="B915" i="5"/>
  <c r="C915" i="5"/>
  <c r="B914" i="5"/>
  <c r="C914" i="5"/>
  <c r="B913" i="5"/>
  <c r="C913" i="5"/>
  <c r="B912" i="5"/>
  <c r="C912" i="5"/>
  <c r="B911" i="5"/>
  <c r="C911" i="5"/>
  <c r="B910" i="5"/>
  <c r="C910" i="5"/>
  <c r="B909" i="5"/>
  <c r="C909" i="5"/>
  <c r="B908" i="5"/>
  <c r="C908" i="5"/>
  <c r="B907" i="5"/>
  <c r="C907" i="5"/>
  <c r="B906" i="5"/>
  <c r="C906" i="5"/>
  <c r="B905" i="5"/>
  <c r="C905" i="5"/>
  <c r="B904" i="5"/>
  <c r="C904" i="5"/>
  <c r="B903" i="5"/>
  <c r="C903" i="5"/>
  <c r="B902" i="5"/>
  <c r="C902" i="5"/>
  <c r="B901" i="5"/>
  <c r="C901" i="5"/>
  <c r="B900" i="5"/>
  <c r="C900" i="5"/>
  <c r="B899" i="5"/>
  <c r="C899" i="5"/>
  <c r="B898" i="5"/>
  <c r="C898" i="5"/>
  <c r="B897" i="5"/>
  <c r="C897" i="5"/>
  <c r="B896" i="5"/>
  <c r="C896" i="5"/>
  <c r="B895" i="5"/>
  <c r="C895" i="5"/>
  <c r="B894" i="5"/>
  <c r="C894" i="5"/>
  <c r="B893" i="5"/>
  <c r="C893" i="5"/>
  <c r="B892" i="5"/>
  <c r="C892" i="5"/>
  <c r="B891" i="5"/>
  <c r="C891" i="5"/>
  <c r="B890" i="5"/>
  <c r="C890" i="5"/>
  <c r="B889" i="5"/>
  <c r="C889" i="5"/>
  <c r="B888" i="5"/>
  <c r="C888" i="5"/>
  <c r="B887" i="5"/>
  <c r="C887" i="5"/>
  <c r="B886" i="5"/>
  <c r="C886" i="5"/>
  <c r="B885" i="5"/>
  <c r="C885" i="5"/>
  <c r="B884" i="5"/>
  <c r="C884" i="5"/>
  <c r="B883" i="5"/>
  <c r="C883" i="5"/>
  <c r="B882" i="5"/>
  <c r="C882" i="5"/>
  <c r="B881" i="5"/>
  <c r="C881" i="5"/>
  <c r="B880" i="5"/>
  <c r="C880" i="5"/>
  <c r="B879" i="5"/>
  <c r="C879" i="5"/>
  <c r="B878" i="5"/>
  <c r="C878" i="5"/>
  <c r="B877" i="5"/>
  <c r="C877" i="5"/>
  <c r="B876" i="5"/>
  <c r="C876" i="5"/>
  <c r="B875" i="5"/>
  <c r="C875" i="5"/>
  <c r="B874" i="5"/>
  <c r="C874" i="5"/>
  <c r="B873" i="5"/>
  <c r="C873" i="5"/>
  <c r="B872" i="5"/>
  <c r="C872" i="5"/>
  <c r="B871" i="5"/>
  <c r="C871" i="5"/>
  <c r="B870" i="5"/>
  <c r="C870" i="5"/>
  <c r="B869" i="5"/>
  <c r="C869" i="5"/>
  <c r="B868" i="5"/>
  <c r="C868" i="5"/>
  <c r="B867" i="5"/>
  <c r="C867" i="5"/>
  <c r="B866" i="5"/>
  <c r="C866" i="5"/>
  <c r="B865" i="5"/>
  <c r="C865" i="5"/>
  <c r="B864" i="5"/>
  <c r="C864" i="5"/>
  <c r="B863" i="5"/>
  <c r="C863" i="5"/>
  <c r="B862" i="5"/>
  <c r="C862" i="5"/>
  <c r="B861" i="5"/>
  <c r="C861" i="5"/>
  <c r="B860" i="5"/>
  <c r="C860" i="5"/>
  <c r="B859" i="5"/>
  <c r="C859" i="5"/>
  <c r="B858" i="5"/>
  <c r="C858" i="5"/>
  <c r="B857" i="5"/>
  <c r="C857" i="5"/>
  <c r="B856" i="5"/>
  <c r="C856" i="5"/>
  <c r="B855" i="5"/>
  <c r="C855" i="5"/>
  <c r="B854" i="5"/>
  <c r="C854" i="5"/>
  <c r="B853" i="5"/>
  <c r="C853" i="5"/>
  <c r="B852" i="5"/>
  <c r="C852" i="5"/>
  <c r="B851" i="5"/>
  <c r="C851" i="5"/>
  <c r="B850" i="5"/>
  <c r="C850" i="5"/>
  <c r="B849" i="5"/>
  <c r="C849" i="5"/>
  <c r="B848" i="5"/>
  <c r="C848" i="5"/>
  <c r="B847" i="5"/>
  <c r="C847" i="5"/>
  <c r="B846" i="5"/>
  <c r="C846" i="5"/>
  <c r="B845" i="5"/>
  <c r="C845" i="5"/>
  <c r="B844" i="5"/>
  <c r="C844" i="5"/>
  <c r="B843" i="5"/>
  <c r="C843" i="5"/>
  <c r="B842" i="5"/>
  <c r="C842" i="5"/>
  <c r="B841" i="5"/>
  <c r="C841" i="5"/>
  <c r="B840" i="5"/>
  <c r="C840" i="5"/>
  <c r="B839" i="5"/>
  <c r="C839" i="5"/>
  <c r="B838" i="5"/>
  <c r="C838" i="5"/>
  <c r="B837" i="5"/>
  <c r="C837" i="5"/>
  <c r="B836" i="5"/>
  <c r="C836" i="5"/>
  <c r="B835" i="5"/>
  <c r="C835" i="5"/>
  <c r="B834" i="5"/>
  <c r="C834" i="5"/>
  <c r="B833" i="5"/>
  <c r="C833" i="5"/>
  <c r="B832" i="5"/>
  <c r="C832" i="5"/>
  <c r="B831" i="5"/>
  <c r="C831" i="5"/>
  <c r="B830" i="5"/>
  <c r="C830" i="5"/>
  <c r="B829" i="5"/>
  <c r="C829" i="5"/>
  <c r="B828" i="5"/>
  <c r="C828" i="5"/>
  <c r="B827" i="5"/>
  <c r="C827" i="5"/>
  <c r="B826" i="5"/>
  <c r="C826" i="5"/>
  <c r="B825" i="5"/>
  <c r="C825" i="5"/>
  <c r="B824" i="5"/>
  <c r="C824" i="5"/>
  <c r="B823" i="5"/>
  <c r="C823" i="5"/>
  <c r="B822" i="5"/>
  <c r="C822" i="5"/>
  <c r="B821" i="5"/>
  <c r="C821" i="5"/>
  <c r="B820" i="5"/>
  <c r="C820" i="5"/>
  <c r="B819" i="5"/>
  <c r="C819" i="5"/>
  <c r="B818" i="5"/>
  <c r="C818" i="5"/>
  <c r="B817" i="5"/>
  <c r="C817" i="5"/>
  <c r="B816" i="5"/>
  <c r="C816" i="5"/>
  <c r="B815" i="5"/>
  <c r="C815" i="5"/>
  <c r="B814" i="5"/>
  <c r="C814" i="5"/>
  <c r="B813" i="5"/>
  <c r="C813" i="5"/>
  <c r="B812" i="5"/>
  <c r="C812" i="5"/>
  <c r="B811" i="5"/>
  <c r="C811" i="5"/>
  <c r="B810" i="5"/>
  <c r="C810" i="5"/>
  <c r="B809" i="5"/>
  <c r="C809" i="5"/>
  <c r="B808" i="5"/>
  <c r="C808" i="5"/>
  <c r="B807" i="5"/>
  <c r="C807" i="5"/>
  <c r="B806" i="5"/>
  <c r="C806" i="5"/>
  <c r="B805" i="5"/>
  <c r="C805" i="5"/>
  <c r="B804" i="5"/>
  <c r="C804" i="5"/>
  <c r="B803" i="5"/>
  <c r="C803" i="5"/>
  <c r="B802" i="5"/>
  <c r="C802" i="5"/>
  <c r="B801" i="5"/>
  <c r="C801" i="5"/>
  <c r="B800" i="5"/>
  <c r="C800" i="5"/>
  <c r="B799" i="5"/>
  <c r="C799" i="5"/>
  <c r="B798" i="5"/>
  <c r="C798" i="5"/>
  <c r="B797" i="5"/>
  <c r="C797" i="5"/>
  <c r="B796" i="5"/>
  <c r="C796" i="5"/>
  <c r="B795" i="5"/>
  <c r="C795" i="5"/>
  <c r="B794" i="5"/>
  <c r="C794" i="5"/>
  <c r="B793" i="5"/>
  <c r="C793" i="5"/>
  <c r="B792" i="5"/>
  <c r="C792" i="5"/>
  <c r="B791" i="5"/>
  <c r="C791" i="5"/>
  <c r="B790" i="5"/>
  <c r="C790" i="5"/>
  <c r="B789" i="5"/>
  <c r="C789" i="5"/>
  <c r="B788" i="5"/>
  <c r="C788" i="5"/>
  <c r="B787" i="5"/>
  <c r="C787" i="5"/>
  <c r="B786" i="5"/>
  <c r="C786" i="5"/>
  <c r="B785" i="5"/>
  <c r="C785" i="5"/>
  <c r="B784" i="5"/>
  <c r="C784" i="5"/>
  <c r="B783" i="5"/>
  <c r="C783" i="5"/>
  <c r="B782" i="5"/>
  <c r="C782" i="5"/>
  <c r="B781" i="5"/>
  <c r="C781" i="5"/>
  <c r="B780" i="5"/>
  <c r="C780" i="5"/>
  <c r="B779" i="5"/>
  <c r="C779" i="5"/>
  <c r="B778" i="5"/>
  <c r="C778" i="5"/>
  <c r="B777" i="5"/>
  <c r="C777" i="5"/>
  <c r="B776" i="5"/>
  <c r="C776" i="5"/>
  <c r="B775" i="5"/>
  <c r="C775" i="5"/>
  <c r="B774" i="5"/>
  <c r="C774" i="5"/>
  <c r="B773" i="5"/>
  <c r="C773" i="5"/>
  <c r="B772" i="5"/>
  <c r="C772" i="5"/>
  <c r="B771" i="5"/>
  <c r="C771" i="5"/>
  <c r="B770" i="5"/>
  <c r="C770" i="5"/>
  <c r="B769" i="5"/>
  <c r="C769" i="5"/>
  <c r="B768" i="5"/>
  <c r="C768" i="5"/>
  <c r="B767" i="5"/>
  <c r="C767" i="5"/>
  <c r="B766" i="5"/>
  <c r="C766" i="5"/>
  <c r="B765" i="5"/>
  <c r="C765" i="5"/>
  <c r="B764" i="5"/>
  <c r="C764" i="5"/>
  <c r="B763" i="5"/>
  <c r="C763" i="5"/>
  <c r="B762" i="5"/>
  <c r="C762" i="5"/>
  <c r="B761" i="5"/>
  <c r="C761" i="5"/>
  <c r="B760" i="5"/>
  <c r="C760" i="5"/>
  <c r="B759" i="5"/>
  <c r="C759" i="5"/>
  <c r="B758" i="5"/>
  <c r="C758" i="5"/>
  <c r="B757" i="5"/>
  <c r="C757" i="5"/>
  <c r="B756" i="5"/>
  <c r="C756" i="5"/>
  <c r="B755" i="5"/>
  <c r="C755" i="5"/>
  <c r="B754" i="5"/>
  <c r="C754" i="5"/>
  <c r="B753" i="5"/>
  <c r="C753" i="5"/>
  <c r="B752" i="5"/>
  <c r="C752" i="5"/>
  <c r="B751" i="5"/>
  <c r="C751" i="5"/>
  <c r="B750" i="5"/>
  <c r="C750" i="5"/>
  <c r="B749" i="5"/>
  <c r="C749" i="5"/>
  <c r="B748" i="5"/>
  <c r="C748" i="5"/>
  <c r="B747" i="5"/>
  <c r="C747" i="5"/>
  <c r="B746" i="5"/>
  <c r="C746" i="5"/>
  <c r="B745" i="5"/>
  <c r="C745" i="5"/>
  <c r="B744" i="5"/>
  <c r="C744" i="5"/>
  <c r="B743" i="5"/>
  <c r="C743" i="5"/>
  <c r="B742" i="5"/>
  <c r="C742" i="5"/>
  <c r="B741" i="5"/>
  <c r="C741" i="5"/>
  <c r="B740" i="5"/>
  <c r="C740" i="5"/>
  <c r="B739" i="5"/>
  <c r="C739" i="5"/>
  <c r="B738" i="5"/>
  <c r="C738" i="5"/>
  <c r="B737" i="5"/>
  <c r="C737" i="5"/>
  <c r="B736" i="5"/>
  <c r="C736" i="5"/>
  <c r="B735" i="5"/>
  <c r="C735" i="5"/>
  <c r="B734" i="5"/>
  <c r="C734" i="5"/>
  <c r="B733" i="5"/>
  <c r="C733" i="5"/>
  <c r="B732" i="5"/>
  <c r="C732" i="5"/>
  <c r="B731" i="5"/>
  <c r="C731" i="5"/>
  <c r="B730" i="5"/>
  <c r="C730" i="5"/>
  <c r="B729" i="5"/>
  <c r="C729" i="5"/>
  <c r="B728" i="5"/>
  <c r="C728" i="5"/>
  <c r="B727" i="5"/>
  <c r="C727" i="5"/>
  <c r="B726" i="5"/>
  <c r="C726" i="5"/>
  <c r="B725" i="5"/>
  <c r="C725" i="5"/>
  <c r="B724" i="5"/>
  <c r="C724" i="5"/>
  <c r="B723" i="5"/>
  <c r="C723" i="5"/>
  <c r="B722" i="5"/>
  <c r="C722" i="5"/>
  <c r="B721" i="5"/>
  <c r="C721" i="5"/>
  <c r="B720" i="5"/>
  <c r="C720" i="5"/>
  <c r="B719" i="5"/>
  <c r="C719" i="5"/>
  <c r="B718" i="5"/>
  <c r="C718" i="5"/>
  <c r="B717" i="5"/>
  <c r="C717" i="5"/>
  <c r="B716" i="5"/>
  <c r="C716" i="5"/>
  <c r="B715" i="5"/>
  <c r="C715" i="5"/>
  <c r="B714" i="5"/>
  <c r="C714" i="5"/>
  <c r="B713" i="5"/>
  <c r="C713" i="5"/>
  <c r="B712" i="5"/>
  <c r="C712" i="5"/>
  <c r="B711" i="5"/>
  <c r="C711" i="5"/>
  <c r="B710" i="5"/>
  <c r="C710" i="5"/>
  <c r="B709" i="5"/>
  <c r="C709" i="5"/>
  <c r="B708" i="5"/>
  <c r="C708" i="5"/>
  <c r="B707" i="5"/>
  <c r="C707" i="5"/>
  <c r="B706" i="5"/>
  <c r="C706" i="5"/>
  <c r="B705" i="5"/>
  <c r="C705" i="5"/>
  <c r="B704" i="5"/>
  <c r="C704" i="5"/>
  <c r="B703" i="5"/>
  <c r="C703" i="5"/>
  <c r="B702" i="5"/>
  <c r="C702" i="5"/>
  <c r="B701" i="5"/>
  <c r="C701" i="5"/>
  <c r="B700" i="5"/>
  <c r="C700" i="5"/>
  <c r="B699" i="5"/>
  <c r="C699" i="5"/>
  <c r="B698" i="5"/>
  <c r="C698" i="5"/>
  <c r="B697" i="5"/>
  <c r="C697" i="5"/>
  <c r="B696" i="5"/>
  <c r="C696" i="5"/>
  <c r="B695" i="5"/>
  <c r="C695" i="5"/>
  <c r="B694" i="5"/>
  <c r="C694" i="5"/>
  <c r="B693" i="5"/>
  <c r="C693" i="5"/>
  <c r="B692" i="5"/>
  <c r="C692" i="5"/>
  <c r="B691" i="5"/>
  <c r="C691" i="5"/>
  <c r="B690" i="5"/>
  <c r="C690" i="5"/>
  <c r="B689" i="5"/>
  <c r="C689" i="5"/>
  <c r="B688" i="5"/>
  <c r="C688" i="5"/>
  <c r="B687" i="5"/>
  <c r="C687" i="5"/>
  <c r="B686" i="5"/>
  <c r="C686" i="5"/>
  <c r="B685" i="5"/>
  <c r="C685" i="5"/>
  <c r="B684" i="5"/>
  <c r="C684" i="5"/>
  <c r="B683" i="5"/>
  <c r="C683" i="5"/>
  <c r="B682" i="5"/>
  <c r="C682" i="5"/>
  <c r="B681" i="5"/>
  <c r="C681" i="5"/>
  <c r="B680" i="5"/>
  <c r="C680" i="5"/>
  <c r="B679" i="5"/>
  <c r="C679" i="5"/>
  <c r="B678" i="5"/>
  <c r="C678" i="5"/>
  <c r="B677" i="5"/>
  <c r="C677" i="5"/>
  <c r="B676" i="5"/>
  <c r="C676" i="5"/>
  <c r="B675" i="5"/>
  <c r="C675" i="5"/>
  <c r="B674" i="5"/>
  <c r="C674" i="5"/>
  <c r="B673" i="5"/>
  <c r="C673" i="5"/>
  <c r="B672" i="5"/>
  <c r="C672" i="5"/>
  <c r="B671" i="5"/>
  <c r="C671" i="5"/>
  <c r="B670" i="5"/>
  <c r="C670" i="5"/>
  <c r="B669" i="5"/>
  <c r="C669" i="5"/>
  <c r="B668" i="5"/>
  <c r="C668" i="5"/>
  <c r="B667" i="5"/>
  <c r="C667" i="5"/>
  <c r="B666" i="5"/>
  <c r="C666" i="5"/>
  <c r="B665" i="5"/>
  <c r="C665" i="5"/>
  <c r="B664" i="5"/>
  <c r="C664" i="5"/>
  <c r="B663" i="5"/>
  <c r="C663" i="5"/>
  <c r="B662" i="5"/>
  <c r="C662" i="5"/>
  <c r="B661" i="5"/>
  <c r="C661" i="5"/>
  <c r="B660" i="5"/>
  <c r="C660" i="5"/>
  <c r="B659" i="5"/>
  <c r="C659" i="5"/>
  <c r="B658" i="5"/>
  <c r="C658" i="5"/>
  <c r="B657" i="5"/>
  <c r="C657" i="5"/>
  <c r="B656" i="5"/>
  <c r="C656" i="5"/>
  <c r="B655" i="5"/>
  <c r="C655" i="5"/>
  <c r="B654" i="5"/>
  <c r="C654" i="5"/>
  <c r="B653" i="5"/>
  <c r="C653" i="5"/>
  <c r="B652" i="5"/>
  <c r="C652" i="5"/>
  <c r="B651" i="5"/>
  <c r="C651" i="5"/>
  <c r="B650" i="5"/>
  <c r="C650" i="5"/>
  <c r="B649" i="5"/>
  <c r="C649" i="5"/>
  <c r="B648" i="5"/>
  <c r="C648" i="5"/>
  <c r="B647" i="5"/>
  <c r="C647" i="5"/>
  <c r="B646" i="5"/>
  <c r="C646" i="5"/>
  <c r="B645" i="5"/>
  <c r="C645" i="5"/>
  <c r="B644" i="5"/>
  <c r="C644" i="5"/>
  <c r="B643" i="5"/>
  <c r="C643" i="5"/>
  <c r="B642" i="5"/>
  <c r="C642" i="5"/>
  <c r="B641" i="5"/>
  <c r="C641" i="5"/>
  <c r="B640" i="5"/>
  <c r="C640" i="5"/>
  <c r="B639" i="5"/>
  <c r="C639" i="5"/>
  <c r="B638" i="5"/>
  <c r="C638" i="5"/>
  <c r="B637" i="5"/>
  <c r="C637" i="5"/>
  <c r="B636" i="5"/>
  <c r="C636" i="5"/>
  <c r="B635" i="5"/>
  <c r="C635" i="5"/>
  <c r="B634" i="5"/>
  <c r="C634" i="5"/>
  <c r="B633" i="5"/>
  <c r="C633" i="5"/>
  <c r="B632" i="5"/>
  <c r="C632" i="5"/>
  <c r="B631" i="5"/>
  <c r="C631" i="5"/>
  <c r="B630" i="5"/>
  <c r="C630" i="5"/>
  <c r="B629" i="5"/>
  <c r="C629" i="5"/>
  <c r="B628" i="5"/>
  <c r="C628" i="5"/>
  <c r="B627" i="5"/>
  <c r="C627" i="5"/>
  <c r="B626" i="5"/>
  <c r="C626" i="5"/>
  <c r="B625" i="5"/>
  <c r="C625" i="5"/>
  <c r="B624" i="5"/>
  <c r="C624" i="5"/>
  <c r="B623" i="5"/>
  <c r="C623" i="5"/>
  <c r="B622" i="5"/>
  <c r="C622" i="5"/>
  <c r="B621" i="5"/>
  <c r="C621" i="5"/>
  <c r="B620" i="5"/>
  <c r="C620" i="5"/>
  <c r="B619" i="5"/>
  <c r="C619" i="5"/>
  <c r="B618" i="5"/>
  <c r="C618" i="5"/>
  <c r="B617" i="5"/>
  <c r="C617" i="5"/>
  <c r="B616" i="5"/>
  <c r="C616" i="5"/>
  <c r="B615" i="5"/>
  <c r="C615" i="5"/>
  <c r="B614" i="5"/>
  <c r="C614" i="5"/>
  <c r="B613" i="5"/>
  <c r="C613" i="5"/>
  <c r="B612" i="5"/>
  <c r="C612" i="5"/>
  <c r="B611" i="5"/>
  <c r="C611" i="5"/>
  <c r="B610" i="5"/>
  <c r="C610" i="5"/>
  <c r="B609" i="5"/>
  <c r="C609" i="5"/>
  <c r="B608" i="5"/>
  <c r="C608" i="5"/>
  <c r="B607" i="5"/>
  <c r="C607" i="5"/>
  <c r="B606" i="5"/>
  <c r="C606" i="5"/>
  <c r="B605" i="5"/>
  <c r="C605" i="5"/>
  <c r="B604" i="5"/>
  <c r="C604" i="5"/>
  <c r="B603" i="5"/>
  <c r="C603" i="5"/>
  <c r="B602" i="5"/>
  <c r="C602" i="5"/>
  <c r="B601" i="5"/>
  <c r="C601" i="5"/>
  <c r="B600" i="5"/>
  <c r="C600" i="5"/>
  <c r="B599" i="5"/>
  <c r="C599" i="5"/>
  <c r="B598" i="5"/>
  <c r="C598" i="5"/>
  <c r="B597" i="5"/>
  <c r="C597" i="5"/>
  <c r="B596" i="5"/>
  <c r="C596" i="5"/>
  <c r="B595" i="5"/>
  <c r="C595" i="5"/>
  <c r="B594" i="5"/>
  <c r="C594" i="5"/>
  <c r="B593" i="5"/>
  <c r="C593" i="5"/>
  <c r="B592" i="5"/>
  <c r="C592" i="5"/>
  <c r="B591" i="5"/>
  <c r="C591" i="5"/>
  <c r="B590" i="5"/>
  <c r="C590" i="5"/>
  <c r="B589" i="5"/>
  <c r="C589" i="5"/>
  <c r="B588" i="5"/>
  <c r="C588" i="5"/>
  <c r="B587" i="5"/>
  <c r="C587" i="5"/>
  <c r="B586" i="5"/>
  <c r="C586" i="5"/>
  <c r="B585" i="5"/>
  <c r="C585" i="5"/>
  <c r="B584" i="5"/>
  <c r="C584" i="5"/>
  <c r="B583" i="5"/>
  <c r="C583" i="5"/>
  <c r="B582" i="5"/>
  <c r="C582" i="5"/>
  <c r="B581" i="5"/>
  <c r="C581" i="5"/>
  <c r="B580" i="5"/>
  <c r="C580" i="5"/>
  <c r="B579" i="5"/>
  <c r="C579" i="5"/>
  <c r="B578" i="5"/>
  <c r="C578" i="5"/>
  <c r="B577" i="5"/>
  <c r="C577" i="5"/>
  <c r="B576" i="5"/>
  <c r="C576" i="5"/>
  <c r="B575" i="5"/>
  <c r="C575" i="5"/>
  <c r="B574" i="5"/>
  <c r="C574" i="5"/>
  <c r="B573" i="5"/>
  <c r="C573" i="5"/>
  <c r="B572" i="5"/>
  <c r="C572" i="5"/>
  <c r="B571" i="5"/>
  <c r="C571" i="5"/>
  <c r="B570" i="5"/>
  <c r="C570" i="5"/>
  <c r="B569" i="5"/>
  <c r="C569" i="5"/>
  <c r="B568" i="5"/>
  <c r="C568" i="5"/>
  <c r="B567" i="5"/>
  <c r="C567" i="5"/>
  <c r="B566" i="5"/>
  <c r="C566" i="5"/>
  <c r="B565" i="5"/>
  <c r="C565" i="5"/>
  <c r="B564" i="5"/>
  <c r="C564" i="5"/>
  <c r="B563" i="5"/>
  <c r="C563" i="5"/>
  <c r="B562" i="5"/>
  <c r="C562" i="5"/>
  <c r="B561" i="5"/>
  <c r="C561" i="5"/>
  <c r="B560" i="5"/>
  <c r="C560" i="5"/>
  <c r="B559" i="5"/>
  <c r="C559" i="5"/>
  <c r="B558" i="5"/>
  <c r="C558" i="5"/>
  <c r="B557" i="5"/>
  <c r="C557" i="5"/>
  <c r="B556" i="5"/>
  <c r="C556" i="5"/>
  <c r="B555" i="5"/>
  <c r="C555" i="5"/>
  <c r="B554" i="5"/>
  <c r="C554" i="5"/>
  <c r="B553" i="5"/>
  <c r="C553" i="5"/>
  <c r="B552" i="5"/>
  <c r="C552" i="5"/>
  <c r="B551" i="5"/>
  <c r="C551" i="5"/>
  <c r="B550" i="5"/>
  <c r="C550" i="5"/>
  <c r="B549" i="5"/>
  <c r="C549" i="5"/>
  <c r="B548" i="5"/>
  <c r="C548" i="5"/>
  <c r="B547" i="5"/>
  <c r="C547" i="5"/>
  <c r="B546" i="5"/>
  <c r="C546" i="5"/>
  <c r="B545" i="5"/>
  <c r="C545" i="5"/>
  <c r="B544" i="5"/>
  <c r="C544" i="5"/>
  <c r="B543" i="5"/>
  <c r="C543" i="5"/>
  <c r="B542" i="5"/>
  <c r="C542" i="5"/>
  <c r="B541" i="5"/>
  <c r="C541" i="5"/>
  <c r="B540" i="5"/>
  <c r="C540" i="5"/>
  <c r="B539" i="5"/>
  <c r="C539" i="5"/>
  <c r="B538" i="5"/>
  <c r="C538" i="5"/>
  <c r="B537" i="5"/>
  <c r="C537" i="5"/>
  <c r="B536" i="5"/>
  <c r="C536" i="5"/>
  <c r="B535" i="5"/>
  <c r="C535" i="5"/>
  <c r="B534" i="5"/>
  <c r="C534" i="5"/>
  <c r="B533" i="5"/>
  <c r="C533" i="5"/>
  <c r="B532" i="5"/>
  <c r="C532" i="5"/>
  <c r="B531" i="5"/>
  <c r="C531" i="5"/>
  <c r="B530" i="5"/>
  <c r="C530" i="5"/>
  <c r="B529" i="5"/>
  <c r="C529" i="5"/>
  <c r="B528" i="5"/>
  <c r="C528" i="5"/>
  <c r="B527" i="5"/>
  <c r="C527" i="5"/>
  <c r="B526" i="5"/>
  <c r="C526" i="5"/>
  <c r="B525" i="5"/>
  <c r="C525" i="5"/>
  <c r="B524" i="5"/>
  <c r="C524" i="5"/>
  <c r="B523" i="5"/>
  <c r="C523" i="5"/>
  <c r="B522" i="5"/>
  <c r="C522" i="5"/>
  <c r="B521" i="5"/>
  <c r="C521" i="5"/>
  <c r="B520" i="5"/>
  <c r="C520" i="5"/>
  <c r="B519" i="5"/>
  <c r="C519" i="5"/>
  <c r="B518" i="5"/>
  <c r="C518" i="5"/>
  <c r="B517" i="5"/>
  <c r="C517" i="5"/>
  <c r="B516" i="5"/>
  <c r="C516" i="5"/>
  <c r="B515" i="5"/>
  <c r="C515" i="5"/>
  <c r="B514" i="5"/>
  <c r="C514" i="5"/>
  <c r="B513" i="5"/>
  <c r="C513" i="5"/>
  <c r="B512" i="5"/>
  <c r="C512" i="5"/>
  <c r="B511" i="5"/>
  <c r="C511" i="5"/>
  <c r="B510" i="5"/>
  <c r="C510" i="5"/>
  <c r="B509" i="5"/>
  <c r="C509" i="5"/>
  <c r="B508" i="5"/>
  <c r="C508" i="5"/>
  <c r="B507" i="5"/>
  <c r="C507" i="5"/>
  <c r="B506" i="5"/>
  <c r="C506" i="5"/>
  <c r="B505" i="5"/>
  <c r="C505" i="5"/>
  <c r="B504" i="5"/>
  <c r="C504" i="5"/>
  <c r="B503" i="5"/>
  <c r="C503" i="5"/>
  <c r="B502" i="5"/>
  <c r="C502" i="5"/>
  <c r="B501" i="5"/>
  <c r="C501" i="5"/>
  <c r="B500" i="5"/>
  <c r="C500" i="5"/>
  <c r="B499" i="5"/>
  <c r="C499" i="5"/>
  <c r="B498" i="5"/>
  <c r="C498" i="5"/>
  <c r="B497" i="5"/>
  <c r="C497" i="5"/>
  <c r="B496" i="5"/>
  <c r="C496" i="5"/>
  <c r="B495" i="5"/>
  <c r="C495" i="5"/>
  <c r="B494" i="5"/>
  <c r="C494" i="5"/>
  <c r="B493" i="5"/>
  <c r="C493" i="5"/>
  <c r="B492" i="5"/>
  <c r="C492" i="5"/>
  <c r="B491" i="5"/>
  <c r="C491" i="5"/>
  <c r="B490" i="5"/>
  <c r="C490" i="5"/>
  <c r="B489" i="5"/>
  <c r="C489" i="5"/>
  <c r="B488" i="5"/>
  <c r="C488" i="5"/>
  <c r="B487" i="5"/>
  <c r="C487" i="5"/>
  <c r="B486" i="5"/>
  <c r="C486" i="5"/>
  <c r="B485" i="5"/>
  <c r="C485" i="5"/>
  <c r="B484" i="5"/>
  <c r="C484" i="5"/>
  <c r="B483" i="5"/>
  <c r="C483" i="5"/>
  <c r="B482" i="5"/>
  <c r="C482" i="5"/>
  <c r="B481" i="5"/>
  <c r="C481" i="5"/>
  <c r="B480" i="5"/>
  <c r="C480" i="5"/>
  <c r="B479" i="5"/>
  <c r="C479" i="5"/>
  <c r="B478" i="5"/>
  <c r="C478" i="5"/>
  <c r="B477" i="5"/>
  <c r="C477" i="5"/>
  <c r="B476" i="5"/>
  <c r="C476" i="5"/>
  <c r="B475" i="5"/>
  <c r="C475" i="5"/>
  <c r="B474" i="5"/>
  <c r="C474" i="5"/>
  <c r="B473" i="5"/>
  <c r="C473" i="5"/>
  <c r="B472" i="5"/>
  <c r="C472" i="5"/>
  <c r="B471" i="5"/>
  <c r="C471" i="5"/>
  <c r="B470" i="5"/>
  <c r="C470" i="5"/>
  <c r="B469" i="5"/>
  <c r="C469" i="5"/>
  <c r="B468" i="5"/>
  <c r="C468" i="5"/>
  <c r="B467" i="5"/>
  <c r="C467" i="5"/>
  <c r="B466" i="5"/>
  <c r="C466" i="5"/>
  <c r="B465" i="5"/>
  <c r="C465" i="5"/>
  <c r="B464" i="5"/>
  <c r="C464" i="5"/>
  <c r="B463" i="5"/>
  <c r="C463" i="5"/>
  <c r="B462" i="5"/>
  <c r="C462" i="5"/>
  <c r="B461" i="5"/>
  <c r="C461" i="5"/>
  <c r="B460" i="5"/>
  <c r="C460" i="5"/>
  <c r="B459" i="5"/>
  <c r="C459" i="5"/>
  <c r="B458" i="5"/>
  <c r="C458" i="5"/>
  <c r="B457" i="5"/>
  <c r="C457" i="5"/>
  <c r="B456" i="5"/>
  <c r="C456" i="5"/>
  <c r="B455" i="5"/>
  <c r="C455" i="5"/>
  <c r="B454" i="5"/>
  <c r="C454" i="5"/>
  <c r="B453" i="5"/>
  <c r="C453" i="5"/>
  <c r="B452" i="5"/>
  <c r="C452" i="5"/>
  <c r="B451" i="5"/>
  <c r="C451" i="5"/>
  <c r="B450" i="5"/>
  <c r="C450" i="5"/>
  <c r="B449" i="5"/>
  <c r="C449" i="5"/>
  <c r="B448" i="5"/>
  <c r="C448" i="5"/>
  <c r="B447" i="5"/>
  <c r="C447" i="5"/>
  <c r="B446" i="5"/>
  <c r="C446" i="5"/>
  <c r="B445" i="5"/>
  <c r="C445" i="5"/>
  <c r="B444" i="5"/>
  <c r="C444" i="5"/>
  <c r="B443" i="5"/>
  <c r="C443" i="5"/>
  <c r="B442" i="5"/>
  <c r="C442" i="5"/>
  <c r="B441" i="5"/>
  <c r="C441" i="5"/>
  <c r="B440" i="5"/>
  <c r="C440" i="5"/>
  <c r="B439" i="5"/>
  <c r="C439" i="5"/>
  <c r="B438" i="5"/>
  <c r="C438" i="5"/>
  <c r="B437" i="5"/>
  <c r="C437" i="5"/>
  <c r="B436" i="5"/>
  <c r="C436" i="5"/>
  <c r="B435" i="5"/>
  <c r="C435" i="5"/>
  <c r="B434" i="5"/>
  <c r="C434" i="5"/>
  <c r="B433" i="5"/>
  <c r="C433" i="5"/>
  <c r="B432" i="5"/>
  <c r="C432" i="5"/>
  <c r="B431" i="5"/>
  <c r="C431" i="5"/>
  <c r="B430" i="5"/>
  <c r="C430" i="5"/>
  <c r="B429" i="5"/>
  <c r="C429" i="5"/>
  <c r="B428" i="5"/>
  <c r="C428" i="5"/>
  <c r="B427" i="5"/>
  <c r="C427" i="5"/>
  <c r="B426" i="5"/>
  <c r="C426" i="5"/>
  <c r="B425" i="5"/>
  <c r="C425" i="5"/>
  <c r="B424" i="5"/>
  <c r="C424" i="5"/>
  <c r="B423" i="5"/>
  <c r="C423" i="5"/>
  <c r="B422" i="5"/>
  <c r="C422" i="5"/>
  <c r="B421" i="5"/>
  <c r="C421" i="5"/>
  <c r="B420" i="5"/>
  <c r="C420" i="5"/>
  <c r="B419" i="5"/>
  <c r="C419" i="5"/>
  <c r="B418" i="5"/>
  <c r="C418" i="5"/>
  <c r="B417" i="5"/>
  <c r="C417" i="5"/>
  <c r="B416" i="5"/>
  <c r="C416" i="5"/>
  <c r="B415" i="5"/>
  <c r="C415" i="5"/>
  <c r="B414" i="5"/>
  <c r="C414" i="5"/>
  <c r="B413" i="5"/>
  <c r="C413" i="5"/>
  <c r="B412" i="5"/>
  <c r="C412" i="5"/>
  <c r="B411" i="5"/>
  <c r="C411" i="5"/>
  <c r="B410" i="5"/>
  <c r="C410" i="5"/>
  <c r="B409" i="5"/>
  <c r="C409" i="5"/>
  <c r="B408" i="5"/>
  <c r="C408" i="5"/>
  <c r="B407" i="5"/>
  <c r="C407" i="5"/>
  <c r="B406" i="5"/>
  <c r="C406" i="5"/>
  <c r="B405" i="5"/>
  <c r="C405" i="5"/>
  <c r="B404" i="5"/>
  <c r="C404" i="5"/>
  <c r="B403" i="5"/>
  <c r="C403" i="5"/>
  <c r="B402" i="5"/>
  <c r="C402" i="5"/>
  <c r="B401" i="5"/>
  <c r="C401" i="5"/>
  <c r="B400" i="5"/>
  <c r="C400" i="5"/>
  <c r="B399" i="5"/>
  <c r="C399" i="5"/>
  <c r="B398" i="5"/>
  <c r="C398" i="5"/>
  <c r="B397" i="5"/>
  <c r="C397" i="5"/>
  <c r="B396" i="5"/>
  <c r="C396" i="5"/>
  <c r="B395" i="5"/>
  <c r="C395" i="5"/>
  <c r="B394" i="5"/>
  <c r="C394" i="5"/>
  <c r="B393" i="5"/>
  <c r="C393" i="5"/>
  <c r="B392" i="5"/>
  <c r="C392" i="5"/>
  <c r="B391" i="5"/>
  <c r="C391" i="5"/>
  <c r="B390" i="5"/>
  <c r="C390" i="5"/>
  <c r="B389" i="5"/>
  <c r="C389" i="5"/>
  <c r="B388" i="5"/>
  <c r="C388" i="5"/>
  <c r="B387" i="5"/>
  <c r="C387" i="5"/>
  <c r="B386" i="5"/>
  <c r="C386" i="5"/>
  <c r="B385" i="5"/>
  <c r="C385" i="5"/>
  <c r="B384" i="5"/>
  <c r="C384" i="5"/>
  <c r="B383" i="5"/>
  <c r="C383" i="5"/>
  <c r="B382" i="5"/>
  <c r="C382" i="5"/>
  <c r="B381" i="5"/>
  <c r="C381" i="5"/>
  <c r="B380" i="5"/>
  <c r="C380" i="5"/>
  <c r="B379" i="5"/>
  <c r="C379" i="5"/>
  <c r="B378" i="5"/>
  <c r="C378" i="5"/>
  <c r="B377" i="5"/>
  <c r="C377" i="5"/>
  <c r="B376" i="5"/>
  <c r="C376" i="5"/>
  <c r="B375" i="5"/>
  <c r="C375" i="5"/>
  <c r="B374" i="5"/>
  <c r="C374" i="5"/>
  <c r="B373" i="5"/>
  <c r="C373" i="5"/>
  <c r="B372" i="5"/>
  <c r="C372" i="5"/>
  <c r="B371" i="5"/>
  <c r="C371" i="5"/>
  <c r="B370" i="5"/>
  <c r="C370" i="5"/>
  <c r="B369" i="5"/>
  <c r="C369" i="5"/>
  <c r="B368" i="5"/>
  <c r="C368" i="5"/>
  <c r="B367" i="5"/>
  <c r="C367" i="5"/>
  <c r="B366" i="5"/>
  <c r="C366" i="5"/>
  <c r="B365" i="5"/>
  <c r="C365" i="5"/>
  <c r="B364" i="5"/>
  <c r="C364" i="5"/>
  <c r="B363" i="5"/>
  <c r="C363" i="5"/>
  <c r="B362" i="5"/>
  <c r="C362" i="5"/>
  <c r="B361" i="5"/>
  <c r="C361" i="5"/>
  <c r="B360" i="5"/>
  <c r="C360" i="5"/>
  <c r="B359" i="5"/>
  <c r="C359" i="5"/>
  <c r="B358" i="5"/>
  <c r="C358" i="5"/>
  <c r="B357" i="5"/>
  <c r="C357" i="5"/>
  <c r="B356" i="5"/>
  <c r="C356" i="5"/>
  <c r="B355" i="5"/>
  <c r="C355" i="5"/>
  <c r="B354" i="5"/>
  <c r="C354" i="5"/>
  <c r="B353" i="5"/>
  <c r="C353" i="5"/>
  <c r="B352" i="5"/>
  <c r="C352" i="5"/>
  <c r="B351" i="5"/>
  <c r="C351" i="5"/>
  <c r="B350" i="5"/>
  <c r="C350" i="5"/>
  <c r="B349" i="5"/>
  <c r="C349" i="5"/>
  <c r="B348" i="5"/>
  <c r="C348" i="5"/>
  <c r="B347" i="5"/>
  <c r="C347" i="5"/>
  <c r="B346" i="5"/>
  <c r="C346" i="5"/>
  <c r="B345" i="5"/>
  <c r="C345" i="5"/>
  <c r="B344" i="5"/>
  <c r="C344" i="5"/>
  <c r="B343" i="5"/>
  <c r="C343" i="5"/>
  <c r="B342" i="5"/>
  <c r="C342" i="5"/>
  <c r="B341" i="5"/>
  <c r="C341" i="5"/>
  <c r="B340" i="5"/>
  <c r="C340" i="5"/>
  <c r="B339" i="5"/>
  <c r="C339" i="5"/>
  <c r="B338" i="5"/>
  <c r="C338" i="5"/>
  <c r="B337" i="5"/>
  <c r="C337" i="5"/>
  <c r="B336" i="5"/>
  <c r="C336" i="5"/>
  <c r="B335" i="5"/>
  <c r="C335" i="5"/>
  <c r="B334" i="5"/>
  <c r="C334" i="5"/>
  <c r="B333" i="5"/>
  <c r="C333" i="5"/>
  <c r="B332" i="5"/>
  <c r="C332" i="5"/>
  <c r="B331" i="5"/>
  <c r="C331" i="5"/>
  <c r="B330" i="5"/>
  <c r="C330" i="5"/>
  <c r="B329" i="5"/>
  <c r="C329" i="5"/>
  <c r="B328" i="5"/>
  <c r="C328" i="5"/>
  <c r="B327" i="5"/>
  <c r="C327" i="5"/>
  <c r="B326" i="5"/>
  <c r="C326" i="5"/>
  <c r="B325" i="5"/>
  <c r="C325" i="5"/>
  <c r="B324" i="5"/>
  <c r="C324" i="5"/>
  <c r="B323" i="5"/>
  <c r="C323" i="5"/>
  <c r="B322" i="5"/>
  <c r="C322" i="5"/>
  <c r="B321" i="5"/>
  <c r="C321" i="5"/>
  <c r="B320" i="5"/>
  <c r="C320" i="5"/>
  <c r="B319" i="5"/>
  <c r="C319" i="5"/>
  <c r="B318" i="5"/>
  <c r="C318" i="5"/>
  <c r="B317" i="5"/>
  <c r="C317" i="5"/>
  <c r="B316" i="5"/>
  <c r="C316" i="5"/>
  <c r="B315" i="5"/>
  <c r="C315" i="5"/>
  <c r="B314" i="5"/>
  <c r="C314" i="5"/>
  <c r="B313" i="5"/>
  <c r="C313" i="5"/>
  <c r="B312" i="5"/>
  <c r="C312" i="5"/>
  <c r="B311" i="5"/>
  <c r="C311" i="5"/>
  <c r="B310" i="5"/>
  <c r="C310" i="5"/>
  <c r="B309" i="5"/>
  <c r="C309" i="5"/>
  <c r="B308" i="5"/>
  <c r="C308" i="5"/>
  <c r="B307" i="5"/>
  <c r="C307" i="5"/>
  <c r="B306" i="5"/>
  <c r="C306" i="5"/>
  <c r="B305" i="5"/>
  <c r="C305" i="5"/>
  <c r="B304" i="5"/>
  <c r="C304" i="5"/>
  <c r="B303" i="5"/>
  <c r="C303" i="5"/>
  <c r="B302" i="5"/>
  <c r="C302" i="5"/>
  <c r="B301" i="5"/>
  <c r="C301" i="5"/>
  <c r="B300" i="5"/>
  <c r="C300" i="5"/>
  <c r="B299" i="5"/>
  <c r="C299" i="5"/>
  <c r="B298" i="5"/>
  <c r="C298" i="5"/>
  <c r="B297" i="5"/>
  <c r="C297" i="5"/>
  <c r="B296" i="5"/>
  <c r="C296" i="5"/>
  <c r="B295" i="5"/>
  <c r="C295" i="5"/>
  <c r="B294" i="5"/>
  <c r="C294" i="5"/>
  <c r="B293" i="5"/>
  <c r="C293" i="5"/>
  <c r="B292" i="5"/>
  <c r="C292" i="5"/>
  <c r="B291" i="5"/>
  <c r="C291" i="5"/>
  <c r="B290" i="5"/>
  <c r="C290" i="5"/>
  <c r="B289" i="5"/>
  <c r="C289" i="5"/>
  <c r="B288" i="5"/>
  <c r="C288" i="5"/>
  <c r="B287" i="5"/>
  <c r="C287" i="5"/>
  <c r="B286" i="5"/>
  <c r="C286" i="5"/>
  <c r="B285" i="5"/>
  <c r="C285" i="5"/>
  <c r="B284" i="5"/>
  <c r="C284" i="5"/>
  <c r="B283" i="5"/>
  <c r="C283" i="5"/>
  <c r="B282" i="5"/>
  <c r="C282" i="5"/>
  <c r="B281" i="5"/>
  <c r="C281" i="5"/>
  <c r="B280" i="5"/>
  <c r="C280" i="5"/>
  <c r="B279" i="5"/>
  <c r="C279" i="5"/>
  <c r="B278" i="5"/>
  <c r="C278" i="5"/>
  <c r="B277" i="5"/>
  <c r="C277" i="5"/>
  <c r="B276" i="5"/>
  <c r="C276" i="5"/>
  <c r="B275" i="5"/>
  <c r="C275" i="5"/>
  <c r="B274" i="5"/>
  <c r="C274" i="5"/>
  <c r="B273" i="5"/>
  <c r="C273" i="5"/>
  <c r="B272" i="5"/>
  <c r="C272" i="5"/>
  <c r="B271" i="5"/>
  <c r="C271" i="5"/>
  <c r="B270" i="5"/>
  <c r="C270" i="5"/>
  <c r="B269" i="5"/>
  <c r="C269" i="5"/>
  <c r="B268" i="5"/>
  <c r="C268" i="5"/>
  <c r="B267" i="5"/>
  <c r="C267" i="5"/>
  <c r="B266" i="5"/>
  <c r="C266" i="5"/>
  <c r="B265" i="5"/>
  <c r="C265" i="5"/>
  <c r="B264" i="5"/>
  <c r="C264" i="5"/>
  <c r="B263" i="5"/>
  <c r="C263" i="5"/>
  <c r="B262" i="5"/>
  <c r="C262" i="5"/>
  <c r="B261" i="5"/>
  <c r="C261" i="5"/>
  <c r="B260" i="5"/>
  <c r="C260" i="5"/>
  <c r="B259" i="5"/>
  <c r="C259" i="5"/>
  <c r="B258" i="5"/>
  <c r="C258" i="5"/>
  <c r="B257" i="5"/>
  <c r="C257" i="5"/>
  <c r="B256" i="5"/>
  <c r="C256" i="5"/>
  <c r="B255" i="5"/>
  <c r="C255" i="5"/>
  <c r="B254" i="5"/>
  <c r="C254" i="5"/>
  <c r="B253" i="5"/>
  <c r="C253" i="5"/>
  <c r="B252" i="5"/>
  <c r="C252" i="5"/>
  <c r="B251" i="5"/>
  <c r="C251" i="5"/>
  <c r="B250" i="5"/>
  <c r="C250" i="5"/>
  <c r="B249" i="5"/>
  <c r="C249" i="5"/>
  <c r="B248" i="5"/>
  <c r="C248" i="5"/>
  <c r="B247" i="5"/>
  <c r="C247" i="5"/>
  <c r="B246" i="5"/>
  <c r="C246" i="5"/>
  <c r="B245" i="5"/>
  <c r="C245" i="5"/>
  <c r="B244" i="5"/>
  <c r="C244" i="5"/>
  <c r="B243" i="5"/>
  <c r="C243" i="5"/>
  <c r="B242" i="5"/>
  <c r="C242" i="5"/>
  <c r="B241" i="5"/>
  <c r="C241" i="5"/>
  <c r="B240" i="5"/>
  <c r="C240" i="5"/>
  <c r="B239" i="5"/>
  <c r="C239" i="5"/>
  <c r="B238" i="5"/>
  <c r="C238" i="5"/>
  <c r="B237" i="5"/>
  <c r="C237" i="5"/>
  <c r="B236" i="5"/>
  <c r="C236" i="5"/>
  <c r="B235" i="5"/>
  <c r="C235" i="5"/>
  <c r="B234" i="5"/>
  <c r="C234" i="5"/>
  <c r="B233" i="5"/>
  <c r="C233" i="5"/>
  <c r="B232" i="5"/>
  <c r="C232" i="5"/>
  <c r="B231" i="5"/>
  <c r="C231" i="5"/>
  <c r="B230" i="5"/>
  <c r="C230" i="5"/>
  <c r="B229" i="5"/>
  <c r="C229" i="5"/>
  <c r="B228" i="5"/>
  <c r="C228" i="5"/>
  <c r="B227" i="5"/>
  <c r="C227" i="5"/>
  <c r="B226" i="5"/>
  <c r="C226" i="5"/>
  <c r="B225" i="5"/>
  <c r="C225" i="5"/>
  <c r="B224" i="5"/>
  <c r="C224" i="5"/>
  <c r="B223" i="5"/>
  <c r="C223" i="5"/>
  <c r="B222" i="5"/>
  <c r="C222" i="5"/>
  <c r="B221" i="5"/>
  <c r="C221" i="5"/>
  <c r="B220" i="5"/>
  <c r="C220" i="5"/>
  <c r="B219" i="5"/>
  <c r="C219" i="5"/>
  <c r="B218" i="5"/>
  <c r="C218" i="5"/>
  <c r="B217" i="5"/>
  <c r="C217" i="5"/>
  <c r="B216" i="5"/>
  <c r="C216" i="5"/>
  <c r="B215" i="5"/>
  <c r="C215" i="5"/>
  <c r="B214" i="5"/>
  <c r="C214" i="5"/>
  <c r="B213" i="5"/>
  <c r="C213" i="5"/>
  <c r="B212" i="5"/>
  <c r="C212" i="5"/>
  <c r="B211" i="5"/>
  <c r="C211" i="5"/>
  <c r="B210" i="5"/>
  <c r="C210" i="5"/>
  <c r="B209" i="5"/>
  <c r="C209" i="5"/>
  <c r="B208" i="5"/>
  <c r="C208" i="5"/>
  <c r="B207" i="5"/>
  <c r="C207" i="5"/>
  <c r="B206" i="5"/>
  <c r="C206" i="5"/>
  <c r="B205" i="5"/>
  <c r="C205" i="5"/>
  <c r="B204" i="5"/>
  <c r="C204" i="5"/>
  <c r="B203" i="5"/>
  <c r="C203" i="5"/>
  <c r="B202" i="5"/>
  <c r="C202" i="5"/>
  <c r="B201" i="5"/>
  <c r="C201" i="5"/>
  <c r="B200" i="5"/>
  <c r="C200" i="5"/>
  <c r="B199" i="5"/>
  <c r="C199" i="5"/>
  <c r="B198" i="5"/>
  <c r="C198" i="5"/>
  <c r="B197" i="5"/>
  <c r="C197" i="5"/>
  <c r="B196" i="5"/>
  <c r="C196" i="5"/>
  <c r="B195" i="5"/>
  <c r="C195" i="5"/>
  <c r="B194" i="5"/>
  <c r="C194" i="5"/>
  <c r="B193" i="5"/>
  <c r="C193" i="5"/>
  <c r="B192" i="5"/>
  <c r="C192" i="5"/>
  <c r="B191" i="5"/>
  <c r="C191" i="5"/>
  <c r="B190" i="5"/>
  <c r="C190" i="5"/>
  <c r="B189" i="5"/>
  <c r="C189" i="5"/>
  <c r="B188" i="5"/>
  <c r="C188" i="5"/>
  <c r="B187" i="5"/>
  <c r="C187" i="5"/>
  <c r="B186" i="5"/>
  <c r="C186" i="5"/>
  <c r="B185" i="5"/>
  <c r="C185" i="5"/>
  <c r="B184" i="5"/>
  <c r="C184" i="5"/>
  <c r="B183" i="5"/>
  <c r="C183" i="5"/>
  <c r="B182" i="5"/>
  <c r="C182" i="5"/>
  <c r="B181" i="5"/>
  <c r="C181" i="5"/>
  <c r="B180" i="5"/>
  <c r="C180" i="5"/>
  <c r="B179" i="5"/>
  <c r="C179" i="5"/>
  <c r="B178" i="5"/>
  <c r="C178" i="5"/>
  <c r="B177" i="5"/>
  <c r="C177" i="5"/>
  <c r="B176" i="5"/>
  <c r="C176" i="5"/>
  <c r="B175" i="5"/>
  <c r="C175" i="5"/>
  <c r="B174" i="5"/>
  <c r="C174" i="5"/>
  <c r="B173" i="5"/>
  <c r="C173" i="5"/>
  <c r="B172" i="5"/>
  <c r="C172" i="5"/>
  <c r="B171" i="5"/>
  <c r="C171" i="5"/>
  <c r="B170" i="5"/>
  <c r="C170" i="5"/>
  <c r="B169" i="5"/>
  <c r="C169" i="5"/>
  <c r="B168" i="5"/>
  <c r="C168" i="5"/>
  <c r="B167" i="5"/>
  <c r="C167" i="5"/>
  <c r="B166" i="5"/>
  <c r="C166" i="5"/>
  <c r="B165" i="5"/>
  <c r="C165" i="5"/>
  <c r="B164" i="5"/>
  <c r="C164" i="5"/>
  <c r="B163" i="5"/>
  <c r="C163" i="5"/>
  <c r="B162" i="5"/>
  <c r="C162" i="5"/>
  <c r="B161" i="5"/>
  <c r="C161" i="5"/>
  <c r="B160" i="5"/>
  <c r="C160" i="5"/>
  <c r="B159" i="5"/>
  <c r="C159" i="5"/>
  <c r="B158" i="5"/>
  <c r="C158" i="5"/>
  <c r="B157" i="5"/>
  <c r="C157" i="5"/>
  <c r="B156" i="5"/>
  <c r="C156" i="5"/>
  <c r="B155" i="5"/>
  <c r="C155" i="5"/>
  <c r="B154" i="5"/>
  <c r="C154" i="5"/>
  <c r="B153" i="5"/>
  <c r="C153" i="5"/>
  <c r="B152" i="5"/>
  <c r="C152" i="5"/>
  <c r="B151" i="5"/>
  <c r="C151" i="5"/>
  <c r="B150" i="5"/>
  <c r="C150" i="5"/>
  <c r="B149" i="5"/>
  <c r="C149" i="5"/>
  <c r="B148" i="5"/>
  <c r="C148" i="5"/>
  <c r="B147" i="5"/>
  <c r="C147" i="5"/>
  <c r="B146" i="5"/>
  <c r="C146" i="5"/>
  <c r="B145" i="5"/>
  <c r="C145" i="5"/>
  <c r="B144" i="5"/>
  <c r="C144" i="5"/>
  <c r="B143" i="5"/>
  <c r="C143" i="5"/>
  <c r="B142" i="5"/>
  <c r="C142" i="5"/>
  <c r="B141" i="5"/>
  <c r="C141" i="5"/>
  <c r="B140" i="5"/>
  <c r="C140" i="5"/>
  <c r="B139" i="5"/>
  <c r="C139" i="5"/>
  <c r="B138" i="5"/>
  <c r="C138" i="5"/>
  <c r="B137" i="5"/>
  <c r="C137" i="5"/>
  <c r="B136" i="5"/>
  <c r="C136" i="5"/>
  <c r="B135" i="5"/>
  <c r="C135" i="5"/>
  <c r="B134" i="5"/>
  <c r="C134" i="5"/>
  <c r="B133" i="5"/>
  <c r="C133" i="5"/>
  <c r="B132" i="5"/>
  <c r="C132" i="5"/>
  <c r="B131" i="5"/>
  <c r="C131" i="5"/>
  <c r="B130" i="5"/>
  <c r="C130" i="5"/>
  <c r="B129" i="5"/>
  <c r="C129" i="5"/>
  <c r="B128" i="5"/>
  <c r="C128" i="5"/>
  <c r="B127" i="5"/>
  <c r="C127" i="5"/>
  <c r="B126" i="5"/>
  <c r="C126" i="5"/>
  <c r="B125" i="5"/>
  <c r="C125" i="5"/>
  <c r="B124" i="5"/>
  <c r="C124" i="5"/>
  <c r="B123" i="5"/>
  <c r="C123" i="5"/>
  <c r="B122" i="5"/>
  <c r="C122" i="5"/>
  <c r="B121" i="5"/>
  <c r="C121" i="5"/>
  <c r="B120" i="5"/>
  <c r="C120" i="5"/>
  <c r="B119" i="5"/>
  <c r="C119" i="5"/>
  <c r="B118" i="5"/>
  <c r="C118" i="5"/>
  <c r="B117" i="5"/>
  <c r="C117" i="5"/>
  <c r="B116" i="5"/>
  <c r="C116" i="5"/>
  <c r="B115" i="5"/>
  <c r="C115" i="5"/>
  <c r="B114" i="5"/>
  <c r="C114" i="5"/>
  <c r="B113" i="5"/>
  <c r="C113" i="5"/>
  <c r="B112" i="5"/>
  <c r="C112" i="5"/>
  <c r="B111" i="5"/>
  <c r="C111" i="5"/>
  <c r="B110" i="5"/>
  <c r="C110" i="5"/>
  <c r="B109" i="5"/>
  <c r="C109" i="5"/>
  <c r="B108" i="5"/>
  <c r="C108" i="5"/>
  <c r="B107" i="5"/>
  <c r="C107" i="5"/>
  <c r="B106" i="5"/>
  <c r="C106" i="5"/>
  <c r="B105" i="5"/>
  <c r="C105" i="5"/>
  <c r="B104" i="5"/>
  <c r="C104" i="5"/>
  <c r="B103" i="5"/>
  <c r="C103" i="5"/>
  <c r="B102" i="5"/>
  <c r="C102" i="5"/>
  <c r="B101" i="5"/>
  <c r="C101" i="5"/>
  <c r="B100" i="5"/>
  <c r="C100" i="5"/>
  <c r="B99" i="5"/>
  <c r="C99" i="5"/>
  <c r="B98" i="5"/>
  <c r="C98" i="5"/>
  <c r="B97" i="5"/>
  <c r="C97" i="5"/>
  <c r="B96" i="5"/>
  <c r="C96" i="5"/>
  <c r="B95" i="5"/>
  <c r="C95" i="5"/>
  <c r="B94" i="5"/>
  <c r="C94" i="5"/>
  <c r="B93" i="5"/>
  <c r="C93" i="5"/>
  <c r="B92" i="5"/>
  <c r="C92" i="5"/>
  <c r="B91" i="5"/>
  <c r="C91" i="5"/>
  <c r="B90" i="5"/>
  <c r="C90" i="5"/>
  <c r="B89" i="5"/>
  <c r="C89" i="5"/>
  <c r="B88" i="5"/>
  <c r="C88" i="5"/>
  <c r="B87" i="5"/>
  <c r="C87" i="5"/>
  <c r="B86" i="5"/>
  <c r="C86" i="5"/>
  <c r="B85" i="5"/>
  <c r="C85" i="5"/>
  <c r="B84" i="5"/>
  <c r="C84" i="5"/>
  <c r="B83" i="5"/>
  <c r="C83" i="5"/>
  <c r="B82" i="5"/>
  <c r="C82" i="5"/>
  <c r="B81" i="5"/>
  <c r="C81" i="5"/>
  <c r="B80" i="5"/>
  <c r="C80" i="5"/>
  <c r="B79" i="5"/>
  <c r="C79" i="5"/>
  <c r="B78" i="5"/>
  <c r="C78" i="5"/>
  <c r="B77" i="5"/>
  <c r="C77" i="5"/>
  <c r="B76" i="5"/>
  <c r="C76" i="5"/>
  <c r="B75" i="5"/>
  <c r="C75" i="5"/>
  <c r="B74" i="5"/>
  <c r="C74" i="5"/>
  <c r="B73" i="5"/>
  <c r="C73" i="5"/>
  <c r="B72" i="5"/>
  <c r="C72" i="5"/>
  <c r="B71" i="5"/>
  <c r="C71" i="5"/>
  <c r="B70" i="5"/>
  <c r="C70" i="5"/>
  <c r="B69" i="5"/>
  <c r="C69" i="5"/>
  <c r="B68" i="5"/>
  <c r="C68" i="5"/>
  <c r="B67" i="5"/>
  <c r="C67" i="5"/>
  <c r="B66" i="5"/>
  <c r="C66" i="5"/>
  <c r="B65" i="5"/>
  <c r="C65" i="5"/>
  <c r="B64" i="5"/>
  <c r="C64" i="5"/>
  <c r="B63" i="5"/>
  <c r="C63" i="5"/>
  <c r="B62" i="5"/>
  <c r="C62" i="5"/>
  <c r="B61" i="5"/>
  <c r="C61" i="5"/>
  <c r="B60" i="5"/>
  <c r="C60" i="5"/>
  <c r="B59" i="5"/>
  <c r="C59" i="5"/>
  <c r="B58" i="5"/>
  <c r="C58" i="5"/>
  <c r="B57" i="5"/>
  <c r="C57" i="5"/>
  <c r="B56" i="5"/>
  <c r="C56" i="5"/>
  <c r="B55" i="5"/>
  <c r="C55" i="5"/>
  <c r="B54" i="5"/>
  <c r="C54" i="5"/>
  <c r="B53" i="5"/>
  <c r="C53" i="5"/>
  <c r="B52" i="5"/>
  <c r="C52" i="5"/>
  <c r="B51" i="5"/>
  <c r="C51" i="5"/>
  <c r="B50" i="5"/>
  <c r="C50" i="5"/>
  <c r="B49" i="5"/>
  <c r="C49" i="5"/>
  <c r="E1503" i="5"/>
  <c r="F1503" i="5"/>
  <c r="E1504" i="5"/>
  <c r="F1504" i="5"/>
  <c r="E1499" i="5"/>
  <c r="F1499" i="5"/>
  <c r="E1500" i="5"/>
  <c r="F1500" i="5"/>
  <c r="E1501" i="5"/>
  <c r="F1501" i="5"/>
  <c r="E1502" i="5"/>
  <c r="F1502" i="5"/>
  <c r="E1495" i="5"/>
  <c r="F1495" i="5"/>
  <c r="E1496" i="5"/>
  <c r="F1496" i="5"/>
  <c r="E1497" i="5"/>
  <c r="F1497" i="5"/>
  <c r="E1498" i="5"/>
  <c r="F1498" i="5"/>
  <c r="S510" i="2"/>
  <c r="S59" i="2"/>
  <c r="Y510" i="2"/>
  <c r="Z510" i="2"/>
  <c r="AA510" i="2"/>
  <c r="S511" i="2"/>
  <c r="Y511" i="2"/>
  <c r="Z511" i="2"/>
  <c r="AA511" i="2"/>
  <c r="S512" i="2"/>
  <c r="Y512" i="2"/>
  <c r="Z512" i="2"/>
  <c r="AA512" i="2"/>
  <c r="L510" i="2"/>
  <c r="M510" i="2"/>
  <c r="N510" i="2"/>
  <c r="L511" i="2"/>
  <c r="M511" i="2"/>
  <c r="N511" i="2"/>
  <c r="L512" i="2"/>
  <c r="M512" i="2"/>
  <c r="N512" i="2"/>
  <c r="S17" i="2"/>
  <c r="S22" i="2"/>
  <c r="S27" i="2"/>
  <c r="S30" i="2"/>
  <c r="S35" i="2"/>
  <c r="S37" i="2"/>
  <c r="S38" i="2"/>
  <c r="S39" i="2"/>
  <c r="S40" i="2"/>
  <c r="S41" i="2"/>
  <c r="S43" i="2"/>
  <c r="S48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13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AA14" i="2"/>
  <c r="L14" i="2"/>
  <c r="AA15" i="2"/>
  <c r="L15" i="2"/>
  <c r="AA16" i="2"/>
  <c r="L16" i="2"/>
  <c r="AA17" i="2"/>
  <c r="L17" i="2"/>
  <c r="AA18" i="2"/>
  <c r="L18" i="2"/>
  <c r="AA19" i="2"/>
  <c r="L19" i="2"/>
  <c r="AA20" i="2"/>
  <c r="L20" i="2"/>
  <c r="AA21" i="2"/>
  <c r="L21" i="2"/>
  <c r="L22" i="2"/>
  <c r="AA23" i="2"/>
  <c r="L23" i="2"/>
  <c r="AA24" i="2"/>
  <c r="L24" i="2"/>
  <c r="AA25" i="2"/>
  <c r="L25" i="2"/>
  <c r="AA26" i="2"/>
  <c r="L26" i="2"/>
  <c r="L27" i="2"/>
  <c r="AA28" i="2"/>
  <c r="L28" i="2"/>
  <c r="Y23" i="2"/>
  <c r="AA29" i="2"/>
  <c r="L29" i="2"/>
  <c r="L30" i="2"/>
  <c r="AA31" i="2"/>
  <c r="L31" i="2"/>
  <c r="AA32" i="2"/>
  <c r="L32" i="2"/>
  <c r="AA33" i="2"/>
  <c r="L33" i="2"/>
  <c r="AA34" i="2"/>
  <c r="L34" i="2"/>
  <c r="L35" i="2"/>
  <c r="AA36" i="2"/>
  <c r="L36" i="2"/>
  <c r="L37" i="2"/>
  <c r="L38" i="2"/>
  <c r="L39" i="2"/>
  <c r="L40" i="2"/>
  <c r="L41" i="2"/>
  <c r="AA42" i="2"/>
  <c r="L42" i="2"/>
  <c r="L43" i="2"/>
  <c r="AA44" i="2"/>
  <c r="L44" i="2"/>
  <c r="AA45" i="2"/>
  <c r="L45" i="2"/>
  <c r="AA46" i="2"/>
  <c r="L46" i="2"/>
  <c r="AA47" i="2"/>
  <c r="L47" i="2"/>
  <c r="L48" i="2"/>
  <c r="AA49" i="2"/>
  <c r="L49" i="2"/>
  <c r="AA50" i="2"/>
  <c r="L50" i="2"/>
  <c r="AA51" i="2"/>
  <c r="L51" i="2"/>
  <c r="AA52" i="2"/>
  <c r="L52" i="2"/>
  <c r="AA53" i="2"/>
  <c r="L53" i="2"/>
  <c r="AA54" i="2"/>
  <c r="L54" i="2"/>
  <c r="AA55" i="2"/>
  <c r="L55" i="2"/>
  <c r="AA56" i="2"/>
  <c r="L56" i="2"/>
  <c r="AA57" i="2"/>
  <c r="L57" i="2"/>
  <c r="AA58" i="2"/>
  <c r="L58" i="2"/>
  <c r="AA59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13" i="2"/>
  <c r="Y13" i="2"/>
  <c r="Y14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AA38" i="2"/>
  <c r="G25" i="1"/>
  <c r="G26" i="1"/>
  <c r="G27" i="1"/>
  <c r="G28" i="1"/>
  <c r="G16" i="1"/>
  <c r="G17" i="1"/>
  <c r="G18" i="1"/>
  <c r="G19" i="1"/>
  <c r="G20" i="1"/>
  <c r="G21" i="1"/>
  <c r="G22" i="1"/>
  <c r="G23" i="1"/>
  <c r="G24" i="1"/>
  <c r="G7" i="1"/>
  <c r="G9" i="1"/>
  <c r="G10" i="1"/>
  <c r="G11" i="1"/>
  <c r="G12" i="1"/>
  <c r="G13" i="1"/>
  <c r="G14" i="1"/>
  <c r="G30" i="1"/>
  <c r="G29" i="1"/>
  <c r="G6" i="1"/>
  <c r="G15" i="1"/>
  <c r="G63" i="1"/>
  <c r="G71" i="1"/>
  <c r="G79" i="1"/>
  <c r="G87" i="1"/>
  <c r="G95" i="1"/>
  <c r="G103" i="1"/>
  <c r="G111" i="1"/>
  <c r="G119" i="1"/>
  <c r="G64" i="1"/>
  <c r="G72" i="1"/>
  <c r="G80" i="1"/>
  <c r="G88" i="1"/>
  <c r="G96" i="1"/>
  <c r="G104" i="1"/>
  <c r="G112" i="1"/>
  <c r="G120" i="1"/>
  <c r="G65" i="1"/>
  <c r="G73" i="1"/>
  <c r="G81" i="1"/>
  <c r="G89" i="1"/>
  <c r="G97" i="1"/>
  <c r="G105" i="1"/>
  <c r="G113" i="1"/>
  <c r="G121" i="1"/>
  <c r="G66" i="1"/>
  <c r="G74" i="1"/>
  <c r="G82" i="1"/>
  <c r="G90" i="1"/>
  <c r="G98" i="1"/>
  <c r="G106" i="1"/>
  <c r="G114" i="1"/>
  <c r="G122" i="1"/>
  <c r="G67" i="1"/>
  <c r="G75" i="1"/>
  <c r="G83" i="1"/>
  <c r="G91" i="1"/>
  <c r="G99" i="1"/>
  <c r="G107" i="1"/>
  <c r="G115" i="1"/>
  <c r="G123" i="1"/>
  <c r="G68" i="1"/>
  <c r="G76" i="1"/>
  <c r="G84" i="1"/>
  <c r="G92" i="1"/>
  <c r="G100" i="1"/>
  <c r="G108" i="1"/>
  <c r="G116" i="1"/>
  <c r="G124" i="1"/>
  <c r="G69" i="1"/>
  <c r="G77" i="1"/>
  <c r="G85" i="1"/>
  <c r="G93" i="1"/>
  <c r="G101" i="1"/>
  <c r="G109" i="1"/>
  <c r="G117" i="1"/>
  <c r="G125" i="1"/>
  <c r="G70" i="1"/>
  <c r="G78" i="1"/>
  <c r="G94" i="1"/>
  <c r="G102" i="1"/>
  <c r="G110" i="1"/>
  <c r="G118" i="1"/>
  <c r="G126" i="1"/>
  <c r="G31" i="1"/>
  <c r="G33" i="1"/>
  <c r="G32" i="1"/>
  <c r="G196" i="1"/>
  <c r="G197" i="1"/>
  <c r="G198" i="1"/>
  <c r="G199" i="1"/>
  <c r="G200" i="1"/>
  <c r="G191" i="1"/>
  <c r="G192" i="1"/>
  <c r="G193" i="1"/>
  <c r="G194" i="1"/>
  <c r="G195" i="1"/>
  <c r="G56" i="1"/>
  <c r="G57" i="1"/>
  <c r="G5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5" i="1"/>
  <c r="G36" i="1"/>
  <c r="G37" i="1"/>
  <c r="G38" i="1"/>
  <c r="G59" i="1"/>
  <c r="G60" i="1"/>
  <c r="G61" i="1"/>
  <c r="G62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201" i="1"/>
  <c r="G202" i="1"/>
  <c r="G203" i="1"/>
  <c r="G204" i="1"/>
  <c r="G205" i="1"/>
  <c r="G206" i="1"/>
  <c r="G207" i="1"/>
  <c r="G208" i="1"/>
  <c r="G210" i="1"/>
  <c r="G212" i="1"/>
  <c r="G213" i="1"/>
  <c r="G214" i="1"/>
  <c r="G215" i="1"/>
  <c r="G216" i="1"/>
  <c r="G217" i="1"/>
  <c r="G218" i="1"/>
  <c r="G219" i="1"/>
  <c r="G220" i="1"/>
  <c r="G221" i="1"/>
  <c r="G222" i="1"/>
  <c r="G225" i="1"/>
  <c r="G228" i="1"/>
  <c r="G230" i="1"/>
  <c r="G233" i="1"/>
  <c r="G234" i="1"/>
  <c r="G231" i="1"/>
  <c r="G232" i="1"/>
  <c r="G236" i="1"/>
  <c r="G237" i="1"/>
  <c r="G239" i="1"/>
  <c r="G240" i="1"/>
  <c r="G241" i="1"/>
  <c r="G242" i="1"/>
  <c r="G243" i="1"/>
  <c r="G245" i="1"/>
  <c r="G246" i="1"/>
  <c r="G244" i="1"/>
  <c r="G247" i="1"/>
  <c r="G248" i="1"/>
  <c r="G249" i="1"/>
  <c r="G250" i="1"/>
  <c r="G251" i="1"/>
  <c r="G252" i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5" i="5"/>
  <c r="N4" i="5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13" i="2"/>
  <c r="AA22" i="2"/>
  <c r="AA27" i="2"/>
  <c r="AA30" i="2"/>
  <c r="AA35" i="2"/>
  <c r="AA37" i="2"/>
  <c r="AA39" i="2"/>
  <c r="AA40" i="2"/>
  <c r="AA41" i="2"/>
  <c r="AA43" i="2"/>
  <c r="AA48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13" i="2"/>
</calcChain>
</file>

<file path=xl/sharedStrings.xml><?xml version="1.0" encoding="utf-8"?>
<sst xmlns="http://schemas.openxmlformats.org/spreadsheetml/2006/main" count="1374" uniqueCount="776">
  <si>
    <t>Mnemonic</t>
  </si>
  <si>
    <t>Bytes</t>
  </si>
  <si>
    <t>Opcode</t>
  </si>
  <si>
    <t>Comment</t>
  </si>
  <si>
    <t>Cycles</t>
  </si>
  <si>
    <t>Operands</t>
  </si>
  <si>
    <t>b,b</t>
  </si>
  <si>
    <t>mov</t>
  </si>
  <si>
    <t>b,c</t>
  </si>
  <si>
    <t>b,d</t>
  </si>
  <si>
    <t>b,e</t>
  </si>
  <si>
    <t>b,h</t>
  </si>
  <si>
    <t>b,m</t>
  </si>
  <si>
    <t>b,a</t>
  </si>
  <si>
    <t>c,b</t>
  </si>
  <si>
    <t>c,c</t>
  </si>
  <si>
    <t>c,d</t>
  </si>
  <si>
    <t>c,e</t>
  </si>
  <si>
    <t>c,h</t>
  </si>
  <si>
    <t>c,m</t>
  </si>
  <si>
    <t>c,a</t>
  </si>
  <si>
    <t>d,b</t>
  </si>
  <si>
    <t>d,c</t>
  </si>
  <si>
    <t>d,d</t>
  </si>
  <si>
    <t>d,e</t>
  </si>
  <si>
    <t>d,h</t>
  </si>
  <si>
    <t>d,m</t>
  </si>
  <si>
    <t>d,a</t>
  </si>
  <si>
    <t>e,b</t>
  </si>
  <si>
    <t>e,c</t>
  </si>
  <si>
    <t>e,d</t>
  </si>
  <si>
    <t>e,e</t>
  </si>
  <si>
    <t>e,h</t>
  </si>
  <si>
    <t>e,m</t>
  </si>
  <si>
    <t>e,a</t>
  </si>
  <si>
    <t>b,l</t>
  </si>
  <si>
    <t>c,l</t>
  </si>
  <si>
    <t>d,l</t>
  </si>
  <si>
    <t>e,l</t>
  </si>
  <si>
    <t>h,b</t>
  </si>
  <si>
    <t>h,c</t>
  </si>
  <si>
    <t>h,d</t>
  </si>
  <si>
    <t>h,e</t>
  </si>
  <si>
    <t>h,h</t>
  </si>
  <si>
    <t>h,l</t>
  </si>
  <si>
    <t>h,m</t>
  </si>
  <si>
    <t>h,a</t>
  </si>
  <si>
    <t>l,b</t>
  </si>
  <si>
    <t>l,c</t>
  </si>
  <si>
    <t>l,d</t>
  </si>
  <si>
    <t>l,e</t>
  </si>
  <si>
    <t>l,h</t>
  </si>
  <si>
    <t>l,l</t>
  </si>
  <si>
    <t>l,m</t>
  </si>
  <si>
    <t>l,a</t>
  </si>
  <si>
    <t>m,b</t>
  </si>
  <si>
    <t>m,c</t>
  </si>
  <si>
    <t>m,d</t>
  </si>
  <si>
    <t>m,e</t>
  </si>
  <si>
    <t>m,h</t>
  </si>
  <si>
    <t>m,l</t>
  </si>
  <si>
    <t>m,m</t>
  </si>
  <si>
    <t>m,a</t>
  </si>
  <si>
    <t>a,b</t>
  </si>
  <si>
    <t>a,c</t>
  </si>
  <si>
    <t>a,d</t>
  </si>
  <si>
    <t>a,e</t>
  </si>
  <si>
    <t>a,h</t>
  </si>
  <si>
    <t>a,l</t>
  </si>
  <si>
    <t>a,m</t>
  </si>
  <si>
    <t>a,a</t>
  </si>
  <si>
    <t>200</t>
  </si>
  <si>
    <t>240</t>
  </si>
  <si>
    <t>201</t>
  </si>
  <si>
    <t>241</t>
  </si>
  <si>
    <t>202</t>
  </si>
  <si>
    <t>242</t>
  </si>
  <si>
    <t>203</t>
  </si>
  <si>
    <t>243</t>
  </si>
  <si>
    <t>204</t>
  </si>
  <si>
    <t>244</t>
  </si>
  <si>
    <t>205</t>
  </si>
  <si>
    <t>245</t>
  </si>
  <si>
    <t>206</t>
  </si>
  <si>
    <t>246</t>
  </si>
  <si>
    <t>207</t>
  </si>
  <si>
    <t>247</t>
  </si>
  <si>
    <t>mvi</t>
  </si>
  <si>
    <t>006</t>
  </si>
  <si>
    <t>016</t>
  </si>
  <si>
    <t>026</t>
  </si>
  <si>
    <t>036</t>
  </si>
  <si>
    <t>046</t>
  </si>
  <si>
    <t>056</t>
  </si>
  <si>
    <t>066</t>
  </si>
  <si>
    <t>076</t>
  </si>
  <si>
    <t>lxi</t>
  </si>
  <si>
    <t>b</t>
  </si>
  <si>
    <t>d</t>
  </si>
  <si>
    <t>h</t>
  </si>
  <si>
    <t>001</t>
  </si>
  <si>
    <t>021</t>
  </si>
  <si>
    <t>041</t>
  </si>
  <si>
    <t>b,</t>
  </si>
  <si>
    <t>d,</t>
  </si>
  <si>
    <t>h,</t>
  </si>
  <si>
    <t>sp,</t>
  </si>
  <si>
    <t>061</t>
  </si>
  <si>
    <t>stax</t>
  </si>
  <si>
    <t>002</t>
  </si>
  <si>
    <t>022</t>
  </si>
  <si>
    <t>ldax</t>
  </si>
  <si>
    <t>012</t>
  </si>
  <si>
    <t>032</t>
  </si>
  <si>
    <t>shld</t>
  </si>
  <si>
    <t>042</t>
  </si>
  <si>
    <t>lhld</t>
  </si>
  <si>
    <t>052</t>
  </si>
  <si>
    <t>xchg</t>
  </si>
  <si>
    <t>Exchange de with hl</t>
  </si>
  <si>
    <t>353</t>
  </si>
  <si>
    <t>sta</t>
  </si>
  <si>
    <t>lda</t>
  </si>
  <si>
    <t>062</t>
  </si>
  <si>
    <t>072</t>
  </si>
  <si>
    <t>psw</t>
  </si>
  <si>
    <t>push</t>
  </si>
  <si>
    <t>a</t>
  </si>
  <si>
    <t>305</t>
  </si>
  <si>
    <t>325</t>
  </si>
  <si>
    <t>345</t>
  </si>
  <si>
    <t>365</t>
  </si>
  <si>
    <t>pop</t>
  </si>
  <si>
    <t>301</t>
  </si>
  <si>
    <t>321</t>
  </si>
  <si>
    <t>341</t>
  </si>
  <si>
    <t>361</t>
  </si>
  <si>
    <t>xthl</t>
  </si>
  <si>
    <t>363</t>
  </si>
  <si>
    <t>343</t>
  </si>
  <si>
    <t>sphl</t>
  </si>
  <si>
    <t>371</t>
  </si>
  <si>
    <t>jmp</t>
  </si>
  <si>
    <t>303</t>
  </si>
  <si>
    <t>jc</t>
  </si>
  <si>
    <t>jnc</t>
  </si>
  <si>
    <t>jz</t>
  </si>
  <si>
    <t>jnz</t>
  </si>
  <si>
    <t>jp</t>
  </si>
  <si>
    <t>jm</t>
  </si>
  <si>
    <t>jpe</t>
  </si>
  <si>
    <t>jpo</t>
  </si>
  <si>
    <t>pchl</t>
  </si>
  <si>
    <t>332</t>
  </si>
  <si>
    <t>322</t>
  </si>
  <si>
    <t>312</t>
  </si>
  <si>
    <t>302</t>
  </si>
  <si>
    <t>362</t>
  </si>
  <si>
    <t>372</t>
  </si>
  <si>
    <t>352</t>
  </si>
  <si>
    <t>342</t>
  </si>
  <si>
    <t>351</t>
  </si>
  <si>
    <t>call</t>
  </si>
  <si>
    <t>cc</t>
  </si>
  <si>
    <t>cnc</t>
  </si>
  <si>
    <t>cz</t>
  </si>
  <si>
    <t>cnz</t>
  </si>
  <si>
    <t>cp</t>
  </si>
  <si>
    <t>cm</t>
  </si>
  <si>
    <t>cpe</t>
  </si>
  <si>
    <t>cpo</t>
  </si>
  <si>
    <t>315</t>
  </si>
  <si>
    <t>334</t>
  </si>
  <si>
    <t>324</t>
  </si>
  <si>
    <t>314</t>
  </si>
  <si>
    <t>304</t>
  </si>
  <si>
    <t>364</t>
  </si>
  <si>
    <t>374</t>
  </si>
  <si>
    <t>354</t>
  </si>
  <si>
    <t>344</t>
  </si>
  <si>
    <t>ret</t>
  </si>
  <si>
    <t>rc</t>
  </si>
  <si>
    <t>rnc</t>
  </si>
  <si>
    <t>rz</t>
  </si>
  <si>
    <t>rp</t>
  </si>
  <si>
    <t>rm</t>
  </si>
  <si>
    <t>rpe</t>
  </si>
  <si>
    <t>rpo</t>
  </si>
  <si>
    <t>311</t>
  </si>
  <si>
    <t>330</t>
  </si>
  <si>
    <t>340</t>
  </si>
  <si>
    <t>320</t>
  </si>
  <si>
    <t>300</t>
  </si>
  <si>
    <t>360</t>
  </si>
  <si>
    <t>370</t>
  </si>
  <si>
    <t>350</t>
  </si>
  <si>
    <t>c</t>
  </si>
  <si>
    <t>e</t>
  </si>
  <si>
    <t>l</t>
  </si>
  <si>
    <t>m</t>
  </si>
  <si>
    <t>inr</t>
  </si>
  <si>
    <t>004</t>
  </si>
  <si>
    <t>014</t>
  </si>
  <si>
    <t>024</t>
  </si>
  <si>
    <t>034</t>
  </si>
  <si>
    <t>044</t>
  </si>
  <si>
    <t>054</t>
  </si>
  <si>
    <t>064</t>
  </si>
  <si>
    <t>074</t>
  </si>
  <si>
    <t>dcr</t>
  </si>
  <si>
    <t>005</t>
  </si>
  <si>
    <t>015</t>
  </si>
  <si>
    <t>025</t>
  </si>
  <si>
    <t>035</t>
  </si>
  <si>
    <t>045</t>
  </si>
  <si>
    <t>055</t>
  </si>
  <si>
    <t>065</t>
  </si>
  <si>
    <t>075</t>
  </si>
  <si>
    <t>inx</t>
  </si>
  <si>
    <t>sp</t>
  </si>
  <si>
    <t>003</t>
  </si>
  <si>
    <t>023</t>
  </si>
  <si>
    <t>043</t>
  </si>
  <si>
    <t>063</t>
  </si>
  <si>
    <t>dcx</t>
  </si>
  <si>
    <t>013</t>
  </si>
  <si>
    <t>033</t>
  </si>
  <si>
    <t>053</t>
  </si>
  <si>
    <t>073</t>
  </si>
  <si>
    <t>add</t>
  </si>
  <si>
    <t>adc</t>
  </si>
  <si>
    <t>adi</t>
  </si>
  <si>
    <t>aci</t>
  </si>
  <si>
    <t>306</t>
  </si>
  <si>
    <t>316</t>
  </si>
  <si>
    <t>dad</t>
  </si>
  <si>
    <t>011</t>
  </si>
  <si>
    <t>031</t>
  </si>
  <si>
    <t>051</t>
  </si>
  <si>
    <t>071</t>
  </si>
  <si>
    <t>sub</t>
  </si>
  <si>
    <t>sbb</t>
  </si>
  <si>
    <t>sui</t>
  </si>
  <si>
    <t>sbi</t>
  </si>
  <si>
    <t>326</t>
  </si>
  <si>
    <t>336</t>
  </si>
  <si>
    <t>ana</t>
  </si>
  <si>
    <t>xra</t>
  </si>
  <si>
    <t>ora</t>
  </si>
  <si>
    <t>ani</t>
  </si>
  <si>
    <t>xri</t>
  </si>
  <si>
    <t>ori</t>
  </si>
  <si>
    <t>cpi</t>
  </si>
  <si>
    <t>346</t>
  </si>
  <si>
    <t>356</t>
  </si>
  <si>
    <t>366</t>
  </si>
  <si>
    <t>376</t>
  </si>
  <si>
    <t>rlc</t>
  </si>
  <si>
    <t>rrc</t>
  </si>
  <si>
    <t>ral</t>
  </si>
  <si>
    <t>007</t>
  </si>
  <si>
    <t>017</t>
  </si>
  <si>
    <t>027</t>
  </si>
  <si>
    <t>037</t>
  </si>
  <si>
    <t>cma</t>
  </si>
  <si>
    <t>stc</t>
  </si>
  <si>
    <t>cmc</t>
  </si>
  <si>
    <t>daa</t>
  </si>
  <si>
    <t>057</t>
  </si>
  <si>
    <t>067</t>
  </si>
  <si>
    <t>077</t>
  </si>
  <si>
    <t>047</t>
  </si>
  <si>
    <t>in</t>
  </si>
  <si>
    <t>out</t>
  </si>
  <si>
    <t>333</t>
  </si>
  <si>
    <t>323</t>
  </si>
  <si>
    <t>ei</t>
  </si>
  <si>
    <t>di</t>
  </si>
  <si>
    <t>nop</t>
  </si>
  <si>
    <t>hlt</t>
  </si>
  <si>
    <t>373</t>
  </si>
  <si>
    <t>000</t>
  </si>
  <si>
    <t>166</t>
  </si>
  <si>
    <t>rst</t>
  </si>
  <si>
    <t>307</t>
  </si>
  <si>
    <t>317</t>
  </si>
  <si>
    <t>327</t>
  </si>
  <si>
    <t>337</t>
  </si>
  <si>
    <t>347</t>
  </si>
  <si>
    <t>357</t>
  </si>
  <si>
    <t>367</t>
  </si>
  <si>
    <t>377</t>
  </si>
  <si>
    <t>rnz</t>
  </si>
  <si>
    <t>Octal Opcode</t>
  </si>
  <si>
    <t>Instruction Type</t>
  </si>
  <si>
    <t>Description</t>
  </si>
  <si>
    <t>1-byte instruction, no operands</t>
  </si>
  <si>
    <t>2-byte instruction, 2nd operand is immediate</t>
  </si>
  <si>
    <t>3-byte instruction, the only operand is immediate</t>
  </si>
  <si>
    <t>2-byte instruction, the only operand is immediate</t>
  </si>
  <si>
    <t>3-byte instruction, 2nd operand is immediate</t>
  </si>
  <si>
    <t>Address</t>
  </si>
  <si>
    <t>Data</t>
  </si>
  <si>
    <t>Label</t>
  </si>
  <si>
    <t>Instruction Description</t>
  </si>
  <si>
    <t>Instr. Type</t>
  </si>
  <si>
    <t>Operand</t>
  </si>
  <si>
    <t>Combined Instr.</t>
  </si>
  <si>
    <t>c,</t>
  </si>
  <si>
    <t>e,</t>
  </si>
  <si>
    <t>m,</t>
  </si>
  <si>
    <t>a,</t>
  </si>
  <si>
    <t>l,</t>
  </si>
  <si>
    <t>1-byte instruction, with operands, no immediate</t>
  </si>
  <si>
    <t>Immediate</t>
  </si>
  <si>
    <t>org</t>
  </si>
  <si>
    <t>Flags Affected</t>
  </si>
  <si>
    <t>Combined Instruction</t>
  </si>
  <si>
    <t xml:space="preserve"> </t>
  </si>
  <si>
    <t>Resolved</t>
  </si>
  <si>
    <t>Cleaned Label</t>
  </si>
  <si>
    <t>Value</t>
  </si>
  <si>
    <t>equ</t>
  </si>
  <si>
    <t>Internal Calculations:</t>
  </si>
  <si>
    <t>Error</t>
  </si>
  <si>
    <t>By Martin Eberhard</t>
  </si>
  <si>
    <t>Version</t>
  </si>
  <si>
    <t>Date</t>
  </si>
  <si>
    <t>Author</t>
  </si>
  <si>
    <t>M. Eberhard</t>
  </si>
  <si>
    <t>Created</t>
  </si>
  <si>
    <t>3-byte jump/call instruction</t>
  </si>
  <si>
    <t>Low</t>
  </si>
  <si>
    <t>High</t>
  </si>
  <si>
    <t>Store a at immediate</t>
  </si>
  <si>
    <t>store hl at immediate</t>
  </si>
  <si>
    <t>Data Entry</t>
  </si>
  <si>
    <t>◉</t>
  </si>
  <si>
    <t>Output</t>
  </si>
  <si>
    <r>
      <t xml:space="preserve">You can enter any comments you want in the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</si>
  <si>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The assembled addresses and opcodes will appear in the </t>
    </r>
    <r>
      <rPr>
        <b/>
        <sz val="12"/>
        <color theme="1"/>
        <rFont val="Calibri"/>
        <family val="2"/>
        <scheme val="minor"/>
      </rPr>
      <t>Address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columns.</t>
    </r>
  </si>
  <si>
    <r>
      <t xml:space="preserve">The </t>
    </r>
    <r>
      <rPr>
        <b/>
        <sz val="12"/>
        <color theme="1"/>
        <rFont val="Calibri"/>
        <family val="2"/>
        <scheme val="minor"/>
      </rPr>
      <t>8080</t>
    </r>
    <r>
      <rPr>
        <sz val="12"/>
        <color theme="1"/>
        <rFont val="Calibri"/>
        <family val="2"/>
        <scheme val="minor"/>
      </rPr>
      <t xml:space="preserve"> worksheet contains a complete list of 8080 instructions that this assembler recognizes.</t>
    </r>
  </si>
  <si>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columns, and use Excel's"Clear Contents" function to clear them.</t>
    </r>
  </si>
  <si>
    <r>
      <t xml:space="preserve">If an address has an assigned label, then you can use the label (without a trailing colon) instead of its hex address in the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 column.</t>
    </r>
  </si>
  <si>
    <t>db</t>
  </si>
  <si>
    <t>124</t>
  </si>
  <si>
    <t>dw</t>
  </si>
  <si>
    <t>0000</t>
  </si>
  <si>
    <t>Row offset</t>
  </si>
  <si>
    <t>Decimal Address</t>
  </si>
  <si>
    <t>New Record</t>
  </si>
  <si>
    <t>Byte Count</t>
  </si>
  <si>
    <t>Record Number</t>
  </si>
  <si>
    <t>Intel Hex Record</t>
  </si>
  <si>
    <t>Count</t>
  </si>
  <si>
    <t>Pseudo-Ops</t>
  </si>
  <si>
    <t>decimal address</t>
  </si>
  <si>
    <r>
      <t xml:space="preserve">Output on the </t>
    </r>
    <r>
      <rPr>
        <b/>
        <sz val="14"/>
        <color theme="1"/>
        <rFont val="Calibri"/>
        <family val="2"/>
        <scheme val="minor"/>
      </rPr>
      <t>Assembler</t>
    </r>
    <r>
      <rPr>
        <sz val="14"/>
        <color theme="1"/>
        <rFont val="Calibri"/>
        <family val="2"/>
        <scheme val="minor"/>
      </rPr>
      <t xml:space="preserve"> worksheet</t>
    </r>
  </si>
  <si>
    <r>
      <t xml:space="preserve">Output on the </t>
    </r>
    <r>
      <rPr>
        <b/>
        <sz val="14"/>
        <color theme="1"/>
        <rFont val="Calibri"/>
        <family val="2"/>
        <scheme val="minor"/>
      </rPr>
      <t>Output</t>
    </r>
    <r>
      <rPr>
        <sz val="14"/>
        <color theme="1"/>
        <rFont val="Calibri"/>
        <family val="2"/>
        <scheme val="minor"/>
      </rPr>
      <t xml:space="preserve"> worksheet</t>
    </r>
  </si>
  <si>
    <t>Pseudo-op: equ</t>
  </si>
  <si>
    <t>Pseudo-op: db</t>
  </si>
  <si>
    <t>Pseudo-op: dw</t>
  </si>
  <si>
    <t>8080 Instruction Set</t>
  </si>
  <si>
    <t>h,0</t>
  </si>
  <si>
    <t>;Initialize counter</t>
  </si>
  <si>
    <t>;Set up initial display bit</t>
  </si>
  <si>
    <t>SPEED:</t>
  </si>
  <si>
    <t>BEG:</t>
  </si>
  <si>
    <t>;Display pattern on upper 8 address lights</t>
  </si>
  <si>
    <t>;four times to make it bright</t>
  </si>
  <si>
    <t>;Increment display counter</t>
  </si>
  <si>
    <t>BEG</t>
  </si>
  <si>
    <t>b,SPEED</t>
  </si>
  <si>
    <t>;Load the speed counter</t>
  </si>
  <si>
    <t>;Loop for delay</t>
  </si>
  <si>
    <t>PANEL</t>
  </si>
  <si>
    <t>;Get user input</t>
  </si>
  <si>
    <t>;compare to display</t>
  </si>
  <si>
    <t>;Rotate pattern</t>
  </si>
  <si>
    <t>;Remember pattern</t>
  </si>
  <si>
    <t>;Loop forever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</si>
  <si>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</si>
  <si>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</si>
  <si>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</si>
  <si>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</si>
  <si>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</si>
  <si>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</si>
  <si>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</si>
  <si>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</si>
  <si>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</si>
  <si>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</si>
  <si>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</si>
  <si>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</si>
  <si>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</si>
  <si>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</si>
  <si>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</si>
  <si>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</si>
  <si>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120</t>
  </si>
  <si>
    <t>121</t>
  </si>
  <si>
    <t>122</t>
  </si>
  <si>
    <t>123</t>
  </si>
  <si>
    <t>125</t>
  </si>
  <si>
    <t>126</t>
  </si>
  <si>
    <t>127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</si>
  <si>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</si>
  <si>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</si>
  <si>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</si>
  <si>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</si>
  <si>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</si>
  <si>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</si>
  <si>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</si>
  <si>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</si>
  <si>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</si>
  <si>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</si>
  <si>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142</t>
  </si>
  <si>
    <t>143</t>
  </si>
  <si>
    <t>144</t>
  </si>
  <si>
    <t>145</t>
  </si>
  <si>
    <t>146</t>
  </si>
  <si>
    <t>147</t>
  </si>
  <si>
    <t>150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</si>
  <si>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</si>
  <si>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</si>
  <si>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</si>
  <si>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</si>
  <si>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</si>
  <si>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</si>
  <si>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</si>
  <si>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</si>
  <si>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</si>
  <si>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</si>
  <si>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</si>
  <si>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</si>
  <si>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</si>
  <si>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167</t>
  </si>
  <si>
    <t>170</t>
  </si>
  <si>
    <t>171</t>
  </si>
  <si>
    <t>172</t>
  </si>
  <si>
    <t>173</t>
  </si>
  <si>
    <t>174</t>
  </si>
  <si>
    <t>175</t>
  </si>
  <si>
    <t>176</t>
  </si>
  <si>
    <t>177</t>
  </si>
  <si>
    <t>Load a from input port immediate</t>
  </si>
  <si>
    <t>◉ org    Sets the address (in hex) for the next instruction</t>
  </si>
  <si>
    <t>h,$</t>
  </si>
  <si>
    <t>;Use the dollar sign to mean "this address"</t>
  </si>
  <si>
    <t>DATA1:</t>
  </si>
  <si>
    <t>;define a single byte</t>
  </si>
  <si>
    <t>;define a single word</t>
  </si>
  <si>
    <t>DATA1</t>
  </si>
  <si>
    <t>Pseudo-op: org</t>
  </si>
  <si>
    <t>;You can use a label here</t>
  </si>
  <si>
    <t>SPEED</t>
  </si>
  <si>
    <t>;you can use an equated value too</t>
  </si>
  <si>
    <t>SPEED2:</t>
  </si>
  <si>
    <t>SPEED2</t>
  </si>
  <si>
    <t>;one equate may reference another</t>
  </si>
  <si>
    <t>Pseudo-op: end</t>
  </si>
  <si>
    <t>end</t>
  </si>
  <si>
    <t>;The end pseudo-op just displays the current address</t>
  </si>
  <si>
    <t>;Set the program address</t>
  </si>
  <si>
    <t>;The following code is just some examples</t>
  </si>
  <si>
    <t>;...to show additional assembler functionality</t>
  </si>
  <si>
    <t>"a"</t>
  </si>
  <si>
    <t>;a single character surrounded by double quotes</t>
  </si>
  <si>
    <t>b,"A"</t>
  </si>
  <si>
    <r>
      <t>◉ db     Puts the 8-bit hex value in the</t>
    </r>
    <r>
      <rPr>
        <b/>
        <sz val="12"/>
        <color theme="1"/>
        <rFont val="Calibri"/>
        <family val="2"/>
        <scheme val="minor"/>
      </rPr>
      <t xml:space="preserve"> Operands</t>
    </r>
    <r>
      <rPr>
        <sz val="12"/>
        <color theme="1"/>
        <rFont val="Calibri"/>
        <family val="2"/>
        <scheme val="minor"/>
      </rPr>
      <t xml:space="preserve"> column into the current address</t>
    </r>
  </si>
  <si>
    <r>
      <t>◉ equ   Assigns the hex value in the</t>
    </r>
    <r>
      <rPr>
        <b/>
        <sz val="12"/>
        <color theme="1"/>
        <rFont val="Calibri"/>
        <family val="2"/>
        <scheme val="minor"/>
      </rPr>
      <t xml:space="preserve"> Operands</t>
    </r>
    <r>
      <rPr>
        <sz val="12"/>
        <color theme="1"/>
        <rFont val="Calibri"/>
        <family val="2"/>
        <scheme val="minor"/>
      </rPr>
      <t xml:space="preserve"> column to the variable in th</t>
    </r>
    <r>
      <rPr>
        <b/>
        <sz val="12"/>
        <color theme="1"/>
        <rFont val="Calibri"/>
        <family val="2"/>
        <scheme val="minor"/>
      </rPr>
      <t>e Label</t>
    </r>
    <r>
      <rPr>
        <sz val="12"/>
        <color theme="1"/>
        <rFont val="Calibri"/>
        <family val="2"/>
        <scheme val="minor"/>
      </rPr>
      <t xml:space="preserve"> column</t>
    </r>
  </si>
  <si>
    <t>Enter in white cells only</t>
  </si>
  <si>
    <t>;*******************************************</t>
  </si>
  <si>
    <t>"z"</t>
  </si>
  <si>
    <r>
      <t xml:space="preserve">Use a dollar sign in the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 column to mean the current address.</t>
    </r>
  </si>
  <si>
    <r>
      <t xml:space="preserve">The </t>
    </r>
    <r>
      <rPr>
        <b/>
        <sz val="12"/>
        <color theme="1"/>
        <rFont val="Calibri"/>
        <family val="2"/>
        <scheme val="minor"/>
      </rPr>
      <t>Assembler</t>
    </r>
    <r>
      <rPr>
        <sz val="12"/>
        <color theme="1"/>
        <rFont val="Calibri"/>
        <family val="2"/>
        <scheme val="minor"/>
      </rPr>
      <t xml:space="preserve"> comes pre-loaded with an example program. To delete this program, select the white cells that are not empty in the</t>
    </r>
  </si>
  <si>
    <r>
      <t xml:space="preserve">The </t>
    </r>
    <r>
      <rPr>
        <b/>
        <sz val="12"/>
        <color theme="1"/>
        <rFont val="Calibri"/>
        <family val="2"/>
        <scheme val="minor"/>
      </rPr>
      <t>Instruction Description</t>
    </r>
    <r>
      <rPr>
        <sz val="12"/>
        <color theme="1"/>
        <rFont val="Calibri"/>
        <family val="2"/>
        <scheme val="minor"/>
      </rPr>
      <t xml:space="preserve"> column briefly explains each instruction that you have used.</t>
    </r>
  </si>
  <si>
    <t>The output worksheet provides output in 3 formats:</t>
  </si>
  <si>
    <r>
      <t xml:space="preserve">◉  The </t>
    </r>
    <r>
      <rPr>
        <b/>
        <sz val="12"/>
        <color theme="1"/>
        <rFont val="Calibri"/>
        <family val="2"/>
        <scheme val="minor"/>
      </rPr>
      <t>He</t>
    </r>
    <r>
      <rPr>
        <sz val="12"/>
        <color theme="1"/>
        <rFont val="Calibri"/>
        <family val="2"/>
        <scheme val="minor"/>
      </rPr>
      <t>x columns show the data and address of the assembled program in hexidecimal.</t>
    </r>
  </si>
  <si>
    <r>
      <t xml:space="preserve">◉  The </t>
    </r>
    <r>
      <rPr>
        <b/>
        <sz val="12"/>
        <color theme="1"/>
        <rFont val="Calibri"/>
        <family val="2"/>
        <scheme val="minor"/>
      </rPr>
      <t>Octa</t>
    </r>
    <r>
      <rPr>
        <sz val="12"/>
        <color theme="1"/>
        <rFont val="Calibri"/>
        <family val="2"/>
        <scheme val="minor"/>
      </rPr>
      <t>l columns show the data and address of the assembled program in octal, similar to the way small programs are listed in MITS manuals.</t>
    </r>
  </si>
  <si>
    <r>
      <t xml:space="preserve">◉  The </t>
    </r>
    <r>
      <rPr>
        <b/>
        <sz val="12"/>
        <color theme="1"/>
        <rFont val="Calibri"/>
        <family val="2"/>
        <scheme val="minor"/>
      </rPr>
      <t>Intel Hex</t>
    </r>
    <r>
      <rPr>
        <sz val="12"/>
        <color theme="1"/>
        <rFont val="Calibri"/>
        <family val="2"/>
        <scheme val="minor"/>
      </rPr>
      <t xml:space="preserve"> column shows the assembled program as an Intel hex file. You can cut this column and paste it into a text editor.</t>
    </r>
  </si>
  <si>
    <r>
      <t xml:space="preserve">Enter 8080 instruction mnemonics in the </t>
    </r>
    <r>
      <rPr>
        <b/>
        <sz val="12"/>
        <color theme="1"/>
        <rFont val="Calibri"/>
        <family val="2"/>
        <scheme val="minor"/>
      </rPr>
      <t>Assembler</t>
    </r>
    <r>
      <rPr>
        <sz val="12"/>
        <color theme="1"/>
        <rFont val="Calibri"/>
        <family val="2"/>
        <scheme val="minor"/>
      </rPr>
      <t xml:space="preserve">'s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column (e.g. "MVI"), and any operands in the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 column (e.g. "a,3E").</t>
    </r>
  </si>
  <si>
    <r>
      <t xml:space="preserve">The default for values entered in the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 column are hexidecimal, ethier 8-bit or 16-bit.</t>
    </r>
  </si>
  <si>
    <t>Flags</t>
  </si>
  <si>
    <t>Affected</t>
  </si>
  <si>
    <t>;Altair front panel switch register port</t>
  </si>
  <si>
    <t>;Game speed value (higher value means faster)</t>
  </si>
  <si>
    <t>;Sample: Altair Kill-the-Bit game program</t>
  </si>
  <si>
    <t>Hexidecimal</t>
  </si>
  <si>
    <t>Information</t>
  </si>
  <si>
    <t>Interactive 8080 Mini-Assembler</t>
  </si>
  <si>
    <t>Exchange hl with top of stack</t>
  </si>
  <si>
    <t>Move hl into sp</t>
  </si>
  <si>
    <t>Move b into c</t>
  </si>
  <si>
    <t>Move b into d</t>
  </si>
  <si>
    <t>Move b into e</t>
  </si>
  <si>
    <t>Move b into h</t>
  </si>
  <si>
    <t>Move b into l</t>
  </si>
  <si>
    <t>Move b into memory at (hl)</t>
  </si>
  <si>
    <t>Move b into a</t>
  </si>
  <si>
    <t>Move c into b</t>
  </si>
  <si>
    <t>Move c into d</t>
  </si>
  <si>
    <t>Move c into e</t>
  </si>
  <si>
    <t>Move c into h</t>
  </si>
  <si>
    <t>Move c into l</t>
  </si>
  <si>
    <t>Move c into memory at (hl)</t>
  </si>
  <si>
    <t>Move c into a</t>
  </si>
  <si>
    <t>Move d into b</t>
  </si>
  <si>
    <t>Move d into c</t>
  </si>
  <si>
    <t>Move d into e</t>
  </si>
  <si>
    <t>Move d into h</t>
  </si>
  <si>
    <t>Move d into l</t>
  </si>
  <si>
    <t>Move d into memory at (hl)</t>
  </si>
  <si>
    <t>Move d into a</t>
  </si>
  <si>
    <t>Move e into b</t>
  </si>
  <si>
    <t>Move e into c</t>
  </si>
  <si>
    <t>Move e into d</t>
  </si>
  <si>
    <t>Move e into h</t>
  </si>
  <si>
    <t>Move e into l</t>
  </si>
  <si>
    <t>Move e into memory at (hl)</t>
  </si>
  <si>
    <t>Move e into a</t>
  </si>
  <si>
    <t>Move h into b</t>
  </si>
  <si>
    <t>Move h into c</t>
  </si>
  <si>
    <t>Move h into d</t>
  </si>
  <si>
    <t>Move h into e</t>
  </si>
  <si>
    <t>Move h into l</t>
  </si>
  <si>
    <t>Move h into memory at (hl)</t>
  </si>
  <si>
    <t>Move h into a</t>
  </si>
  <si>
    <t>Move l into b</t>
  </si>
  <si>
    <t>Move l into c</t>
  </si>
  <si>
    <t>Move l into d</t>
  </si>
  <si>
    <t>Move l into e</t>
  </si>
  <si>
    <t>Move l into h</t>
  </si>
  <si>
    <t>Move l into memory at (hl)</t>
  </si>
  <si>
    <t>Move l into a</t>
  </si>
  <si>
    <t>Move memory at (hl) into b</t>
  </si>
  <si>
    <t>Move memory at (hl) into c</t>
  </si>
  <si>
    <t>Move memory at (hl) into d</t>
  </si>
  <si>
    <t>Move memory at (hl) into e</t>
  </si>
  <si>
    <t>Move memory at (hl) into h</t>
  </si>
  <si>
    <t>Move memory at (hl) into l</t>
  </si>
  <si>
    <t>Move memory at (hl) into a</t>
  </si>
  <si>
    <t>Move a into b</t>
  </si>
  <si>
    <t>Move a into c</t>
  </si>
  <si>
    <t>Move a into d</t>
  </si>
  <si>
    <t>Move a into e</t>
  </si>
  <si>
    <t>Move a into h</t>
  </si>
  <si>
    <t>Move a into l</t>
  </si>
  <si>
    <t>Move a into memory at (hl)</t>
  </si>
  <si>
    <t>Move a into (bc)</t>
  </si>
  <si>
    <t>Move a into (de)</t>
  </si>
  <si>
    <t>Move (bc) into a</t>
  </si>
  <si>
    <t>Move (de) into a</t>
  </si>
  <si>
    <t>Move immediate into b</t>
  </si>
  <si>
    <t>Move immediate into c</t>
  </si>
  <si>
    <t>Move immediate into d</t>
  </si>
  <si>
    <t>Move immediate into e</t>
  </si>
  <si>
    <t>Move immediate into h</t>
  </si>
  <si>
    <t>Move immediate into l</t>
  </si>
  <si>
    <t>Move immediate into memory at (hl)</t>
  </si>
  <si>
    <t>Move immediate into a</t>
  </si>
  <si>
    <t>Move immediate into bc</t>
  </si>
  <si>
    <t>Move immediate into de</t>
  </si>
  <si>
    <t>Move immediate into hl</t>
  </si>
  <si>
    <t>Return if not zero</t>
  </si>
  <si>
    <t>Return if zero</t>
  </si>
  <si>
    <t>Return if carry set</t>
  </si>
  <si>
    <t>Return if carry clear</t>
  </si>
  <si>
    <t>Rotate a left</t>
  </si>
  <si>
    <t>Rotate a right</t>
  </si>
  <si>
    <t>Rotate a and carry left</t>
  </si>
  <si>
    <t>Rotate carry and a right</t>
  </si>
  <si>
    <t>Jump to hl</t>
  </si>
  <si>
    <t>Unconditional Return</t>
  </si>
  <si>
    <t>Decimal-adjust a</t>
  </si>
  <si>
    <t>Complement a</t>
  </si>
  <si>
    <t>Set carry</t>
  </si>
  <si>
    <t>Complement carry</t>
  </si>
  <si>
    <t>Enable interrupts</t>
  </si>
  <si>
    <t>Disable interrupts</t>
  </si>
  <si>
    <t>No operation</t>
  </si>
  <si>
    <t>Halt</t>
  </si>
  <si>
    <t>Push bc</t>
  </si>
  <si>
    <t>Push de</t>
  </si>
  <si>
    <t>Push hl</t>
  </si>
  <si>
    <t>Pop bc</t>
  </si>
  <si>
    <t>Pop de</t>
  </si>
  <si>
    <t>Pop hl</t>
  </si>
  <si>
    <t>Add bc to hl</t>
  </si>
  <si>
    <t>Add de to hl</t>
  </si>
  <si>
    <t>Add hl to hl</t>
  </si>
  <si>
    <t>Add sp to hl</t>
  </si>
  <si>
    <t>Add b to a</t>
  </si>
  <si>
    <t>Add c to a</t>
  </si>
  <si>
    <t>Add d to a</t>
  </si>
  <si>
    <t>Add e to a</t>
  </si>
  <si>
    <t>Add h to a</t>
  </si>
  <si>
    <t>Add l to a</t>
  </si>
  <si>
    <t>Add memory at (hl) to a</t>
  </si>
  <si>
    <t>Add a to a</t>
  </si>
  <si>
    <t>Add b and carry to a</t>
  </si>
  <si>
    <t>Add c and carry to a</t>
  </si>
  <si>
    <t>Add d and carry to a</t>
  </si>
  <si>
    <t>Add e and carry to a</t>
  </si>
  <si>
    <t>Add h and carry to a</t>
  </si>
  <si>
    <t>Add l and carry to a</t>
  </si>
  <si>
    <t>Add memory at (hl) and carry to a</t>
  </si>
  <si>
    <t>Add a and carry to a</t>
  </si>
  <si>
    <t>Add immediate to a</t>
  </si>
  <si>
    <t>Add immediate and carry to a</t>
  </si>
  <si>
    <t>Increment b</t>
  </si>
  <si>
    <t>Increment c</t>
  </si>
  <si>
    <t>Increment d</t>
  </si>
  <si>
    <t>Increment e</t>
  </si>
  <si>
    <t>Increment h</t>
  </si>
  <si>
    <t>Increment l</t>
  </si>
  <si>
    <t>Increment memory at (hl)</t>
  </si>
  <si>
    <t>Increment a</t>
  </si>
  <si>
    <t>Increment bc</t>
  </si>
  <si>
    <t>Increment de</t>
  </si>
  <si>
    <t>Increment hl</t>
  </si>
  <si>
    <t>Increment sp</t>
  </si>
  <si>
    <t>Decrement b</t>
  </si>
  <si>
    <t>Decrement c</t>
  </si>
  <si>
    <t>Decrement d</t>
  </si>
  <si>
    <t>Decrement e</t>
  </si>
  <si>
    <t>Decrement h</t>
  </si>
  <si>
    <t>Decrement l</t>
  </si>
  <si>
    <t>Decrement memory at (hl)</t>
  </si>
  <si>
    <t>Decrement a</t>
  </si>
  <si>
    <t>Decrement bc</t>
  </si>
  <si>
    <t>Decrement de</t>
  </si>
  <si>
    <t>Decrement hl</t>
  </si>
  <si>
    <t>Decrement sp</t>
  </si>
  <si>
    <t>Subtract b from a</t>
  </si>
  <si>
    <t>Subtract c from a</t>
  </si>
  <si>
    <t>Subtract d from a</t>
  </si>
  <si>
    <t>Subtract e from a</t>
  </si>
  <si>
    <t>Subtract h from a</t>
  </si>
  <si>
    <t>Subtract l from a</t>
  </si>
  <si>
    <t>Subtract memory at (hl) from a</t>
  </si>
  <si>
    <t>Subtract a from a</t>
  </si>
  <si>
    <t>Subtract b and carry from a</t>
  </si>
  <si>
    <t>Subtract c and carry from a</t>
  </si>
  <si>
    <t>Subtract d and carry from a</t>
  </si>
  <si>
    <t>Subtract e and carry from a</t>
  </si>
  <si>
    <t>Subtract h and carry from a</t>
  </si>
  <si>
    <t>Subtract l and carry from a</t>
  </si>
  <si>
    <t>Subtract memory at (hl) and carry from a</t>
  </si>
  <si>
    <t>Subtract a and carry from a</t>
  </si>
  <si>
    <t>Subtract immediate from a</t>
  </si>
  <si>
    <t>Subtract immediate and carry from a</t>
  </si>
  <si>
    <t>Logical AND b with a</t>
  </si>
  <si>
    <t>Logical AND c with a</t>
  </si>
  <si>
    <t>Logical AND d with a</t>
  </si>
  <si>
    <t>Logical AND e with a</t>
  </si>
  <si>
    <t>Logical AND h with a</t>
  </si>
  <si>
    <t>Logical AND l with a</t>
  </si>
  <si>
    <t>Logical AND memory at (hl) with a</t>
  </si>
  <si>
    <t>Logical AND a with a</t>
  </si>
  <si>
    <t>Logical Exclusive-OR b with a</t>
  </si>
  <si>
    <t>Logical Exclusive-OR c with a</t>
  </si>
  <si>
    <t>Logical Exclusive-OR d with a</t>
  </si>
  <si>
    <t>Logical Exclusive-OR e with a</t>
  </si>
  <si>
    <t>Logical Exclusive-OR h with a</t>
  </si>
  <si>
    <t>Logical Exclusive-OR l with a</t>
  </si>
  <si>
    <t>Logical Exclusive-OR memory at (hl) with a</t>
  </si>
  <si>
    <t>Logical Exclusive-OR a with a</t>
  </si>
  <si>
    <t>Logical OR b with a</t>
  </si>
  <si>
    <t>Logical OR c with a</t>
  </si>
  <si>
    <t>Logical OR d with a</t>
  </si>
  <si>
    <t>Logical OR e with a</t>
  </si>
  <si>
    <t>Logical OR h with a</t>
  </si>
  <si>
    <t>Logical OR l with a</t>
  </si>
  <si>
    <t>Logical OR memory at (hl) with a</t>
  </si>
  <si>
    <t>Logical OR a with a</t>
  </si>
  <si>
    <t>Logical AND immediate with a</t>
  </si>
  <si>
    <t>Logical Exclusive-OR immediate with a</t>
  </si>
  <si>
    <t>Logical OR immediate with a</t>
  </si>
  <si>
    <t>Load a from immediate</t>
  </si>
  <si>
    <t>Load hl from immediate</t>
  </si>
  <si>
    <t>Write a to output port immediate</t>
  </si>
  <si>
    <t>Unconditional jump</t>
  </si>
  <si>
    <t>Jump if not zero</t>
  </si>
  <si>
    <t>Jump if zero</t>
  </si>
  <si>
    <t>Jump if carry clear</t>
  </si>
  <si>
    <t>Jump if carry set</t>
  </si>
  <si>
    <t>Call if not zero</t>
  </si>
  <si>
    <t>Call if zero</t>
  </si>
  <si>
    <t>Call if carry clear</t>
  </si>
  <si>
    <t>Call if carry set</t>
  </si>
  <si>
    <t>Unconditional call</t>
  </si>
  <si>
    <t>cmp</t>
  </si>
  <si>
    <t>Subtract b from a, discard result</t>
  </si>
  <si>
    <t>Subtract c from a, discard result</t>
  </si>
  <si>
    <t>Subtract d from a, discard result</t>
  </si>
  <si>
    <t>Subtract e from a, discard result</t>
  </si>
  <si>
    <t>Subtract h from a, discard result</t>
  </si>
  <si>
    <t>Subtract l from a, discard result</t>
  </si>
  <si>
    <t>Subtract memory at (hl) from a, discard result</t>
  </si>
  <si>
    <t>Subtract a from a, discard result</t>
  </si>
  <si>
    <t>Subtract immediate from a, discard result</t>
  </si>
  <si>
    <t>Call if positive (S=0)</t>
  </si>
  <si>
    <t>Call if negative (S=1)</t>
  </si>
  <si>
    <t>Jump if negative (S=1)</t>
  </si>
  <si>
    <t>Jump if positive (S=0)</t>
  </si>
  <si>
    <t>Return if negative (S=1)</t>
  </si>
  <si>
    <t>Return if positive (S=0)</t>
  </si>
  <si>
    <t>Return if parity even (P=1)</t>
  </si>
  <si>
    <t>Return if parity odd (P=0)</t>
  </si>
  <si>
    <t>Jump if parity even (P=1)</t>
  </si>
  <si>
    <t>Jump if parity odd (P=0)</t>
  </si>
  <si>
    <t>Call if parity odd (P=0)</t>
  </si>
  <si>
    <t>Call if parity even (P=1)</t>
  </si>
  <si>
    <t>310</t>
  </si>
  <si>
    <t>Pop a,flags</t>
  </si>
  <si>
    <t>Push a,flags</t>
  </si>
  <si>
    <t>Interactive 8080 Mini-Assembler Instructions</t>
  </si>
  <si>
    <t>Message</t>
  </si>
  <si>
    <r>
      <t xml:space="preserve">Input errors will be clearly flagged with red cells, and a description of the error in the </t>
    </r>
    <r>
      <rPr>
        <b/>
        <sz val="12"/>
        <color theme="1"/>
        <rFont val="Calibri"/>
        <family val="2"/>
        <scheme val="minor"/>
      </rPr>
      <t>Error Message</t>
    </r>
    <r>
      <rPr>
        <sz val="12"/>
        <color theme="1"/>
        <rFont val="Calibri"/>
        <family val="2"/>
        <scheme val="minor"/>
      </rPr>
      <t xml:space="preserve"> column.</t>
    </r>
  </si>
  <si>
    <t>◉ end   Just displays the current address</t>
  </si>
  <si>
    <t>0</t>
  </si>
  <si>
    <t>;...gets converted to its CODE encoding</t>
  </si>
  <si>
    <t>Remove new Excel functions so that this works with older versions of Excel too.</t>
  </si>
  <si>
    <t>Sum mod 100</t>
  </si>
  <si>
    <r>
      <t xml:space="preserve">Surround a single character with double-quotes in the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 column to use its ASCII value.</t>
    </r>
  </si>
  <si>
    <t>Remove a few more newer Excel functions, for compatibility back to Excel 2007 at least</t>
  </si>
  <si>
    <t>Move b into b (null operation)</t>
  </si>
  <si>
    <t>Move c into c (null operation)</t>
  </si>
  <si>
    <t>Move d into d (null operation)</t>
  </si>
  <si>
    <t>Move e into e (null operation)</t>
  </si>
  <si>
    <t>Move h into h (null operation)</t>
  </si>
  <si>
    <t>Move l into l (null operation)</t>
  </si>
  <si>
    <t>Move (hl) into (hl) (null operation)</t>
  </si>
  <si>
    <t>Move a into a (null operation)</t>
  </si>
  <si>
    <t>S,Z,AC,P</t>
  </si>
  <si>
    <t>S,Z,AC,P,CY</t>
  </si>
  <si>
    <t>CY</t>
  </si>
  <si>
    <t>rar</t>
  </si>
  <si>
    <t>Restart 0: Call 0000h</t>
  </si>
  <si>
    <t>Restart 6: Call 0030h</t>
  </si>
  <si>
    <t>Restart 7: Call 0038h</t>
  </si>
  <si>
    <t>Restart 5: Call 0028h</t>
  </si>
  <si>
    <t>Restart 1: Call 0008h</t>
  </si>
  <si>
    <t>Restart 2: Call 0010h</t>
  </si>
  <si>
    <t>Restart 3: Call 0018h</t>
  </si>
  <si>
    <t>Restart 4: Call 0020h</t>
  </si>
  <si>
    <t>Çorrect 'Flags Affected' column to reflect "Intel 8080/8085 Assembly Language Programming" book.  ("Intel 8080 Assembly Language Programming Manual" Rev B has errors.) Flag label errors for duplicate labels and labels that start with a number.</t>
  </si>
  <si>
    <r>
      <t xml:space="preserve">You can assign a label to an address by entering the label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 (You may end the label with a colon, e.g. "LOOP1" or "LOOP1:".) </t>
    </r>
  </si>
  <si>
    <t>Labels must not start with a number, and must be unique.</t>
  </si>
  <si>
    <t>Fix a few bugs</t>
  </si>
  <si>
    <t>Convert to</t>
  </si>
  <si>
    <t>decimal</t>
  </si>
  <si>
    <t>0f3h</t>
  </si>
  <si>
    <t>;end a number with q to specify octal</t>
  </si>
  <si>
    <t>0FFh</t>
  </si>
  <si>
    <t>23</t>
  </si>
  <si>
    <t>1234h</t>
  </si>
  <si>
    <t>Support octal values too. Make default decimal. Make number format compatible with Digital Research's ASM</t>
  </si>
  <si>
    <t>d,80h</t>
  </si>
  <si>
    <t>;the default number format is decimal</t>
  </si>
  <si>
    <t>Numbers in the Operands column</t>
  </si>
  <si>
    <t>◉. Numbers must start with a numeral (0-9)</t>
  </si>
  <si>
    <t>◉. The default base for numbers is decimal</t>
  </si>
  <si>
    <t>◉. End a number with "q"  or "Q" to specify an octal number</t>
  </si>
  <si>
    <t>◉  End a number with"h" or  "H" to specify a hexidecimal number. (Use a leading 0 if the number starts with A-F, e.g. 0FFh.)</t>
  </si>
  <si>
    <t>14</t>
  </si>
  <si>
    <t>145q</t>
  </si>
  <si>
    <r>
      <t xml:space="preserve">◉ dw    Puts the 16-bit hex value in the </t>
    </r>
    <r>
      <rPr>
        <b/>
        <sz val="12"/>
        <color theme="1"/>
        <rFont val="Calibri"/>
        <family val="2"/>
        <scheme val="minor"/>
      </rPr>
      <t>Operands</t>
    </r>
    <r>
      <rPr>
        <sz val="12"/>
        <color theme="1"/>
        <rFont val="Calibri"/>
        <family val="2"/>
        <scheme val="minor"/>
      </rPr>
      <t xml:space="preserve"> field into the current address and the next address (low byte first)</t>
    </r>
  </si>
  <si>
    <t>Hex Opcode</t>
  </si>
  <si>
    <t>Add some more error checking</t>
  </si>
  <si>
    <t>Sol-20 ENT Format</t>
  </si>
  <si>
    <t>ENT Record</t>
  </si>
  <si>
    <t>Add Sol-20 "ENT" format to output</t>
  </si>
  <si>
    <r>
      <t xml:space="preserve">◉  The </t>
    </r>
    <r>
      <rPr>
        <b/>
        <sz val="12"/>
        <color theme="1"/>
        <rFont val="Calibri"/>
        <family val="2"/>
        <scheme val="minor"/>
      </rPr>
      <t>Sol-20 ENT Format</t>
    </r>
    <r>
      <rPr>
        <sz val="12"/>
        <color theme="1"/>
        <rFont val="Calibri"/>
        <family val="2"/>
        <scheme val="minor"/>
      </rPr>
      <t xml:space="preserve"> column shows the assembled program in a format that can be directly loaded into Processor Technology's</t>
    </r>
  </si>
  <si>
    <t xml:space="preserve">    Solos or Cuter monitor. You can cut this column and paste it into a text editor.</t>
  </si>
  <si>
    <t>Octal</t>
  </si>
  <si>
    <t>Intel Hex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</si>
</sst>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0"/>
      <name val="Calibri"/>
      <scheme val="minor"/>
    </font>
    <font>
      <b/>
      <sz val="14"/>
      <color theme="0"/>
      <name val="Calibri"/>
      <family val="2"/>
      <scheme val="minor"/>
    </font>
    <font>
      <sz val="28"/>
      <color theme="1"/>
      <name val="Arial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8"/>
      <color theme="0"/>
      <name val="Calibri"/>
      <scheme val="minor"/>
    </font>
    <font>
      <sz val="12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450666829432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/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horizontal="left" indent="1" shrinkToFit="1"/>
    </xf>
    <xf numFmtId="49" fontId="0" fillId="0" borderId="5" xfId="0" applyNumberFormat="1" applyBorder="1" applyAlignment="1" applyProtection="1">
      <alignment horizontal="left" indent="1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indent="1"/>
    </xf>
    <xf numFmtId="0" fontId="0" fillId="2" borderId="0" xfId="0" applyFill="1" applyBorder="1"/>
    <xf numFmtId="0" fontId="3" fillId="4" borderId="0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right" indent="1"/>
      <protection locked="0"/>
    </xf>
    <xf numFmtId="0" fontId="0" fillId="2" borderId="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left" indent="1" shrinkToFit="1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6" borderId="0" xfId="0" applyNumberFormat="1" applyFill="1" applyAlignment="1">
      <alignment shrinkToFit="1"/>
    </xf>
    <xf numFmtId="0" fontId="6" fillId="6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6" borderId="0" xfId="0" applyFont="1" applyFill="1"/>
    <xf numFmtId="0" fontId="7" fillId="0" borderId="0" xfId="0" applyFont="1"/>
    <xf numFmtId="0" fontId="8" fillId="6" borderId="0" xfId="0" applyFont="1" applyFill="1"/>
    <xf numFmtId="0" fontId="9" fillId="7" borderId="0" xfId="0" applyFont="1" applyFill="1" applyAlignment="1">
      <alignment horizontal="left" vertical="center" indent="2"/>
    </xf>
    <xf numFmtId="0" fontId="9" fillId="7" borderId="0" xfId="0" applyFont="1" applyFill="1" applyAlignment="1">
      <alignment horizontal="left"/>
    </xf>
    <xf numFmtId="0" fontId="8" fillId="7" borderId="0" xfId="0" applyFont="1" applyFill="1"/>
    <xf numFmtId="0" fontId="8" fillId="0" borderId="0" xfId="0" applyFont="1"/>
    <xf numFmtId="0" fontId="0" fillId="7" borderId="0" xfId="0" applyFill="1" applyAlignment="1">
      <alignment horizontal="right" vertical="center" indent="1"/>
    </xf>
    <xf numFmtId="0" fontId="0" fillId="7" borderId="0" xfId="0" applyFill="1"/>
    <xf numFmtId="0" fontId="0" fillId="7" borderId="0" xfId="0" applyFill="1" applyAlignment="1">
      <alignment horizontal="left" indent="1"/>
    </xf>
    <xf numFmtId="0" fontId="8" fillId="7" borderId="28" xfId="0" applyFont="1" applyFill="1" applyBorder="1"/>
    <xf numFmtId="0" fontId="0" fillId="7" borderId="0" xfId="0" applyFill="1" applyBorder="1" applyAlignment="1">
      <alignment horizontal="right" vertical="center" indent="1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5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2" fillId="7" borderId="0" xfId="0" applyFont="1" applyFill="1" applyAlignment="1">
      <alignment horizontal="left" indent="1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 inden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/>
    </xf>
    <xf numFmtId="0" fontId="0" fillId="3" borderId="33" xfId="0" applyFill="1" applyBorder="1"/>
    <xf numFmtId="0" fontId="3" fillId="4" borderId="0" xfId="0" applyFont="1" applyFill="1" applyBorder="1" applyAlignment="1">
      <alignment shrinkToFit="1"/>
    </xf>
    <xf numFmtId="0" fontId="0" fillId="3" borderId="34" xfId="0" applyFill="1" applyBorder="1"/>
    <xf numFmtId="0" fontId="4" fillId="4" borderId="0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right" indent="1" shrinkToFit="1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left" vertical="center" inden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indent="1"/>
    </xf>
    <xf numFmtId="0" fontId="3" fillId="4" borderId="31" xfId="0" applyFont="1" applyFill="1" applyBorder="1" applyAlignment="1">
      <alignment horizontal="left" indent="1"/>
    </xf>
    <xf numFmtId="49" fontId="3" fillId="4" borderId="31" xfId="0" applyNumberFormat="1" applyFont="1" applyFill="1" applyBorder="1" applyAlignment="1">
      <alignment horizontal="left" indent="1"/>
    </xf>
    <xf numFmtId="0" fontId="3" fillId="4" borderId="31" xfId="0" applyFont="1" applyFill="1" applyBorder="1" applyAlignment="1">
      <alignment horizontal="left" indent="1" shrinkToFit="1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shrinkToFit="1"/>
    </xf>
    <xf numFmtId="0" fontId="3" fillId="4" borderId="33" xfId="0" applyFont="1" applyFill="1" applyBorder="1" applyAlignment="1">
      <alignment horizontal="left" indent="1"/>
    </xf>
    <xf numFmtId="49" fontId="3" fillId="4" borderId="0" xfId="0" applyNumberFormat="1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 shrinkToFit="1"/>
    </xf>
    <xf numFmtId="0" fontId="3" fillId="4" borderId="0" xfId="0" applyFont="1" applyFill="1" applyBorder="1" applyAlignment="1">
      <alignment horizontal="center"/>
    </xf>
    <xf numFmtId="0" fontId="3" fillId="4" borderId="34" xfId="0" applyFont="1" applyFill="1" applyBorder="1" applyAlignment="1">
      <alignment shrinkToFit="1"/>
    </xf>
    <xf numFmtId="0" fontId="3" fillId="4" borderId="33" xfId="0" applyFont="1" applyFill="1" applyBorder="1" applyAlignment="1">
      <alignment horizontal="right" indent="1"/>
    </xf>
    <xf numFmtId="0" fontId="1" fillId="4" borderId="36" xfId="0" applyFont="1" applyFill="1" applyBorder="1" applyAlignment="1">
      <alignment horizontal="center" wrapText="1"/>
    </xf>
    <xf numFmtId="49" fontId="1" fillId="4" borderId="36" xfId="0" applyNumberFormat="1" applyFont="1" applyFill="1" applyBorder="1" applyAlignment="1">
      <alignment horizontal="center" wrapText="1"/>
    </xf>
    <xf numFmtId="0" fontId="1" fillId="4" borderId="36" xfId="0" applyFont="1" applyFill="1" applyBorder="1" applyAlignment="1">
      <alignment horizontal="center" shrinkToFit="1"/>
    </xf>
    <xf numFmtId="0" fontId="0" fillId="2" borderId="3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39" xfId="0" applyBorder="1" applyAlignment="1" applyProtection="1">
      <alignment horizontal="right" indent="1"/>
      <protection locked="0"/>
    </xf>
    <xf numFmtId="49" fontId="0" fillId="0" borderId="11" xfId="0" applyNumberFormat="1" applyBorder="1" applyAlignment="1" applyProtection="1">
      <alignment horizontal="left" indent="1"/>
      <protection locked="0"/>
    </xf>
    <xf numFmtId="49" fontId="0" fillId="0" borderId="23" xfId="0" applyNumberFormat="1" applyBorder="1" applyAlignment="1" applyProtection="1">
      <alignment horizontal="left" indent="1"/>
      <protection locked="0"/>
    </xf>
    <xf numFmtId="49" fontId="2" fillId="3" borderId="31" xfId="0" applyNumberFormat="1" applyFont="1" applyFill="1" applyBorder="1" applyAlignment="1">
      <alignment horizontal="left" vertical="center" indent="1"/>
    </xf>
    <xf numFmtId="0" fontId="2" fillId="3" borderId="31" xfId="0" applyFont="1" applyFill="1" applyBorder="1" applyAlignment="1">
      <alignment horizontal="left" vertical="center" indent="1" shrinkToFit="1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left" vertical="center" indent="1"/>
    </xf>
    <xf numFmtId="0" fontId="2" fillId="3" borderId="36" xfId="0" applyFont="1" applyFill="1" applyBorder="1" applyAlignment="1">
      <alignment horizontal="left" vertical="center" indent="1" shrinkToFit="1"/>
    </xf>
    <xf numFmtId="0" fontId="2" fillId="3" borderId="36" xfId="0" applyFont="1" applyFill="1" applyBorder="1" applyAlignment="1">
      <alignment horizontal="center" vertical="center"/>
    </xf>
    <xf numFmtId="0" fontId="0" fillId="5" borderId="0" xfId="0" applyFill="1"/>
    <xf numFmtId="0" fontId="9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0" fillId="5" borderId="0" xfId="0" applyFill="1" applyAlignment="1">
      <alignment horizontal="center"/>
    </xf>
    <xf numFmtId="0" fontId="9" fillId="7" borderId="0" xfId="0" applyFont="1" applyFill="1" applyBorder="1" applyAlignment="1">
      <alignment horizontal="left" vertical="center" indent="2"/>
    </xf>
    <xf numFmtId="0" fontId="9" fillId="7" borderId="0" xfId="0" applyFont="1" applyFill="1" applyBorder="1" applyAlignment="1">
      <alignment horizontal="left"/>
    </xf>
    <xf numFmtId="0" fontId="8" fillId="7" borderId="0" xfId="0" applyFont="1" applyFill="1" applyBorder="1"/>
    <xf numFmtId="0" fontId="10" fillId="6" borderId="0" xfId="0" applyFont="1" applyFill="1" applyAlignment="1">
      <alignment horizontal="left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left" vertical="center" inden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7" borderId="40" xfId="0" applyFill="1" applyBorder="1"/>
    <xf numFmtId="0" fontId="0" fillId="7" borderId="40" xfId="0" applyFill="1" applyBorder="1" applyAlignment="1">
      <alignment horizontal="right" vertical="center" indent="1"/>
    </xf>
    <xf numFmtId="0" fontId="0" fillId="7" borderId="40" xfId="0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indent="1"/>
    </xf>
    <xf numFmtId="0" fontId="3" fillId="4" borderId="37" xfId="0" applyFont="1" applyFill="1" applyBorder="1" applyAlignment="1">
      <alignment horizontal="right" indent="1" shrinkToFit="1"/>
    </xf>
    <xf numFmtId="0" fontId="0" fillId="8" borderId="0" xfId="0" applyFill="1"/>
    <xf numFmtId="0" fontId="2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left"/>
    </xf>
    <xf numFmtId="0" fontId="9" fillId="9" borderId="5" xfId="0" applyFont="1" applyFill="1" applyBorder="1" applyAlignment="1">
      <alignment horizontal="center" wrapText="1"/>
    </xf>
    <xf numFmtId="0" fontId="15" fillId="0" borderId="5" xfId="0" applyFont="1" applyBorder="1" applyAlignment="1" applyProtection="1">
      <alignment horizontal="right" indent="1"/>
      <protection locked="0"/>
    </xf>
    <xf numFmtId="49" fontId="15" fillId="0" borderId="27" xfId="0" applyNumberFormat="1" applyFont="1" applyBorder="1" applyAlignment="1" applyProtection="1">
      <alignment horizontal="left" indent="1"/>
      <protection locked="0"/>
    </xf>
    <xf numFmtId="0" fontId="15" fillId="0" borderId="11" xfId="0" applyFont="1" applyBorder="1" applyAlignment="1" applyProtection="1">
      <alignment horizontal="right" indent="1"/>
      <protection locked="0"/>
    </xf>
    <xf numFmtId="49" fontId="15" fillId="0" borderId="39" xfId="0" applyNumberFormat="1" applyFont="1" applyBorder="1" applyAlignment="1" applyProtection="1">
      <alignment horizontal="left" indent="1"/>
      <protection locked="0"/>
    </xf>
    <xf numFmtId="0" fontId="2" fillId="2" borderId="0" xfId="0" applyFont="1" applyFill="1"/>
    <xf numFmtId="0" fontId="1" fillId="4" borderId="0" xfId="0" applyFont="1" applyFill="1" applyBorder="1" applyAlignment="1">
      <alignment horizontal="left" indent="1"/>
    </xf>
    <xf numFmtId="49" fontId="1" fillId="4" borderId="0" xfId="0" applyNumberFormat="1" applyFont="1" applyFill="1" applyBorder="1" applyAlignment="1">
      <alignment horizontal="left" indent="1"/>
    </xf>
    <xf numFmtId="0" fontId="8" fillId="2" borderId="0" xfId="0" applyFont="1" applyFill="1"/>
    <xf numFmtId="0" fontId="8" fillId="3" borderId="33" xfId="0" applyFont="1" applyFill="1" applyBorder="1"/>
    <xf numFmtId="0" fontId="16" fillId="4" borderId="33" xfId="0" applyFont="1" applyFill="1" applyBorder="1" applyAlignment="1">
      <alignment horizontal="left" indent="1"/>
    </xf>
    <xf numFmtId="0" fontId="16" fillId="4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49" fontId="5" fillId="4" borderId="0" xfId="0" applyNumberFormat="1" applyFont="1" applyFill="1" applyBorder="1" applyAlignment="1">
      <alignment horizontal="left" indent="1"/>
    </xf>
    <xf numFmtId="0" fontId="16" fillId="4" borderId="0" xfId="0" applyFont="1" applyFill="1" applyBorder="1" applyAlignment="1">
      <alignment horizontal="center"/>
    </xf>
    <xf numFmtId="0" fontId="8" fillId="3" borderId="34" xfId="0" applyFont="1" applyFill="1" applyBorder="1"/>
    <xf numFmtId="0" fontId="9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9" fontId="0" fillId="0" borderId="5" xfId="0" quotePrefix="1" applyNumberFormat="1" applyBorder="1" applyAlignment="1" applyProtection="1">
      <alignment horizontal="left" indent="1"/>
      <protection locked="0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indent="1"/>
    </xf>
    <xf numFmtId="49" fontId="0" fillId="2" borderId="0" xfId="0" applyNumberFormat="1" applyFill="1" applyAlignment="1">
      <alignment horizontal="left" indent="1"/>
    </xf>
    <xf numFmtId="0" fontId="0" fillId="2" borderId="0" xfId="0" applyFill="1" applyAlignment="1">
      <alignment horizontal="left" indent="1" shrinkToFit="1"/>
    </xf>
    <xf numFmtId="0" fontId="0" fillId="2" borderId="0" xfId="0" applyFill="1" applyAlignment="1">
      <alignment shrinkToFit="1"/>
    </xf>
    <xf numFmtId="0" fontId="1" fillId="4" borderId="0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 wrapText="1"/>
    </xf>
    <xf numFmtId="0" fontId="1" fillId="4" borderId="44" xfId="0" applyFont="1" applyFill="1" applyBorder="1" applyAlignment="1">
      <alignment horizontal="center" wrapText="1"/>
    </xf>
    <xf numFmtId="0" fontId="1" fillId="4" borderId="47" xfId="0" applyFont="1" applyFill="1" applyBorder="1" applyAlignment="1">
      <alignment horizontal="center" wrapText="1"/>
    </xf>
    <xf numFmtId="0" fontId="2" fillId="3" borderId="33" xfId="0" applyFont="1" applyFill="1" applyBorder="1"/>
    <xf numFmtId="0" fontId="1" fillId="4" borderId="43" xfId="0" applyFont="1" applyFill="1" applyBorder="1" applyAlignment="1">
      <alignment horizontal="left" indent="1"/>
    </xf>
    <xf numFmtId="0" fontId="1" fillId="4" borderId="46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 shrinkToFit="1"/>
    </xf>
    <xf numFmtId="0" fontId="2" fillId="3" borderId="34" xfId="0" applyFont="1" applyFill="1" applyBorder="1"/>
    <xf numFmtId="0" fontId="2" fillId="0" borderId="0" xfId="0" applyFont="1"/>
    <xf numFmtId="49" fontId="1" fillId="4" borderId="42" xfId="0" applyNumberFormat="1" applyFont="1" applyFill="1" applyBorder="1" applyAlignment="1">
      <alignment horizontal="center" wrapText="1"/>
    </xf>
    <xf numFmtId="0" fontId="3" fillId="4" borderId="31" xfId="0" applyFont="1" applyFill="1" applyBorder="1" applyAlignment="1">
      <alignment shrinkToFit="1"/>
    </xf>
    <xf numFmtId="0" fontId="3" fillId="4" borderId="3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right" indent="1"/>
    </xf>
    <xf numFmtId="49" fontId="1" fillId="4" borderId="52" xfId="0" applyNumberFormat="1" applyFont="1" applyFill="1" applyBorder="1" applyAlignment="1">
      <alignment horizontal="left" indent="1"/>
    </xf>
    <xf numFmtId="0" fontId="1" fillId="4" borderId="43" xfId="0" applyFont="1" applyFill="1" applyBorder="1" applyAlignment="1">
      <alignment horizontal="right" indent="1" shrinkToFit="1"/>
    </xf>
    <xf numFmtId="0" fontId="1" fillId="4" borderId="44" xfId="0" applyFont="1" applyFill="1" applyBorder="1" applyAlignment="1">
      <alignment horizontal="center" shrinkToFit="1"/>
    </xf>
    <xf numFmtId="0" fontId="16" fillId="4" borderId="0" xfId="0" applyFont="1" applyFill="1" applyBorder="1" applyAlignment="1">
      <alignment shrinkToFit="1"/>
    </xf>
    <xf numFmtId="0" fontId="16" fillId="4" borderId="3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0" fontId="0" fillId="2" borderId="51" xfId="0" applyFill="1" applyBorder="1" applyAlignment="1">
      <alignment horizontal="left" indent="1"/>
    </xf>
    <xf numFmtId="0" fontId="0" fillId="3" borderId="54" xfId="0" applyFill="1" applyBorder="1"/>
    <xf numFmtId="0" fontId="0" fillId="3" borderId="55" xfId="0" applyFill="1" applyBorder="1"/>
    <xf numFmtId="0" fontId="0" fillId="3" borderId="56" xfId="0" applyFill="1" applyBorder="1"/>
    <xf numFmtId="0" fontId="19" fillId="8" borderId="0" xfId="0" applyFont="1" applyFill="1"/>
    <xf numFmtId="0" fontId="19" fillId="8" borderId="0" xfId="0" applyFont="1" applyFill="1" applyAlignment="1">
      <alignment horizontal="center"/>
    </xf>
    <xf numFmtId="0" fontId="19" fillId="0" borderId="0" xfId="0" applyFont="1"/>
    <xf numFmtId="0" fontId="2" fillId="9" borderId="57" xfId="0" applyFont="1" applyFill="1" applyBorder="1" applyAlignment="1">
      <alignment horizontal="center" vertical="center" wrapText="1"/>
    </xf>
    <xf numFmtId="49" fontId="2" fillId="9" borderId="57" xfId="0" applyNumberFormat="1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3" fillId="4" borderId="36" xfId="0" applyFont="1" applyFill="1" applyBorder="1" applyAlignment="1">
      <alignment horizontal="left" indent="1"/>
    </xf>
    <xf numFmtId="0" fontId="0" fillId="2" borderId="0" xfId="0" applyFill="1" applyAlignment="1">
      <alignment vertical="center"/>
    </xf>
    <xf numFmtId="0" fontId="0" fillId="3" borderId="33" xfId="0" applyFill="1" applyBorder="1" applyAlignment="1">
      <alignment vertical="center"/>
    </xf>
    <xf numFmtId="0" fontId="3" fillId="4" borderId="59" xfId="0" applyFont="1" applyFill="1" applyBorder="1" applyAlignment="1">
      <alignment horizontal="right" vertical="center" indent="1"/>
    </xf>
    <xf numFmtId="0" fontId="0" fillId="3" borderId="34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33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 vertical="top" wrapText="1"/>
    </xf>
    <xf numFmtId="2" fontId="0" fillId="0" borderId="11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wrapText="1" indent="1"/>
    </xf>
    <xf numFmtId="2" fontId="0" fillId="0" borderId="5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wrapText="1" indent="1"/>
    </xf>
    <xf numFmtId="2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49" fontId="5" fillId="5" borderId="24" xfId="0" applyNumberFormat="1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49" fontId="5" fillId="5" borderId="25" xfId="0" applyNumberFormat="1" applyFont="1" applyFill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indent="1" shrinkToFit="1"/>
      <protection locked="0"/>
    </xf>
    <xf numFmtId="0" fontId="1" fillId="4" borderId="45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16" fillId="4" borderId="48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9" borderId="20" xfId="0" applyFont="1" applyFill="1" applyBorder="1" applyAlignment="1">
      <alignment horizontal="center"/>
    </xf>
    <xf numFmtId="0" fontId="0" fillId="0" borderId="27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">
    <dxf>
      <font>
        <color rgb="FF9C0006"/>
      </font>
      <fill>
        <patternFill>
          <bgColor theme="0" tint="-0.499984740745262"/>
        </patternFill>
      </fill>
    </dxf>
    <dxf>
      <font>
        <color rgb="FF9C0006"/>
      </font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baseColWidth="10" defaultRowHeight="16" x14ac:dyDescent="0.2"/>
  <cols>
    <col min="1" max="1" width="4.83203125" customWidth="1"/>
    <col min="2" max="2" width="1.83203125" style="76" customWidth="1"/>
    <col min="3" max="3" width="3.1640625" customWidth="1"/>
    <col min="4" max="4" width="97.5" customWidth="1"/>
    <col min="5" max="5" width="32" customWidth="1"/>
    <col min="6" max="6" width="1.83203125" customWidth="1"/>
    <col min="7" max="7" width="67" customWidth="1"/>
  </cols>
  <sheetData>
    <row r="1" spans="1:7" ht="17" thickBot="1" x14ac:dyDescent="0.25">
      <c r="A1" s="56"/>
      <c r="B1" s="57"/>
      <c r="C1" s="57"/>
      <c r="D1" s="58"/>
      <c r="E1" s="59"/>
      <c r="F1" s="60"/>
      <c r="G1" s="56"/>
    </row>
    <row r="2" spans="1:7" s="141" customFormat="1" ht="12" customHeight="1" thickBot="1" x14ac:dyDescent="0.3">
      <c r="A2" s="136"/>
      <c r="B2" s="137"/>
      <c r="C2" s="138"/>
      <c r="D2" s="138"/>
      <c r="E2" s="139"/>
      <c r="F2" s="140"/>
      <c r="G2" s="63"/>
    </row>
    <row r="3" spans="1:7" s="62" customFormat="1" ht="16" customHeight="1" x14ac:dyDescent="0.2">
      <c r="A3" s="61"/>
      <c r="B3" s="88"/>
      <c r="C3" s="97"/>
      <c r="D3" s="98"/>
      <c r="E3" s="102"/>
      <c r="F3" s="90"/>
      <c r="G3" s="56"/>
    </row>
    <row r="4" spans="1:7" s="62" customFormat="1" ht="35" x14ac:dyDescent="0.35">
      <c r="A4" s="61"/>
      <c r="B4" s="88"/>
      <c r="C4" s="103"/>
      <c r="D4" s="91" t="s">
        <v>715</v>
      </c>
      <c r="E4" s="107"/>
      <c r="F4" s="90"/>
      <c r="G4" s="56"/>
    </row>
    <row r="5" spans="1:7" s="62" customFormat="1" ht="17" customHeight="1" thickBot="1" x14ac:dyDescent="0.25">
      <c r="A5" s="61"/>
      <c r="B5" s="88"/>
      <c r="C5" s="147"/>
      <c r="D5" s="224" t="s">
        <v>325</v>
      </c>
      <c r="E5" s="148" t="str">
        <f>CONCATENATE("Version ",TEXT(MAX('Revision History'!$B$3:$B$19),"0.00"))</f>
        <v>Version 1.07</v>
      </c>
      <c r="F5" s="90"/>
      <c r="G5" s="56"/>
    </row>
    <row r="6" spans="1:7" s="64" customFormat="1" ht="12" customHeight="1" thickBot="1" x14ac:dyDescent="0.3">
      <c r="A6" s="63"/>
      <c r="B6" s="93"/>
      <c r="C6" s="94"/>
      <c r="D6" s="94"/>
      <c r="E6" s="95"/>
      <c r="F6" s="96"/>
      <c r="G6" s="56"/>
    </row>
    <row r="7" spans="1:7" s="69" customFormat="1" ht="19" x14ac:dyDescent="0.25">
      <c r="A7" s="65"/>
      <c r="B7" s="66"/>
      <c r="C7" s="67" t="s">
        <v>336</v>
      </c>
      <c r="D7" s="68"/>
      <c r="E7" s="68"/>
      <c r="F7" s="68"/>
      <c r="G7" s="56"/>
    </row>
    <row r="8" spans="1:7" x14ac:dyDescent="0.2">
      <c r="A8" s="56"/>
      <c r="B8" s="71"/>
      <c r="C8" s="70" t="s">
        <v>337</v>
      </c>
      <c r="D8" s="71" t="s">
        <v>473</v>
      </c>
      <c r="E8" s="71"/>
      <c r="F8" s="71"/>
      <c r="G8" s="56"/>
    </row>
    <row r="9" spans="1:7" x14ac:dyDescent="0.2">
      <c r="A9" s="56"/>
      <c r="B9" s="71"/>
      <c r="C9" s="70"/>
      <c r="D9" s="72" t="s">
        <v>342</v>
      </c>
      <c r="E9" s="71"/>
      <c r="F9" s="71"/>
      <c r="G9" s="56"/>
    </row>
    <row r="10" spans="1:7" x14ac:dyDescent="0.2">
      <c r="A10" s="56"/>
      <c r="B10" s="71"/>
      <c r="C10" s="70" t="s">
        <v>337</v>
      </c>
      <c r="D10" s="71" t="s">
        <v>479</v>
      </c>
      <c r="E10" s="71"/>
      <c r="F10" s="71"/>
      <c r="G10" s="56"/>
    </row>
    <row r="11" spans="1:7" x14ac:dyDescent="0.2">
      <c r="A11" s="56"/>
      <c r="B11" s="71"/>
      <c r="C11" s="70" t="s">
        <v>337</v>
      </c>
      <c r="D11" s="71" t="s">
        <v>480</v>
      </c>
      <c r="E11" s="71"/>
      <c r="F11" s="71"/>
      <c r="G11" s="56"/>
    </row>
    <row r="12" spans="1:7" x14ac:dyDescent="0.2">
      <c r="A12" s="56"/>
      <c r="B12" s="71"/>
      <c r="C12" s="70" t="s">
        <v>337</v>
      </c>
      <c r="D12" s="71" t="s">
        <v>746</v>
      </c>
      <c r="E12" s="71"/>
      <c r="F12" s="71"/>
      <c r="G12" s="56"/>
    </row>
    <row r="13" spans="1:7" x14ac:dyDescent="0.2">
      <c r="A13" s="56"/>
      <c r="B13" s="71"/>
      <c r="C13" s="70"/>
      <c r="D13" s="71" t="s">
        <v>747</v>
      </c>
      <c r="E13" s="71"/>
      <c r="F13" s="71"/>
      <c r="G13" s="56"/>
    </row>
    <row r="14" spans="1:7" x14ac:dyDescent="0.2">
      <c r="A14" s="56"/>
      <c r="B14" s="71"/>
      <c r="C14" s="70" t="s">
        <v>337</v>
      </c>
      <c r="D14" s="71" t="s">
        <v>343</v>
      </c>
      <c r="E14" s="71"/>
      <c r="F14" s="71"/>
      <c r="G14" s="56"/>
    </row>
    <row r="15" spans="1:7" x14ac:dyDescent="0.2">
      <c r="A15" s="56"/>
      <c r="B15" s="71"/>
      <c r="C15" s="70" t="s">
        <v>337</v>
      </c>
      <c r="D15" s="71" t="s">
        <v>339</v>
      </c>
      <c r="E15" s="71"/>
      <c r="F15" s="71"/>
      <c r="G15" s="56"/>
    </row>
    <row r="16" spans="1:7" x14ac:dyDescent="0.2">
      <c r="A16" s="56" t="s">
        <v>196</v>
      </c>
      <c r="B16" s="71"/>
      <c r="C16" s="70" t="s">
        <v>337</v>
      </c>
      <c r="D16" s="83" t="s">
        <v>759</v>
      </c>
      <c r="E16" s="71"/>
      <c r="F16" s="71"/>
      <c r="G16" s="56"/>
    </row>
    <row r="17" spans="1:7" x14ac:dyDescent="0.2">
      <c r="A17" s="56"/>
      <c r="B17" s="71"/>
      <c r="C17" s="70"/>
      <c r="D17" s="71" t="s">
        <v>760</v>
      </c>
      <c r="E17" s="71"/>
      <c r="F17" s="71"/>
      <c r="G17" s="56"/>
    </row>
    <row r="18" spans="1:7" x14ac:dyDescent="0.2">
      <c r="A18" s="56"/>
      <c r="B18" s="71"/>
      <c r="C18" s="70"/>
      <c r="D18" s="71" t="s">
        <v>761</v>
      </c>
      <c r="E18" s="71"/>
      <c r="F18" s="71"/>
      <c r="G18" s="56"/>
    </row>
    <row r="19" spans="1:7" x14ac:dyDescent="0.2">
      <c r="A19" s="56"/>
      <c r="B19" s="71"/>
      <c r="C19" s="70"/>
      <c r="D19" s="71" t="s">
        <v>762</v>
      </c>
      <c r="E19" s="71"/>
      <c r="F19" s="71"/>
      <c r="G19" s="56"/>
    </row>
    <row r="20" spans="1:7" x14ac:dyDescent="0.2">
      <c r="A20" s="56"/>
      <c r="B20" s="71"/>
      <c r="C20" s="70"/>
      <c r="D20" s="71" t="s">
        <v>763</v>
      </c>
      <c r="E20" s="71"/>
      <c r="F20" s="71"/>
      <c r="G20" s="56"/>
    </row>
    <row r="21" spans="1:7" x14ac:dyDescent="0.2">
      <c r="A21" s="56"/>
      <c r="B21" s="71"/>
      <c r="C21" s="70" t="s">
        <v>337</v>
      </c>
      <c r="D21" s="71" t="s">
        <v>723</v>
      </c>
      <c r="E21" s="71"/>
      <c r="F21" s="71"/>
      <c r="G21" s="56"/>
    </row>
    <row r="22" spans="1:7" x14ac:dyDescent="0.2">
      <c r="A22" s="56"/>
      <c r="B22" s="71"/>
      <c r="C22" s="70" t="s">
        <v>337</v>
      </c>
      <c r="D22" s="71" t="s">
        <v>472</v>
      </c>
      <c r="E22" s="71"/>
      <c r="F22" s="71"/>
      <c r="G22" s="56"/>
    </row>
    <row r="23" spans="1:7" x14ac:dyDescent="0.2">
      <c r="A23" s="56" t="s">
        <v>196</v>
      </c>
      <c r="B23" s="71"/>
      <c r="C23" s="70" t="s">
        <v>337</v>
      </c>
      <c r="D23" s="83" t="s">
        <v>355</v>
      </c>
      <c r="E23" s="71"/>
      <c r="F23" s="71"/>
      <c r="G23" s="56"/>
    </row>
    <row r="24" spans="1:7" x14ac:dyDescent="0.2">
      <c r="A24" s="56"/>
      <c r="B24" s="70"/>
      <c r="C24" s="72"/>
      <c r="D24" s="71" t="s">
        <v>444</v>
      </c>
      <c r="E24" s="71"/>
      <c r="F24" s="71"/>
      <c r="G24" s="56"/>
    </row>
    <row r="25" spans="1:7" x14ac:dyDescent="0.2">
      <c r="A25" s="56"/>
      <c r="B25" s="70"/>
      <c r="C25" s="72"/>
      <c r="D25" s="71" t="s">
        <v>468</v>
      </c>
      <c r="E25" s="71"/>
      <c r="F25" s="71"/>
      <c r="G25" s="56"/>
    </row>
    <row r="26" spans="1:7" x14ac:dyDescent="0.2">
      <c r="A26" s="56"/>
      <c r="B26" s="70"/>
      <c r="C26" s="72"/>
      <c r="D26" s="71" t="s">
        <v>718</v>
      </c>
      <c r="E26" s="71"/>
      <c r="F26" s="71"/>
      <c r="G26" s="56"/>
    </row>
    <row r="27" spans="1:7" x14ac:dyDescent="0.2">
      <c r="A27" s="56"/>
      <c r="B27" s="70"/>
      <c r="C27" s="72"/>
      <c r="D27" s="71" t="s">
        <v>467</v>
      </c>
      <c r="E27" s="71"/>
      <c r="F27" s="71"/>
      <c r="G27" s="56"/>
    </row>
    <row r="28" spans="1:7" x14ac:dyDescent="0.2">
      <c r="A28" s="56"/>
      <c r="B28" s="70"/>
      <c r="C28" s="72"/>
      <c r="D28" s="71" t="s">
        <v>766</v>
      </c>
      <c r="E28" s="71"/>
      <c r="F28" s="71"/>
      <c r="G28" s="56"/>
    </row>
    <row r="29" spans="1:7" ht="17" thickBot="1" x14ac:dyDescent="0.25">
      <c r="A29" s="56"/>
      <c r="B29" s="142"/>
      <c r="C29" s="143" t="s">
        <v>337</v>
      </c>
      <c r="D29" s="144" t="s">
        <v>341</v>
      </c>
      <c r="E29" s="71"/>
      <c r="F29" s="71"/>
      <c r="G29" s="56"/>
    </row>
    <row r="30" spans="1:7" s="69" customFormat="1" ht="20" thickTop="1" x14ac:dyDescent="0.25">
      <c r="A30" s="65"/>
      <c r="B30" s="133"/>
      <c r="C30" s="134" t="s">
        <v>338</v>
      </c>
      <c r="D30" s="134"/>
      <c r="E30" s="73"/>
      <c r="F30" s="73"/>
      <c r="G30" s="65"/>
    </row>
    <row r="31" spans="1:7" s="69" customFormat="1" ht="19" x14ac:dyDescent="0.25">
      <c r="A31" s="65"/>
      <c r="B31" s="68"/>
      <c r="C31" s="146" t="s">
        <v>357</v>
      </c>
      <c r="D31" s="145"/>
      <c r="E31" s="135"/>
      <c r="F31" s="135"/>
      <c r="G31" s="65"/>
    </row>
    <row r="32" spans="1:7" x14ac:dyDescent="0.2">
      <c r="A32" s="56"/>
      <c r="B32" s="71"/>
      <c r="C32" s="74" t="s">
        <v>337</v>
      </c>
      <c r="D32" s="75" t="s">
        <v>340</v>
      </c>
      <c r="E32" s="75"/>
      <c r="F32" s="75"/>
      <c r="G32" s="56"/>
    </row>
    <row r="33" spans="1:7" x14ac:dyDescent="0.2">
      <c r="A33" s="56"/>
      <c r="B33" s="71"/>
      <c r="C33" s="74" t="s">
        <v>337</v>
      </c>
      <c r="D33" s="75" t="s">
        <v>474</v>
      </c>
      <c r="E33" s="75"/>
      <c r="F33" s="75"/>
      <c r="G33" s="56"/>
    </row>
    <row r="34" spans="1:7" x14ac:dyDescent="0.2">
      <c r="A34" s="56"/>
      <c r="B34" s="71"/>
      <c r="C34" s="74" t="s">
        <v>337</v>
      </c>
      <c r="D34" s="75" t="s">
        <v>717</v>
      </c>
      <c r="E34" s="75"/>
      <c r="F34" s="75"/>
      <c r="G34" s="56"/>
    </row>
    <row r="35" spans="1:7" s="69" customFormat="1" ht="19" x14ac:dyDescent="0.25">
      <c r="A35" s="65"/>
      <c r="B35" s="68"/>
      <c r="C35" s="146" t="s">
        <v>358</v>
      </c>
      <c r="D35" s="145"/>
      <c r="E35" s="135"/>
      <c r="F35" s="135"/>
      <c r="G35" s="65"/>
    </row>
    <row r="36" spans="1:7" x14ac:dyDescent="0.2">
      <c r="A36" s="56"/>
      <c r="B36" s="74"/>
      <c r="C36" s="74" t="s">
        <v>337</v>
      </c>
      <c r="D36" s="75" t="s">
        <v>475</v>
      </c>
      <c r="E36" s="75"/>
      <c r="F36" s="75"/>
      <c r="G36" s="56"/>
    </row>
    <row r="37" spans="1:7" x14ac:dyDescent="0.2">
      <c r="A37" s="56"/>
      <c r="B37" s="74"/>
      <c r="C37" s="75"/>
      <c r="D37" s="75" t="s">
        <v>476</v>
      </c>
      <c r="E37" s="75"/>
      <c r="F37" s="75"/>
      <c r="G37" s="56"/>
    </row>
    <row r="38" spans="1:7" x14ac:dyDescent="0.2">
      <c r="A38" s="56"/>
      <c r="B38" s="74"/>
      <c r="C38" s="75"/>
      <c r="D38" s="75" t="s">
        <v>477</v>
      </c>
      <c r="E38" s="75"/>
      <c r="F38" s="75"/>
      <c r="G38" s="56"/>
    </row>
    <row r="39" spans="1:7" x14ac:dyDescent="0.2">
      <c r="A39" s="56"/>
      <c r="B39" s="74"/>
      <c r="C39" s="75"/>
      <c r="D39" s="75" t="s">
        <v>478</v>
      </c>
      <c r="E39" s="75"/>
      <c r="F39" s="75"/>
      <c r="G39" s="56"/>
    </row>
    <row r="40" spans="1:7" x14ac:dyDescent="0.2">
      <c r="A40" s="56"/>
      <c r="B40" s="74"/>
      <c r="C40" s="75"/>
      <c r="D40" s="75" t="s">
        <v>772</v>
      </c>
      <c r="E40" s="75"/>
      <c r="F40" s="75"/>
      <c r="G40" s="56"/>
    </row>
    <row r="41" spans="1:7" x14ac:dyDescent="0.2">
      <c r="A41" s="56"/>
      <c r="B41" s="74"/>
      <c r="C41" s="75"/>
      <c r="D41" s="75" t="s">
        <v>773</v>
      </c>
      <c r="E41" s="75"/>
      <c r="F41" s="75"/>
      <c r="G41" s="56"/>
    </row>
    <row r="42" spans="1:7" x14ac:dyDescent="0.2">
      <c r="A42" s="56"/>
      <c r="B42" s="74"/>
      <c r="C42" s="75"/>
      <c r="D42" s="75"/>
      <c r="E42" s="75"/>
      <c r="F42" s="75"/>
      <c r="G42" s="56"/>
    </row>
    <row r="43" spans="1:7" ht="197" customHeight="1" x14ac:dyDescent="0.2">
      <c r="A43" s="56"/>
      <c r="B43" s="57"/>
      <c r="C43" s="56"/>
      <c r="D43" s="56"/>
      <c r="E43" s="56"/>
      <c r="F43" s="56"/>
      <c r="G43" s="5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2"/>
  <sheetViews>
    <sheetView workbookViewId="0">
      <selection activeCell="H13" sqref="H13"/>
    </sheetView>
  </sheetViews>
  <sheetFormatPr baseColWidth="10" defaultColWidth="8.6640625" defaultRowHeight="16" x14ac:dyDescent="0.2"/>
  <cols>
    <col min="1" max="1" width="3.33203125" customWidth="1"/>
    <col min="2" max="2" width="1.83203125" customWidth="1"/>
    <col min="3" max="3" width="11.33203125" style="40" bestFit="1" customWidth="1"/>
    <col min="4" max="4" width="7.83203125" style="40" customWidth="1"/>
    <col min="5" max="5" width="7.5" style="40" bestFit="1" customWidth="1"/>
    <col min="6" max="7" width="4.83203125" style="40" customWidth="1"/>
    <col min="8" max="8" width="9.6640625" style="40" customWidth="1"/>
    <col min="9" max="9" width="10" style="41" bestFit="1" customWidth="1"/>
    <col min="10" max="10" width="12.33203125" style="41" customWidth="1"/>
    <col min="11" max="11" width="44.33203125" style="39" customWidth="1"/>
    <col min="12" max="12" width="39.6640625" style="42" bestFit="1" customWidth="1"/>
    <col min="13" max="13" width="11.33203125" style="1" customWidth="1"/>
    <col min="14" max="14" width="7" style="1" customWidth="1"/>
    <col min="15" max="15" width="1.83203125" customWidth="1"/>
    <col min="16" max="16" width="11.83203125" hidden="1" customWidth="1"/>
    <col min="17" max="17" width="12.1640625" style="79" hidden="1" customWidth="1"/>
    <col min="18" max="18" width="14.6640625" hidden="1" customWidth="1"/>
    <col min="19" max="19" width="5.6640625" style="79" hidden="1" customWidth="1"/>
    <col min="20" max="21" width="10.1640625" hidden="1" customWidth="1"/>
    <col min="22" max="22" width="12.5" hidden="1" customWidth="1"/>
    <col min="23" max="23" width="12.6640625" hidden="1" customWidth="1"/>
    <col min="24" max="26" width="9.33203125" style="79" hidden="1" customWidth="1"/>
    <col min="27" max="27" width="32" hidden="1" customWidth="1"/>
    <col min="28" max="28" width="12.5" hidden="1" customWidth="1"/>
    <col min="29" max="29" width="63.6640625" customWidth="1"/>
  </cols>
  <sheetData>
    <row r="1" spans="1:29" ht="17" thickBot="1" x14ac:dyDescent="0.25">
      <c r="A1" s="44"/>
      <c r="B1" s="44"/>
      <c r="C1" s="179"/>
      <c r="D1" s="179"/>
      <c r="E1" s="179"/>
      <c r="F1" s="179"/>
      <c r="G1" s="179"/>
      <c r="H1" s="179"/>
      <c r="I1" s="180"/>
      <c r="J1" s="180"/>
      <c r="K1" s="182"/>
      <c r="L1" s="181"/>
      <c r="M1" s="174"/>
      <c r="N1" s="174"/>
      <c r="O1" s="44"/>
      <c r="P1" s="44"/>
      <c r="Q1" s="174"/>
      <c r="R1" s="44"/>
      <c r="S1" s="174"/>
      <c r="T1" s="44"/>
      <c r="U1" s="44"/>
      <c r="V1" s="44"/>
      <c r="W1" s="44"/>
      <c r="X1" s="174"/>
      <c r="Y1" s="174"/>
      <c r="Z1" s="174"/>
      <c r="AA1" s="44"/>
      <c r="AB1" s="44"/>
      <c r="AC1" s="44"/>
    </row>
    <row r="2" spans="1:29" ht="10" customHeight="1" thickBot="1" x14ac:dyDescent="0.25">
      <c r="A2" s="44"/>
      <c r="B2" s="84"/>
      <c r="C2" s="85"/>
      <c r="D2" s="85"/>
      <c r="E2" s="85"/>
      <c r="F2" s="85"/>
      <c r="G2" s="85"/>
      <c r="H2" s="85"/>
      <c r="I2" s="119"/>
      <c r="J2" s="119"/>
      <c r="K2" s="86"/>
      <c r="L2" s="120"/>
      <c r="M2" s="121"/>
      <c r="N2" s="121"/>
      <c r="O2" s="87"/>
      <c r="P2" s="44"/>
      <c r="Q2" s="174"/>
      <c r="R2" s="44"/>
      <c r="S2" s="174"/>
      <c r="T2" s="44"/>
      <c r="U2" s="44"/>
      <c r="V2" s="44"/>
      <c r="W2" s="44"/>
      <c r="X2" s="174"/>
      <c r="Y2" s="174"/>
      <c r="Z2" s="174"/>
      <c r="AA2" s="44"/>
      <c r="AB2" s="44"/>
      <c r="AC2" s="44"/>
    </row>
    <row r="3" spans="1:29" ht="8" customHeight="1" x14ac:dyDescent="0.2">
      <c r="A3" s="44"/>
      <c r="B3" s="88"/>
      <c r="C3" s="97"/>
      <c r="D3" s="98"/>
      <c r="E3" s="98"/>
      <c r="F3" s="98"/>
      <c r="G3" s="98"/>
      <c r="H3" s="98"/>
      <c r="I3" s="99"/>
      <c r="J3" s="99"/>
      <c r="K3" s="194"/>
      <c r="L3" s="100"/>
      <c r="M3" s="101"/>
      <c r="N3" s="195"/>
      <c r="O3" s="90"/>
      <c r="P3" s="44"/>
      <c r="Q3" s="174"/>
      <c r="R3" s="44"/>
      <c r="S3" s="174"/>
      <c r="T3" s="44"/>
      <c r="U3" s="44"/>
      <c r="V3" s="44"/>
      <c r="W3" s="44"/>
      <c r="X3" s="174"/>
      <c r="Y3" s="174"/>
      <c r="Z3" s="174"/>
      <c r="AA3" s="44"/>
      <c r="AB3" s="44"/>
      <c r="AC3" s="44"/>
    </row>
    <row r="4" spans="1:29" ht="37" x14ac:dyDescent="0.45">
      <c r="A4" s="44"/>
      <c r="B4" s="88"/>
      <c r="C4" s="103"/>
      <c r="D4" s="206" t="s">
        <v>488</v>
      </c>
      <c r="E4" s="50"/>
      <c r="F4" s="50"/>
      <c r="G4" s="50"/>
      <c r="H4" s="50"/>
      <c r="I4" s="104"/>
      <c r="J4" s="104"/>
      <c r="K4" s="89"/>
      <c r="L4" s="105"/>
      <c r="M4" s="106"/>
      <c r="N4" s="199" t="str">
        <f>CONCATENATE("Version ",TEXT(MAX('Revision History'!$B$3:$B$19),"0.00"))</f>
        <v>Version 1.07</v>
      </c>
      <c r="O4" s="90"/>
      <c r="P4" s="44"/>
      <c r="Q4" s="173" t="s">
        <v>323</v>
      </c>
      <c r="R4" s="44"/>
      <c r="S4" s="174"/>
      <c r="T4" s="44"/>
      <c r="U4" s="44"/>
      <c r="V4" s="44"/>
      <c r="W4" s="44"/>
      <c r="X4" s="174"/>
      <c r="Y4" s="174"/>
      <c r="Z4" s="174"/>
      <c r="AA4" s="44"/>
      <c r="AB4" s="44"/>
      <c r="AC4" s="44"/>
    </row>
    <row r="5" spans="1:29" x14ac:dyDescent="0.2">
      <c r="A5" s="44"/>
      <c r="B5" s="88"/>
      <c r="C5" s="103"/>
      <c r="D5" s="207" t="s">
        <v>325</v>
      </c>
      <c r="E5" s="50"/>
      <c r="F5" s="50"/>
      <c r="G5" s="50"/>
      <c r="H5" s="105"/>
      <c r="I5" s="105"/>
      <c r="J5" s="105"/>
      <c r="K5" s="89"/>
      <c r="L5" s="105"/>
      <c r="M5" s="106"/>
      <c r="N5" s="196"/>
      <c r="O5" s="90"/>
      <c r="P5" s="44"/>
      <c r="Q5" s="174"/>
      <c r="R5" s="44"/>
      <c r="S5" s="174"/>
      <c r="T5" s="44"/>
      <c r="U5" s="44"/>
      <c r="V5" s="44"/>
      <c r="W5" s="44"/>
      <c r="X5" s="174"/>
      <c r="Y5" s="174"/>
      <c r="Z5" s="174"/>
      <c r="AA5" s="44"/>
      <c r="AB5" s="44"/>
      <c r="AC5" s="44"/>
    </row>
    <row r="6" spans="1:29" ht="9" customHeight="1" x14ac:dyDescent="0.2">
      <c r="A6" s="44"/>
      <c r="B6" s="88"/>
      <c r="C6" s="108"/>
      <c r="D6" s="50"/>
      <c r="E6" s="50"/>
      <c r="F6" s="183"/>
      <c r="G6" s="183"/>
      <c r="H6" s="50"/>
      <c r="I6" s="104"/>
      <c r="J6" s="104"/>
      <c r="K6" s="92"/>
      <c r="L6" s="105"/>
      <c r="M6" s="106"/>
      <c r="N6" s="196"/>
      <c r="O6" s="90"/>
      <c r="P6" s="44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44"/>
    </row>
    <row r="7" spans="1:29" s="69" customFormat="1" ht="19" x14ac:dyDescent="0.25">
      <c r="A7" s="164"/>
      <c r="B7" s="165"/>
      <c r="C7" s="166"/>
      <c r="D7" s="167"/>
      <c r="E7" s="168"/>
      <c r="F7" s="169"/>
      <c r="G7" s="168"/>
      <c r="H7" s="169"/>
      <c r="I7" s="169"/>
      <c r="J7" s="169"/>
      <c r="K7" s="203"/>
      <c r="L7" s="169"/>
      <c r="M7" s="170"/>
      <c r="N7" s="204"/>
      <c r="O7" s="171"/>
      <c r="P7" s="164"/>
      <c r="Q7" s="205"/>
      <c r="R7" s="172"/>
      <c r="S7" s="205"/>
      <c r="T7" s="172"/>
      <c r="U7" s="172"/>
      <c r="V7" s="172"/>
      <c r="W7" s="172"/>
      <c r="X7" s="205"/>
      <c r="Y7" s="205"/>
      <c r="Z7" s="205"/>
      <c r="AA7" s="172"/>
      <c r="AB7" s="172"/>
      <c r="AC7" s="164"/>
    </row>
    <row r="8" spans="1:29" ht="9" customHeight="1" thickBot="1" x14ac:dyDescent="0.25">
      <c r="A8" s="44"/>
      <c r="B8" s="88"/>
      <c r="C8" s="108"/>
      <c r="D8" s="50"/>
      <c r="E8" s="50"/>
      <c r="F8" s="183"/>
      <c r="G8" s="183"/>
      <c r="H8" s="50"/>
      <c r="I8" s="104"/>
      <c r="J8" s="104"/>
      <c r="K8" s="92"/>
      <c r="L8" s="105"/>
      <c r="M8" s="106"/>
      <c r="N8" s="196"/>
      <c r="O8" s="90"/>
      <c r="P8" s="44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44"/>
    </row>
    <row r="9" spans="1:29" s="229" customFormat="1" ht="20" thickBot="1" x14ac:dyDescent="0.25">
      <c r="A9" s="225"/>
      <c r="B9" s="226"/>
      <c r="C9" s="227" t="str">
        <f>CONCATENATE("Errors: ",ROW($C$513)-ROW($C$13)-COUNTBLANK($C$13:$C$512))</f>
        <v>Errors: 0</v>
      </c>
      <c r="D9" s="257" t="s">
        <v>486</v>
      </c>
      <c r="E9" s="255"/>
      <c r="F9" s="255"/>
      <c r="G9" s="256"/>
      <c r="H9" s="254" t="s">
        <v>469</v>
      </c>
      <c r="I9" s="255"/>
      <c r="J9" s="255"/>
      <c r="K9" s="256"/>
      <c r="L9" s="257" t="s">
        <v>487</v>
      </c>
      <c r="M9" s="255"/>
      <c r="N9" s="258"/>
      <c r="O9" s="228"/>
      <c r="P9" s="22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225"/>
    </row>
    <row r="10" spans="1:29" s="192" customFormat="1" x14ac:dyDescent="0.2">
      <c r="A10" s="161"/>
      <c r="B10" s="187"/>
      <c r="C10" s="230" t="s">
        <v>324</v>
      </c>
      <c r="D10" s="188"/>
      <c r="E10" s="189"/>
      <c r="F10" s="252" t="s">
        <v>306</v>
      </c>
      <c r="G10" s="253"/>
      <c r="H10" s="162"/>
      <c r="I10" s="163"/>
      <c r="J10" s="200"/>
      <c r="K10" s="201"/>
      <c r="L10" s="190"/>
      <c r="M10" s="183" t="s">
        <v>481</v>
      </c>
      <c r="N10" s="197"/>
      <c r="O10" s="191"/>
      <c r="P10" s="161"/>
      <c r="Q10" s="175"/>
      <c r="R10" s="175"/>
      <c r="S10" s="175"/>
      <c r="T10" s="175"/>
      <c r="U10" s="175" t="s">
        <v>749</v>
      </c>
      <c r="V10" s="175" t="s">
        <v>319</v>
      </c>
      <c r="W10" s="175"/>
      <c r="X10" s="175"/>
      <c r="Y10" s="175"/>
      <c r="Z10" s="175" t="s">
        <v>314</v>
      </c>
      <c r="AA10" s="175"/>
      <c r="AB10" s="45" t="s">
        <v>303</v>
      </c>
      <c r="AC10" s="161"/>
    </row>
    <row r="11" spans="1:29" s="23" customFormat="1" ht="19" customHeight="1" thickBot="1" x14ac:dyDescent="0.25">
      <c r="A11" s="45"/>
      <c r="B11" s="122"/>
      <c r="C11" s="231" t="s">
        <v>716</v>
      </c>
      <c r="D11" s="185" t="s">
        <v>301</v>
      </c>
      <c r="E11" s="186" t="s">
        <v>2</v>
      </c>
      <c r="F11" s="109" t="s">
        <v>332</v>
      </c>
      <c r="G11" s="184" t="s">
        <v>333</v>
      </c>
      <c r="H11" s="109" t="s">
        <v>303</v>
      </c>
      <c r="I11" s="110" t="s">
        <v>0</v>
      </c>
      <c r="J11" s="193" t="s">
        <v>5</v>
      </c>
      <c r="K11" s="202" t="s">
        <v>3</v>
      </c>
      <c r="L11" s="111" t="s">
        <v>304</v>
      </c>
      <c r="M11" s="109" t="s">
        <v>482</v>
      </c>
      <c r="N11" s="198" t="s">
        <v>4</v>
      </c>
      <c r="O11" s="123"/>
      <c r="P11" s="45"/>
      <c r="Q11" s="45" t="s">
        <v>305</v>
      </c>
      <c r="R11" s="45" t="s">
        <v>307</v>
      </c>
      <c r="S11" s="45" t="s">
        <v>1</v>
      </c>
      <c r="T11" s="45" t="s">
        <v>314</v>
      </c>
      <c r="U11" s="45" t="s">
        <v>750</v>
      </c>
      <c r="V11" s="45" t="s">
        <v>314</v>
      </c>
      <c r="W11" s="45" t="s">
        <v>320</v>
      </c>
      <c r="X11" s="45" t="s">
        <v>301</v>
      </c>
      <c r="Y11" s="45" t="s">
        <v>321</v>
      </c>
      <c r="Z11" s="45" t="s">
        <v>321</v>
      </c>
      <c r="AA11" s="45" t="s">
        <v>295</v>
      </c>
      <c r="AB11" s="45" t="s">
        <v>324</v>
      </c>
      <c r="AC11" s="45"/>
    </row>
    <row r="12" spans="1:29" s="30" customFormat="1" ht="10" customHeight="1" thickBot="1" x14ac:dyDescent="0.25">
      <c r="A12" s="46"/>
      <c r="B12" s="93"/>
      <c r="C12" s="94"/>
      <c r="D12" s="94"/>
      <c r="E12" s="94"/>
      <c r="F12" s="94"/>
      <c r="G12" s="94"/>
      <c r="H12" s="94"/>
      <c r="I12" s="124"/>
      <c r="J12" s="124"/>
      <c r="K12" s="95"/>
      <c r="L12" s="125"/>
      <c r="M12" s="126"/>
      <c r="N12" s="126"/>
      <c r="O12" s="96"/>
      <c r="P12" s="46"/>
      <c r="Q12" s="177"/>
      <c r="R12" s="177"/>
      <c r="S12" s="177">
        <v>0</v>
      </c>
      <c r="T12" s="177"/>
      <c r="U12" s="177"/>
      <c r="V12" s="177"/>
      <c r="W12" s="177"/>
      <c r="X12" s="178" t="s">
        <v>347</v>
      </c>
      <c r="Y12" s="177"/>
      <c r="Z12" s="177"/>
      <c r="AA12" s="177"/>
      <c r="AB12" s="177"/>
      <c r="AC12" s="46"/>
    </row>
    <row r="13" spans="1:29" x14ac:dyDescent="0.2">
      <c r="A13" s="44"/>
      <c r="B13" s="209"/>
      <c r="C13" s="208" t="str">
        <f>IF(AB13="LAB","Label",IF(AB13="DUP","Duplicate",IF(LEFT(D13,1)="#","Value",IF(RIGHT(R13,1)="!","Operand",IF(LEFT(E13)="#",IF(Q13&gt;10,"Mnemonic","Value"),IF(OR(LEFT(E13,1)="&gt;",LEFT(F13,1)="&gt;",LEFT(G13,1)="&gt;"),"Range",IF(LEFT(F13,1)="#",IF(Q13=11,"Operand","Value"),"")))))))</f>
        <v/>
      </c>
      <c r="D13" s="112" t="str">
        <f t="shared" ref="D13:D76" si="0">IF(LEN(I13)=0,"",X13)</f>
        <v/>
      </c>
      <c r="E13" s="113" t="str">
        <f>IF(OR(LEN(I13)=0,Q13&lt;2,Q13=9),"",IF(AND(Q13&lt;4,LEFT(V13,1)="#"),"###",IF(Q13=2,IF(HEX2DEC(V13)&gt;255,"&gt;FF!",RIGHT(V13,2)),IF(Q13=3,DEC2HEX(MOD(HEX2DEC(V13),256),2),IF(ISNA(MATCH(R13,'8080'!$D$6:$D$252,0)),"###",VLOOKUP(R13,'8080'!$D$6:$K$252,4,0))))))</f>
        <v/>
      </c>
      <c r="F13" s="114" t="str">
        <f>IF(OR(LEN(V13)=0,Q13&lt;3),"",IF(Q13=3,IF(HEX2DEC(V13)&gt;65535,"&gt;FFFF!",DEC2HEX(INT(HEX2DEC(V13)/256),2)),IF(ISERROR(HEX2DEC(V13)),"###",IF(AND(Q13&gt;9,Q13&lt;15,HEX2DEC(V13)&gt;255),"&gt;FF!",DEC2HEX(MOD(HEX2DEC(V13),256),2)))))</f>
        <v/>
      </c>
      <c r="G13" s="115" t="str">
        <f t="shared" ref="G13:G76" si="1">IF(LEN(Q13)=0,"",IF(Q13&lt;15,"",IF(ISERROR(HEX2DEC(V13)),"###",IF(HEX2DEC(V13)&gt;65535,"&gt;FFFF!",DEC2HEX(INT(HEX2DEC(V13)/256),2)))))</f>
        <v/>
      </c>
      <c r="H13" s="116"/>
      <c r="I13" s="117"/>
      <c r="J13" s="118"/>
      <c r="K13" s="251" t="s">
        <v>485</v>
      </c>
      <c r="L13" s="55" t="str">
        <f t="shared" ref="L13:L76" si="2">IF(LEN(Q13)=0,"",IF(Q13&lt;13,AA13,IF(Q13=17,CONCATENATE(AA13," to ",Z13,"h"),REPLACE(AA13,SEARCH("immediate",AA13),9,CONCATENATE(Z13,"h")))))</f>
        <v/>
      </c>
      <c r="M13" s="114" t="str">
        <f>IF(ISNUMBER(Q13),IF(Q13&lt;10,"",VLOOKUP(R13,'8080'!$D$6:$J$252,'8080'!$I$4,0)),"")</f>
        <v/>
      </c>
      <c r="N13" s="115" t="str">
        <f>IF(ISNUMBER(Q13),IF(Q13&lt;10,"",VLOOKUP(R13,'8080'!$D$6:$J$252,'8080'!$H$4,0)),"")</f>
        <v/>
      </c>
      <c r="O13" s="209"/>
      <c r="P13" s="44"/>
      <c r="Q13" s="38" t="str">
        <f>IF(LEN(I13)=0,"",IF(I13="org",0,IF(I13="equ",1,IF(I13="db",2,IF(I13="dw",3,IF(I13="end",9,IF(ISNA(MATCH(I13,'8080'!$B$6:$B$252,0)),"BOGUS",VLOOKUP(I13,'8080'!$B$6:$L$252,'8080'!K$3,0))))))))</f>
        <v/>
      </c>
      <c r="R13" s="37" t="str">
        <f t="shared" ref="R13:R76" si="3">IF(LEN(Q13)=0,"",IF(Q13&lt;12,I13,IF(OR(Q13=14,Q13=16,Q13=17),I13,IF(Q13=12,CONCATENATE(I13," ",J13),IF(OR(Q13=13,Q13=15),CONCATENATE(I13," ",IF(LEFT(J13,2)="sp",LEFT(J13,3),LEFT(J13,2))),"###")))))</f>
        <v/>
      </c>
      <c r="S13" s="38" t="str">
        <f>IF(LEN(Q13)=0,"",IF(Q13&gt;9,VLOOKUP(R13,'8080'!$D$6:$E$252,'8080'!$E$4,0),IF(OR(Q13&lt;2,Q13=9),0,IF(Q13=2,1,IF(Q13=3,2,"ERROR!")))))</f>
        <v/>
      </c>
      <c r="T13" s="37" t="str">
        <f t="shared" ref="T13:T76" si="4">IF(Q13="BOGUS","###",IF(AND(Q13=11,LEN(J13)&gt;0),"###",IF(OR(LEN(I13)=0,Q13=9,Q13=11,Q13=12),"",IF(OR(Q13&lt;4,Q13=14,Q13=16,Q13=17),J13,RIGHT(J13,IF(LEFT(J13,2)="sp",LEN(J13)-3,LEN(J13)-2))))))</f>
        <v/>
      </c>
      <c r="U13" s="37" t="str">
        <f>IF(LEN(T13)=0,"",IF(AND(CODE(LEFT(T13,1))=34,LEN(T13)=3,CODE(RIGHT(T13,1))=34),CODE(MID(T13,2,1)),IF(ISERROR(VALUE(LEFT(T13)-1)),T13,IF(RIGHT(T13,1)="q",IF(ISERROR(OCT2DEC(LEFT(T13,LEN(T13)-1))),"##Q",OCT2DEC(LEFT(T13,LEN(T13)-1))),IF(RIGHT(T13,1)="h",IF(ISERROR(HEX2DEC(LEFT(T13,LEN(T13)-1))),"##H",HEX2DEC(LEFT(T13,LEN(T13)-1))),IF(ISERROR(VALUE(T13)),"##D",VALUE(T13)))))))</f>
        <v/>
      </c>
      <c r="V13" s="37" t="str">
        <f>IF(LEN(U13)=0,"",IF(U13="$",X13,IF(ISERROR(VALUE(U13)),IF(ISNA(MATCH(U13,$W$13:$W$512,0)),"###",VLOOKUP(U13,$W$13:$Y$512,IF(INDEX($Q$13:$Q$512,MATCH(T13,$W$13:$W$512,0))=1,3,2),0)),DEC2HEX(U13,4))))</f>
        <v/>
      </c>
      <c r="W13" s="37" t="str">
        <f t="shared" ref="W13:W76" si="5">IF(LEN(H13)=0,"",IF(RIGHT(H13)=":",LEFT(H13,LEN(H13)-1),H13))</f>
        <v/>
      </c>
      <c r="X13" s="38" t="str">
        <f>IF(Q13=0,IF(ISERROR(HEX2DEC(V13)),"###",DEC2HEX(HEX2DEC(V13),4)),IF(LEN(Q12)=0,X12,DEC2HEX(MOD(HEX2DEC(X12)+S12,65536),4)))</f>
        <v>0000</v>
      </c>
      <c r="Y13" s="38" t="str">
        <f t="shared" ref="Y13:Y76" si="6">IF(OR(Q13&lt;10,Q13&gt;12),DEC2HEX(HEX2DEC(V13),4),X13)</f>
        <v>0000</v>
      </c>
      <c r="Z13" s="38" t="str">
        <f t="shared" ref="Z13:Z76" si="7">IF(OR(LEN(Q13)=0,Q13&lt;13),"",DEC2HEX(HEX2DEC(V13),IF(OR(Q13&lt;2,Q13=3,Q13&gt;14),4,2)))</f>
        <v/>
      </c>
      <c r="AA13" s="37" t="str">
        <f>IF(LEFT(R13,1)="#","Invalid Instruction!",IF(ISNUMBER(Q13),IF(Q13&lt;10,"",VLOOKUP(R13,'8080'!$D$6:$J$252,'8080'!$J$4,0)),""))</f>
        <v/>
      </c>
      <c r="AB13" s="37" t="str">
        <f>IF(ISERROR(VALUE(LEFT(W13,1))),"","LAB")</f>
        <v/>
      </c>
      <c r="AC13" s="49"/>
    </row>
    <row r="14" spans="1:29" x14ac:dyDescent="0.2">
      <c r="A14" s="44"/>
      <c r="B14" s="210"/>
      <c r="C14" s="208" t="str">
        <f t="shared" ref="C14:C77" si="8">IF(AB14="LAB","Label",IF(AB14="DUP","Duplicate",IF(LEFT(D14,1)="#","Value",IF(RIGHT(R14,1)="!","Operand",IF(LEFT(E14)="#",IF(Q14&gt;10,"Mnemonic","Value"),IF(OR(LEFT(E14,1)="&gt;",LEFT(F14,1)="&gt;",LEFT(G14,1)="&gt;"),"Range",IF(LEFT(F14,1)="#",IF(Q14=11,"Operand","Value"),"")))))))</f>
        <v/>
      </c>
      <c r="D14" s="54" t="str">
        <f t="shared" si="0"/>
        <v/>
      </c>
      <c r="E14" s="113" t="str">
        <f>IF(OR(LEN(I14)=0,Q14&lt;2,Q14=9),"",IF(AND(Q14&lt;4,LEFT(V14,1)="#"),"###",IF(Q14=2,IF(HEX2DEC(V14)&gt;255,"&gt;FF!",RIGHT(V14,2)),IF(Q14=3,DEC2HEX(MOD(HEX2DEC(V14),256),2),IF(ISNA(MATCH(R14,'8080'!$D$6:$D$252,0)),"###",VLOOKUP(R14,'8080'!$D$6:$K$252,4,0))))))</f>
        <v/>
      </c>
      <c r="F14" s="114" t="str">
        <f t="shared" ref="F14:F77" si="9">IF(OR(LEN(V14)=0,Q14&lt;3),"",IF(Q14=3,IF(HEX2DEC(V14)&gt;65535,"&gt;FFFF!",DEC2HEX(INT(HEX2DEC(V14)/256),2)),IF(ISERROR(HEX2DEC(V14)),"###",IF(AND(Q14&gt;9,Q14&lt;15,HEX2DEC(V14)&gt;255),"&gt;FF!",DEC2HEX(MOD(HEX2DEC(V14),256),2)))))</f>
        <v/>
      </c>
      <c r="G14" s="53" t="str">
        <f t="shared" si="1"/>
        <v/>
      </c>
      <c r="H14" s="52"/>
      <c r="I14" s="43"/>
      <c r="J14" s="43"/>
      <c r="K14" s="251"/>
      <c r="L14" s="55" t="str">
        <f t="shared" si="2"/>
        <v/>
      </c>
      <c r="M14" s="38" t="str">
        <f>IF(ISNUMBER(Q14),IF(Q14&lt;10,"",VLOOKUP(R14,'8080'!$D$6:$J$252,'8080'!$I$4,0)),"")</f>
        <v/>
      </c>
      <c r="N14" s="53" t="str">
        <f>IF(ISNUMBER(Q14),IF(Q14&lt;10,"",VLOOKUP(R14,'8080'!$D$6:$J$252,'8080'!$H$4,0)),"")</f>
        <v/>
      </c>
      <c r="O14" s="210"/>
      <c r="P14" s="44"/>
      <c r="Q14" s="38" t="str">
        <f>IF(LEN(I14)=0,"",IF(I14="org",0,IF(I14="equ",1,IF(I14="db",2,IF(I14="dw",3,IF(I14="end",9,IF(ISNA(MATCH(I14,'8080'!$B$6:$B$252,0)),"BOGUS",VLOOKUP(I14,'8080'!$B$6:$L$252,'8080'!K$3,0))))))))</f>
        <v/>
      </c>
      <c r="R14" s="37" t="str">
        <f t="shared" si="3"/>
        <v/>
      </c>
      <c r="S14" s="38" t="str">
        <f>IF(LEN(Q14)=0,"",IF(Q14&gt;9,VLOOKUP(R14,'8080'!$D$6:$E$252,'8080'!$E$4,0),IF(OR(Q14&lt;2,Q14=9),0,IF(Q14=2,1,IF(Q14=3,2,"ERROR!")))))</f>
        <v/>
      </c>
      <c r="T14" s="37" t="str">
        <f t="shared" si="4"/>
        <v/>
      </c>
      <c r="U14" s="37" t="str">
        <f t="shared" ref="U14:U77" si="10">IF(LEN(T14)=0,"",IF(AND(CODE(LEFT(T14,1))=34,LEN(T14)=3,CODE(RIGHT(T14,1))=34),CODE(MID(T14,2,1)),IF(ISERROR(VALUE(LEFT(T14)-1)),T14,IF(RIGHT(T14,1)="q",IF(ISERROR(OCT2DEC(LEFT(T14,LEN(T14)-1))),"##Q",OCT2DEC(LEFT(T14,LEN(T14)-1))),IF(RIGHT(T14,1)="h",IF(ISERROR(HEX2DEC(LEFT(T14,LEN(T14)-1))),"##H",HEX2DEC(LEFT(T14,LEN(T14)-1))),IF(ISERROR(VALUE(T14)),"##D",VALUE(T14)))))))</f>
        <v/>
      </c>
      <c r="V14" s="37" t="str">
        <f t="shared" ref="V14:V77" si="11">IF(LEN(U14)=0,"",IF(U14="$",X14,IF(ISERROR(VALUE(U14)),IF(ISNA(MATCH(U14,$W$13:$W$512,0)),"###",VLOOKUP(U14,$W$13:$Y$512,IF(INDEX($Q$13:$Q$512,MATCH(T14,$W$13:$W$512,0))=1,3,2),0)),DEC2HEX(U14,4))))</f>
        <v/>
      </c>
      <c r="W14" s="37" t="str">
        <f t="shared" si="5"/>
        <v/>
      </c>
      <c r="X14" s="38" t="str">
        <f t="shared" ref="X14:X77" si="12">IF(Q14=0,IF(ISERROR(HEX2DEC(V14)),"###",DEC2HEX(HEX2DEC(V14),4)),IF(LEN(Q13)=0,X13,DEC2HEX(MOD(HEX2DEC(X13)+S13,65536),4)))</f>
        <v>0000</v>
      </c>
      <c r="Y14" s="38" t="str">
        <f t="shared" si="6"/>
        <v>0000</v>
      </c>
      <c r="Z14" s="38" t="str">
        <f t="shared" si="7"/>
        <v/>
      </c>
      <c r="AA14" s="37" t="str">
        <f>IF(LEFT(R14,1)="#","Invalid Instruction!",IF(ISNUMBER(Q14),IF(Q14&lt;10,"",VLOOKUP(R14,'8080'!$D$6:$J$252,'8080'!$J$4,0)),""))</f>
        <v/>
      </c>
      <c r="AB14" s="37" t="str">
        <f>IF(LEN(W14)=0,"",IF(ISERROR(VALUE(LEFT(W14,1))),IF(ISNA(MATCH(W14,W$13:W13,0)),"","DUP"),"LAB"))</f>
        <v/>
      </c>
      <c r="AC14" s="49"/>
    </row>
    <row r="15" spans="1:29" x14ac:dyDescent="0.2">
      <c r="A15" s="44"/>
      <c r="B15" s="210"/>
      <c r="C15" s="208" t="str">
        <f t="shared" si="8"/>
        <v/>
      </c>
      <c r="D15" s="54" t="str">
        <f t="shared" si="0"/>
        <v>0000</v>
      </c>
      <c r="E15" s="113" t="str">
        <f>IF(OR(LEN(I15)=0,Q15&lt;2,Q15=9),"",IF(AND(Q15&lt;4,LEFT(V15,1)="#"),"###",IF(Q15=2,IF(HEX2DEC(V15)&gt;255,"&gt;FF!",RIGHT(V15,2)),IF(Q15=3,DEC2HEX(MOD(HEX2DEC(V15),256),2),IF(ISNA(MATCH(R15,'8080'!$D$6:$D$252,0)),"###",VLOOKUP(R15,'8080'!$D$6:$K$252,4,0))))))</f>
        <v/>
      </c>
      <c r="F15" s="114" t="str">
        <f t="shared" si="9"/>
        <v/>
      </c>
      <c r="G15" s="53" t="str">
        <f t="shared" si="1"/>
        <v/>
      </c>
      <c r="H15" s="52" t="s">
        <v>375</v>
      </c>
      <c r="I15" s="43" t="s">
        <v>322</v>
      </c>
      <c r="J15" s="43" t="s">
        <v>753</v>
      </c>
      <c r="K15" s="251" t="s">
        <v>483</v>
      </c>
      <c r="L15" s="55" t="str">
        <f t="shared" si="2"/>
        <v/>
      </c>
      <c r="M15" s="38" t="str">
        <f>IF(ISNUMBER(Q15),IF(Q15&lt;10,"",VLOOKUP(R15,'8080'!$D$6:$J$252,'8080'!$I$4,0)),"")</f>
        <v/>
      </c>
      <c r="N15" s="53" t="str">
        <f>IF(ISNUMBER(Q15),IF(Q15&lt;10,"",VLOOKUP(R15,'8080'!$D$6:$J$252,'8080'!$H$4,0)),"")</f>
        <v/>
      </c>
      <c r="O15" s="210"/>
      <c r="P15" s="44"/>
      <c r="Q15" s="38">
        <f>IF(LEN(I15)=0,"",IF(I15="org",0,IF(I15="equ",1,IF(I15="db",2,IF(I15="dw",3,IF(I15="end",9,IF(ISNA(MATCH(I15,'8080'!$B$6:$B$252,0)),"BOGUS",VLOOKUP(I15,'8080'!$B$6:$L$252,'8080'!K$3,0))))))))</f>
        <v>1</v>
      </c>
      <c r="R15" s="37" t="str">
        <f t="shared" si="3"/>
        <v>equ</v>
      </c>
      <c r="S15" s="38">
        <f>IF(LEN(Q15)=0,"",IF(Q15&gt;9,VLOOKUP(R15,'8080'!$D$6:$E$252,'8080'!$E$4,0),IF(OR(Q15&lt;2,Q15=9),0,IF(Q15=2,1,IF(Q15=3,2,"ERROR!")))))</f>
        <v>0</v>
      </c>
      <c r="T15" s="37" t="str">
        <f t="shared" si="4"/>
        <v>0FFh</v>
      </c>
      <c r="U15" s="37">
        <f t="shared" si="10"/>
        <v>255</v>
      </c>
      <c r="V15" s="37" t="str">
        <f t="shared" si="11"/>
        <v>00FF</v>
      </c>
      <c r="W15" s="37" t="str">
        <f t="shared" si="5"/>
        <v>PANEL</v>
      </c>
      <c r="X15" s="38" t="str">
        <f t="shared" si="12"/>
        <v>0000</v>
      </c>
      <c r="Y15" s="38" t="str">
        <f t="shared" si="6"/>
        <v>00FF</v>
      </c>
      <c r="Z15" s="38" t="str">
        <f t="shared" si="7"/>
        <v/>
      </c>
      <c r="AA15" s="37" t="str">
        <f>IF(LEFT(R15,1)="#","Invalid Instruction!",IF(ISNUMBER(Q15),IF(Q15&lt;10,"",VLOOKUP(R15,'8080'!$D$6:$J$252,'8080'!$J$4,0)),""))</f>
        <v/>
      </c>
      <c r="AB15" s="37" t="str">
        <f>IF(LEN(W15)=0,"",IF(ISERROR(VALUE(LEFT(W15,1))),IF(ISNA(MATCH(W15,W$13:W14,0)),"","DUP"),"LAB"))</f>
        <v/>
      </c>
      <c r="AC15" s="49"/>
    </row>
    <row r="16" spans="1:29" x14ac:dyDescent="0.2">
      <c r="A16" s="44"/>
      <c r="B16" s="210"/>
      <c r="C16" s="208" t="str">
        <f t="shared" si="8"/>
        <v/>
      </c>
      <c r="D16" s="54" t="str">
        <f t="shared" si="0"/>
        <v>0000</v>
      </c>
      <c r="E16" s="113" t="str">
        <f>IF(OR(LEN(I16)=0,Q16&lt;2,Q16=9),"",IF(AND(Q16&lt;4,LEFT(V16,1)="#"),"###",IF(Q16=2,IF(HEX2DEC(V16)&gt;255,"&gt;FF!",RIGHT(V16,2)),IF(Q16=3,DEC2HEX(MOD(HEX2DEC(V16),256),2),IF(ISNA(MATCH(R16,'8080'!$D$6:$D$252,0)),"###",VLOOKUP(R16,'8080'!$D$6:$K$252,4,0))))))</f>
        <v/>
      </c>
      <c r="F16" s="114" t="str">
        <f t="shared" si="9"/>
        <v/>
      </c>
      <c r="G16" s="53" t="str">
        <f t="shared" si="1"/>
        <v/>
      </c>
      <c r="H16" s="157" t="s">
        <v>366</v>
      </c>
      <c r="I16" s="158" t="s">
        <v>322</v>
      </c>
      <c r="J16" s="158" t="s">
        <v>764</v>
      </c>
      <c r="K16" s="251" t="s">
        <v>484</v>
      </c>
      <c r="L16" s="55" t="str">
        <f t="shared" si="2"/>
        <v/>
      </c>
      <c r="M16" s="38" t="str">
        <f>IF(ISNUMBER(Q16),IF(Q16&lt;10,"",VLOOKUP(R16,'8080'!$D$6:$J$252,'8080'!$I$4,0)),"")</f>
        <v/>
      </c>
      <c r="N16" s="53" t="str">
        <f>IF(ISNUMBER(Q16),IF(Q16&lt;10,"",VLOOKUP(R16,'8080'!$D$6:$J$252,'8080'!$H$4,0)),"")</f>
        <v/>
      </c>
      <c r="O16" s="210"/>
      <c r="P16" s="44"/>
      <c r="Q16" s="38">
        <f>IF(LEN(I16)=0,"",IF(I16="org",0,IF(I16="equ",1,IF(I16="db",2,IF(I16="dw",3,IF(I16="end",9,IF(ISNA(MATCH(I16,'8080'!$B$6:$B$252,0)),"BOGUS",VLOOKUP(I16,'8080'!$B$6:$L$252,'8080'!K$3,0))))))))</f>
        <v>1</v>
      </c>
      <c r="R16" s="37" t="str">
        <f t="shared" si="3"/>
        <v>equ</v>
      </c>
      <c r="S16" s="38">
        <f>IF(LEN(Q16)=0,"",IF(Q16&gt;9,VLOOKUP(R16,'8080'!$D$6:$E$252,'8080'!$E$4,0),IF(OR(Q16&lt;2,Q16=9),0,IF(Q16=2,1,IF(Q16=3,2,"ERROR!")))))</f>
        <v>0</v>
      </c>
      <c r="T16" s="37" t="str">
        <f t="shared" si="4"/>
        <v>14</v>
      </c>
      <c r="U16" s="37">
        <f t="shared" si="10"/>
        <v>14</v>
      </c>
      <c r="V16" s="37" t="str">
        <f t="shared" si="11"/>
        <v>000E</v>
      </c>
      <c r="W16" s="37" t="str">
        <f t="shared" si="5"/>
        <v>SPEED</v>
      </c>
      <c r="X16" s="38" t="str">
        <f t="shared" si="12"/>
        <v>0000</v>
      </c>
      <c r="Y16" s="38" t="str">
        <f t="shared" si="6"/>
        <v>000E</v>
      </c>
      <c r="Z16" s="38" t="str">
        <f t="shared" si="7"/>
        <v/>
      </c>
      <c r="AA16" s="37" t="str">
        <f>IF(LEFT(R16,1)="#","Invalid Instruction!",IF(ISNUMBER(Q16),IF(Q16&lt;10,"",VLOOKUP(R16,'8080'!$D$6:$J$252,'8080'!$J$4,0)),""))</f>
        <v/>
      </c>
      <c r="AB16" s="37" t="str">
        <f>IF(LEN(W16)=0,"",IF(ISERROR(VALUE(LEFT(W16,1))),IF(ISNA(MATCH(W16,W$13:W15,0)),"","DUP"),"LAB"))</f>
        <v/>
      </c>
      <c r="AC16" s="49"/>
    </row>
    <row r="17" spans="1:29" x14ac:dyDescent="0.2">
      <c r="A17" s="44"/>
      <c r="B17" s="210"/>
      <c r="C17" s="208" t="str">
        <f t="shared" si="8"/>
        <v/>
      </c>
      <c r="D17" s="54" t="str">
        <f t="shared" si="0"/>
        <v/>
      </c>
      <c r="E17" s="113" t="str">
        <f>IF(OR(LEN(I17)=0,Q17&lt;2,Q17=9),"",IF(AND(Q17&lt;4,LEFT(V17,1)="#"),"###",IF(Q17=2,IF(HEX2DEC(V17)&gt;255,"&gt;FF!",RIGHT(V17,2)),IF(Q17=3,DEC2HEX(MOD(HEX2DEC(V17),256),2),IF(ISNA(MATCH(R17,'8080'!$D$6:$D$252,0)),"###",VLOOKUP(R17,'8080'!$D$6:$K$252,4,0))))))</f>
        <v/>
      </c>
      <c r="F17" s="114" t="str">
        <f t="shared" si="9"/>
        <v/>
      </c>
      <c r="G17" s="53" t="str">
        <f t="shared" si="1"/>
        <v/>
      </c>
      <c r="H17" s="159"/>
      <c r="I17" s="160"/>
      <c r="J17" s="160"/>
      <c r="K17" s="251"/>
      <c r="L17" s="55" t="str">
        <f t="shared" si="2"/>
        <v/>
      </c>
      <c r="M17" s="38" t="str">
        <f>IF(ISNUMBER(Q17),IF(Q17&lt;10,"",VLOOKUP(R17,'8080'!$D$6:$J$252,'8080'!$I$4,0)),"")</f>
        <v/>
      </c>
      <c r="N17" s="53" t="str">
        <f>IF(ISNUMBER(Q17),IF(Q17&lt;10,"",VLOOKUP(R17,'8080'!$D$6:$J$252,'8080'!$H$4,0)),"")</f>
        <v/>
      </c>
      <c r="O17" s="210"/>
      <c r="P17" s="44"/>
      <c r="Q17" s="38" t="str">
        <f>IF(LEN(I17)=0,"",IF(I17="org",0,IF(I17="equ",1,IF(I17="db",2,IF(I17="dw",3,IF(I17="end",9,IF(ISNA(MATCH(I17,'8080'!$B$6:$B$252,0)),"BOGUS",VLOOKUP(I17,'8080'!$B$6:$L$252,'8080'!K$3,0))))))))</f>
        <v/>
      </c>
      <c r="R17" s="37" t="str">
        <f t="shared" si="3"/>
        <v/>
      </c>
      <c r="S17" s="38" t="str">
        <f>IF(LEN(Q17)=0,"",IF(Q17&gt;9,VLOOKUP(R17,'8080'!$D$6:$E$252,'8080'!$E$4,0),IF(OR(Q17&lt;2,Q17=9),0,IF(Q17=2,1,IF(Q17=3,2,"ERROR!")))))</f>
        <v/>
      </c>
      <c r="T17" s="37" t="str">
        <f t="shared" si="4"/>
        <v/>
      </c>
      <c r="U17" s="37" t="str">
        <f t="shared" si="10"/>
        <v/>
      </c>
      <c r="V17" s="37" t="str">
        <f t="shared" si="11"/>
        <v/>
      </c>
      <c r="W17" s="37" t="str">
        <f t="shared" si="5"/>
        <v/>
      </c>
      <c r="X17" s="38" t="str">
        <f t="shared" si="12"/>
        <v>0000</v>
      </c>
      <c r="Y17" s="38" t="str">
        <f t="shared" si="6"/>
        <v>0000</v>
      </c>
      <c r="Z17" s="38" t="str">
        <f t="shared" si="7"/>
        <v/>
      </c>
      <c r="AA17" s="37" t="str">
        <f>IF(LEFT(R17,1)="#","Invalid Instruction!",IF(ISNUMBER(Q17),IF(Q17&lt;10,"",VLOOKUP(R17,'8080'!$D$6:$J$252,'8080'!$J$4,0)),""))</f>
        <v/>
      </c>
      <c r="AB17" s="37" t="str">
        <f>IF(LEN(W17)=0,"",IF(ISERROR(VALUE(LEFT(W17,1))),IF(ISNA(MATCH(W17,W$13:W16,0)),"","DUP"),"LAB"))</f>
        <v/>
      </c>
      <c r="AC17" s="49"/>
    </row>
    <row r="18" spans="1:29" x14ac:dyDescent="0.2">
      <c r="A18" s="44"/>
      <c r="B18" s="210"/>
      <c r="C18" s="208" t="str">
        <f t="shared" si="8"/>
        <v/>
      </c>
      <c r="D18" s="54" t="str">
        <f t="shared" si="0"/>
        <v>0000</v>
      </c>
      <c r="E18" s="113" t="str">
        <f>IF(OR(LEN(I18)=0,Q18&lt;2,Q18=9),"",IF(AND(Q18&lt;4,LEFT(V18,1)="#"),"###",IF(Q18=2,IF(HEX2DEC(V18)&gt;255,"&gt;FF!",RIGHT(V18,2)),IF(Q18=3,DEC2HEX(MOD(HEX2DEC(V18),256),2),IF(ISNA(MATCH(R18,'8080'!$D$6:$D$252,0)),"###",VLOOKUP(R18,'8080'!$D$6:$K$252,4,0))))))</f>
        <v/>
      </c>
      <c r="F18" s="114" t="str">
        <f t="shared" si="9"/>
        <v/>
      </c>
      <c r="G18" s="53" t="str">
        <f t="shared" si="1"/>
        <v/>
      </c>
      <c r="H18" s="159"/>
      <c r="I18" s="160" t="s">
        <v>315</v>
      </c>
      <c r="J18" s="160" t="s">
        <v>719</v>
      </c>
      <c r="K18" s="251" t="s">
        <v>461</v>
      </c>
      <c r="L18" s="55" t="str">
        <f t="shared" si="2"/>
        <v/>
      </c>
      <c r="M18" s="38" t="str">
        <f>IF(ISNUMBER(Q18),IF(Q18&lt;10,"",VLOOKUP(R18,'8080'!$D$6:$J$252,'8080'!$I$4,0)),"")</f>
        <v/>
      </c>
      <c r="N18" s="53" t="str">
        <f>IF(ISNUMBER(Q18),IF(Q18&lt;10,"",VLOOKUP(R18,'8080'!$D$6:$J$252,'8080'!$H$4,0)),"")</f>
        <v/>
      </c>
      <c r="O18" s="210"/>
      <c r="P18" s="44"/>
      <c r="Q18" s="38">
        <f>IF(LEN(I18)=0,"",IF(I18="org",0,IF(I18="equ",1,IF(I18="db",2,IF(I18="dw",3,IF(I18="end",9,IF(ISNA(MATCH(I18,'8080'!$B$6:$B$252,0)),"BOGUS",VLOOKUP(I18,'8080'!$B$6:$L$252,'8080'!K$3,0))))))))</f>
        <v>0</v>
      </c>
      <c r="R18" s="37" t="str">
        <f t="shared" si="3"/>
        <v>org</v>
      </c>
      <c r="S18" s="38">
        <f>IF(LEN(Q18)=0,"",IF(Q18&gt;9,VLOOKUP(R18,'8080'!$D$6:$E$252,'8080'!$E$4,0),IF(OR(Q18&lt;2,Q18=9),0,IF(Q18=2,1,IF(Q18=3,2,"ERROR!")))))</f>
        <v>0</v>
      </c>
      <c r="T18" s="37" t="str">
        <f t="shared" si="4"/>
        <v>0</v>
      </c>
      <c r="U18" s="37">
        <f t="shared" si="10"/>
        <v>0</v>
      </c>
      <c r="V18" s="37" t="str">
        <f t="shared" si="11"/>
        <v>0000</v>
      </c>
      <c r="W18" s="37" t="str">
        <f t="shared" si="5"/>
        <v/>
      </c>
      <c r="X18" s="38" t="str">
        <f t="shared" si="12"/>
        <v>0000</v>
      </c>
      <c r="Y18" s="38" t="str">
        <f t="shared" si="6"/>
        <v>0000</v>
      </c>
      <c r="Z18" s="38" t="str">
        <f t="shared" si="7"/>
        <v/>
      </c>
      <c r="AA18" s="37" t="str">
        <f>IF(LEFT(R18,1)="#","Invalid Instruction!",IF(ISNUMBER(Q18),IF(Q18&lt;10,"",VLOOKUP(R18,'8080'!$D$6:$J$252,'8080'!$J$4,0)),""))</f>
        <v/>
      </c>
      <c r="AB18" s="37" t="str">
        <f>IF(LEN(W18)=0,"",IF(ISERROR(VALUE(LEFT(W18,1))),IF(ISNA(MATCH(W18,W$13:W17,0)),"","DUP"),"LAB"))</f>
        <v/>
      </c>
      <c r="AC18" s="49"/>
    </row>
    <row r="19" spans="1:29" x14ac:dyDescent="0.2">
      <c r="A19" s="44"/>
      <c r="B19" s="210"/>
      <c r="C19" s="208" t="str">
        <f t="shared" si="8"/>
        <v/>
      </c>
      <c r="D19" s="54" t="str">
        <f t="shared" si="0"/>
        <v>0000</v>
      </c>
      <c r="E19" s="113" t="str">
        <f>IF(OR(LEN(I19)=0,Q19&lt;2,Q19=9),"",IF(AND(Q19&lt;4,LEFT(V19,1)="#"),"###",IF(Q19=2,IF(HEX2DEC(V19)&gt;255,"&gt;FF!",RIGHT(V19,2)),IF(Q19=3,DEC2HEX(MOD(HEX2DEC(V19),256),2),IF(ISNA(MATCH(R19,'8080'!$D$6:$D$252,0)),"###",VLOOKUP(R19,'8080'!$D$6:$K$252,4,0))))))</f>
        <v>21</v>
      </c>
      <c r="F19" s="114" t="str">
        <f t="shared" si="9"/>
        <v>00</v>
      </c>
      <c r="G19" s="53" t="str">
        <f t="shared" si="1"/>
        <v>00</v>
      </c>
      <c r="H19" s="159"/>
      <c r="I19" s="160" t="s">
        <v>96</v>
      </c>
      <c r="J19" s="160" t="s">
        <v>363</v>
      </c>
      <c r="K19" s="251" t="s">
        <v>364</v>
      </c>
      <c r="L19" s="55" t="str">
        <f t="shared" si="2"/>
        <v>Move 0000h into hl</v>
      </c>
      <c r="M19" s="38" t="str">
        <f>IF(ISNUMBER(Q19),IF(Q19&lt;10,"",VLOOKUP(R19,'8080'!$D$6:$J$252,'8080'!$I$4,0)),"")</f>
        <v xml:space="preserve"> </v>
      </c>
      <c r="N19" s="53">
        <f>IF(ISNUMBER(Q19),IF(Q19&lt;10,"",VLOOKUP(R19,'8080'!$D$6:$J$252,'8080'!$H$4,0)),"")</f>
        <v>10</v>
      </c>
      <c r="O19" s="210"/>
      <c r="P19" s="44"/>
      <c r="Q19" s="38">
        <f>IF(LEN(I19)=0,"",IF(I19="org",0,IF(I19="equ",1,IF(I19="db",2,IF(I19="dw",3,IF(I19="end",9,IF(ISNA(MATCH(I19,'8080'!$B$6:$B$252,0)),"BOGUS",VLOOKUP(I19,'8080'!$B$6:$L$252,'8080'!K$3,0))))))))</f>
        <v>15</v>
      </c>
      <c r="R19" s="37" t="str">
        <f t="shared" si="3"/>
        <v>lxi h,</v>
      </c>
      <c r="S19" s="38">
        <f>IF(LEN(Q19)=0,"",IF(Q19&gt;9,VLOOKUP(R19,'8080'!$D$6:$E$252,'8080'!$E$4,0),IF(OR(Q19&lt;2,Q19=9),0,IF(Q19=2,1,IF(Q19=3,2,"ERROR!")))))</f>
        <v>3</v>
      </c>
      <c r="T19" s="37" t="str">
        <f t="shared" si="4"/>
        <v>0</v>
      </c>
      <c r="U19" s="37">
        <f t="shared" si="10"/>
        <v>0</v>
      </c>
      <c r="V19" s="37" t="str">
        <f t="shared" si="11"/>
        <v>0000</v>
      </c>
      <c r="W19" s="37" t="str">
        <f t="shared" si="5"/>
        <v/>
      </c>
      <c r="X19" s="38" t="str">
        <f t="shared" si="12"/>
        <v>0000</v>
      </c>
      <c r="Y19" s="38" t="str">
        <f t="shared" si="6"/>
        <v>0000</v>
      </c>
      <c r="Z19" s="38" t="str">
        <f t="shared" si="7"/>
        <v>0000</v>
      </c>
      <c r="AA19" s="37" t="str">
        <f>IF(LEFT(R19,1)="#","Invalid Instruction!",IF(ISNUMBER(Q19),IF(Q19&lt;10,"",VLOOKUP(R19,'8080'!$D$6:$J$252,'8080'!$J$4,0)),""))</f>
        <v>Move immediate into hl</v>
      </c>
      <c r="AB19" s="37" t="str">
        <f>IF(LEN(W19)=0,"",IF(ISERROR(VALUE(LEFT(W19,1))),IF(ISNA(MATCH(W19,W$13:W18,0)),"","DUP"),"LAB"))</f>
        <v/>
      </c>
      <c r="AC19" s="49"/>
    </row>
    <row r="20" spans="1:29" x14ac:dyDescent="0.2">
      <c r="A20" s="44"/>
      <c r="B20" s="210"/>
      <c r="C20" s="208" t="str">
        <f t="shared" si="8"/>
        <v/>
      </c>
      <c r="D20" s="54" t="str">
        <f t="shared" si="0"/>
        <v>0003</v>
      </c>
      <c r="E20" s="113" t="str">
        <f>IF(OR(LEN(I20)=0,Q20&lt;2,Q20=9),"",IF(AND(Q20&lt;4,LEFT(V20,1)="#"),"###",IF(Q20=2,IF(HEX2DEC(V20)&gt;255,"&gt;FF!",RIGHT(V20,2)),IF(Q20=3,DEC2HEX(MOD(HEX2DEC(V20),256),2),IF(ISNA(MATCH(R20,'8080'!$D$6:$D$252,0)),"###",VLOOKUP(R20,'8080'!$D$6:$K$252,4,0))))))</f>
        <v>16</v>
      </c>
      <c r="F20" s="114" t="str">
        <f t="shared" si="9"/>
        <v>80</v>
      </c>
      <c r="G20" s="53" t="str">
        <f t="shared" si="1"/>
        <v/>
      </c>
      <c r="H20" s="159"/>
      <c r="I20" s="160" t="s">
        <v>87</v>
      </c>
      <c r="J20" s="160" t="s">
        <v>757</v>
      </c>
      <c r="K20" s="251" t="s">
        <v>365</v>
      </c>
      <c r="L20" s="55" t="str">
        <f t="shared" si="2"/>
        <v>Move 80h into d</v>
      </c>
      <c r="M20" s="38" t="str">
        <f>IF(ISNUMBER(Q20),IF(Q20&lt;10,"",VLOOKUP(R20,'8080'!$D$6:$J$252,'8080'!$I$4,0)),"")</f>
        <v xml:space="preserve"> </v>
      </c>
      <c r="N20" s="53">
        <f>IF(ISNUMBER(Q20),IF(Q20&lt;10,"",VLOOKUP(R20,'8080'!$D$6:$J$252,'8080'!$H$4,0)),"")</f>
        <v>7</v>
      </c>
      <c r="O20" s="210"/>
      <c r="P20" s="44"/>
      <c r="Q20" s="38">
        <f>IF(LEN(I20)=0,"",IF(I20="org",0,IF(I20="equ",1,IF(I20="db",2,IF(I20="dw",3,IF(I20="end",9,IF(ISNA(MATCH(I20,'8080'!$B$6:$B$252,0)),"BOGUS",VLOOKUP(I20,'8080'!$B$6:$L$252,'8080'!K$3,0))))))))</f>
        <v>13</v>
      </c>
      <c r="R20" s="37" t="str">
        <f t="shared" si="3"/>
        <v>mvi d,</v>
      </c>
      <c r="S20" s="38">
        <f>IF(LEN(Q20)=0,"",IF(Q20&gt;9,VLOOKUP(R20,'8080'!$D$6:$E$252,'8080'!$E$4,0),IF(OR(Q20&lt;2,Q20=9),0,IF(Q20=2,1,IF(Q20=3,2,"ERROR!")))))</f>
        <v>2</v>
      </c>
      <c r="T20" s="37" t="str">
        <f t="shared" si="4"/>
        <v>80h</v>
      </c>
      <c r="U20" s="37">
        <f t="shared" si="10"/>
        <v>128</v>
      </c>
      <c r="V20" s="37" t="str">
        <f t="shared" si="11"/>
        <v>0080</v>
      </c>
      <c r="W20" s="37" t="str">
        <f t="shared" si="5"/>
        <v/>
      </c>
      <c r="X20" s="38" t="str">
        <f t="shared" si="12"/>
        <v>0003</v>
      </c>
      <c r="Y20" s="38" t="str">
        <f t="shared" si="6"/>
        <v>0080</v>
      </c>
      <c r="Z20" s="38" t="str">
        <f t="shared" si="7"/>
        <v>80</v>
      </c>
      <c r="AA20" s="37" t="str">
        <f>IF(LEFT(R20,1)="#","Invalid Instruction!",IF(ISNUMBER(Q20),IF(Q20&lt;10,"",VLOOKUP(R20,'8080'!$D$6:$J$252,'8080'!$J$4,0)),""))</f>
        <v>Move immediate into d</v>
      </c>
      <c r="AB20" s="37" t="str">
        <f>IF(LEN(W20)=0,"",IF(ISERROR(VALUE(LEFT(W20,1))),IF(ISNA(MATCH(W20,W$13:W19,0)),"","DUP"),"LAB"))</f>
        <v/>
      </c>
      <c r="AC20" s="49"/>
    </row>
    <row r="21" spans="1:29" x14ac:dyDescent="0.2">
      <c r="A21" s="44"/>
      <c r="B21" s="210"/>
      <c r="C21" s="208" t="str">
        <f t="shared" si="8"/>
        <v/>
      </c>
      <c r="D21" s="54" t="str">
        <f t="shared" si="0"/>
        <v>0005</v>
      </c>
      <c r="E21" s="113" t="str">
        <f>IF(OR(LEN(I21)=0,Q21&lt;2,Q21=9),"",IF(AND(Q21&lt;4,LEFT(V21,1)="#"),"###",IF(Q21=2,IF(HEX2DEC(V21)&gt;255,"&gt;FF!",RIGHT(V21,2)),IF(Q21=3,DEC2HEX(MOD(HEX2DEC(V21),256),2),IF(ISNA(MATCH(R21,'8080'!$D$6:$D$252,0)),"###",VLOOKUP(R21,'8080'!$D$6:$K$252,4,0))))))</f>
        <v>01</v>
      </c>
      <c r="F21" s="114" t="str">
        <f t="shared" si="9"/>
        <v>0E</v>
      </c>
      <c r="G21" s="53" t="str">
        <f t="shared" si="1"/>
        <v>00</v>
      </c>
      <c r="H21" s="159"/>
      <c r="I21" s="43" t="s">
        <v>96</v>
      </c>
      <c r="J21" s="43" t="s">
        <v>372</v>
      </c>
      <c r="K21" s="251" t="s">
        <v>373</v>
      </c>
      <c r="L21" s="55" t="str">
        <f t="shared" si="2"/>
        <v>Move 000Eh into bc</v>
      </c>
      <c r="M21" s="38" t="str">
        <f>IF(ISNUMBER(Q21),IF(Q21&lt;10,"",VLOOKUP(R21,'8080'!$D$6:$J$252,'8080'!$I$4,0)),"")</f>
        <v xml:space="preserve"> </v>
      </c>
      <c r="N21" s="53">
        <f>IF(ISNUMBER(Q21),IF(Q21&lt;10,"",VLOOKUP(R21,'8080'!$D$6:$J$252,'8080'!$H$4,0)),"")</f>
        <v>10</v>
      </c>
      <c r="O21" s="210"/>
      <c r="P21" s="44"/>
      <c r="Q21" s="38">
        <f>IF(LEN(I21)=0,"",IF(I21="org",0,IF(I21="equ",1,IF(I21="db",2,IF(I21="dw",3,IF(I21="end",9,IF(ISNA(MATCH(I21,'8080'!$B$6:$B$252,0)),"BOGUS",VLOOKUP(I21,'8080'!$B$6:$L$252,'8080'!K$3,0))))))))</f>
        <v>15</v>
      </c>
      <c r="R21" s="37" t="str">
        <f t="shared" si="3"/>
        <v>lxi b,</v>
      </c>
      <c r="S21" s="38">
        <f>IF(LEN(Q21)=0,"",IF(Q21&gt;9,VLOOKUP(R21,'8080'!$D$6:$E$252,'8080'!$E$4,0),IF(OR(Q21&lt;2,Q21=9),0,IF(Q21=2,1,IF(Q21=3,2,"ERROR!")))))</f>
        <v>3</v>
      </c>
      <c r="T21" s="37" t="str">
        <f t="shared" si="4"/>
        <v>SPEED</v>
      </c>
      <c r="U21" s="37" t="str">
        <f t="shared" si="10"/>
        <v>SPEED</v>
      </c>
      <c r="V21" s="37" t="str">
        <f t="shared" si="11"/>
        <v>000E</v>
      </c>
      <c r="W21" s="37" t="str">
        <f t="shared" si="5"/>
        <v/>
      </c>
      <c r="X21" s="38" t="str">
        <f t="shared" si="12"/>
        <v>0005</v>
      </c>
      <c r="Y21" s="38" t="str">
        <f t="shared" si="6"/>
        <v>000E</v>
      </c>
      <c r="Z21" s="38" t="str">
        <f t="shared" si="7"/>
        <v>000E</v>
      </c>
      <c r="AA21" s="37" t="str">
        <f>IF(LEFT(R21,1)="#","Invalid Instruction!",IF(ISNUMBER(Q21),IF(Q21&lt;10,"",VLOOKUP(R21,'8080'!$D$6:$J$252,'8080'!$J$4,0)),""))</f>
        <v>Move immediate into bc</v>
      </c>
      <c r="AB21" s="37" t="str">
        <f>IF(LEN(W21)=0,"",IF(ISERROR(VALUE(LEFT(W21,1))),IF(ISNA(MATCH(W21,W$13:W20,0)),"","DUP"),"LAB"))</f>
        <v/>
      </c>
      <c r="AC21" s="49"/>
    </row>
    <row r="22" spans="1:29" x14ac:dyDescent="0.2">
      <c r="A22" s="44"/>
      <c r="B22" s="210"/>
      <c r="C22" s="208" t="str">
        <f t="shared" si="8"/>
        <v/>
      </c>
      <c r="D22" s="54" t="str">
        <f t="shared" si="0"/>
        <v/>
      </c>
      <c r="E22" s="113" t="str">
        <f>IF(OR(LEN(I22)=0,Q22&lt;2,Q22=9),"",IF(AND(Q22&lt;4,LEFT(V22,1)="#"),"###",IF(Q22=2,IF(HEX2DEC(V22)&gt;255,"&gt;FF!",RIGHT(V22,2)),IF(Q22=3,DEC2HEX(MOD(HEX2DEC(V22),256),2),IF(ISNA(MATCH(R22,'8080'!$D$6:$D$252,0)),"###",VLOOKUP(R22,'8080'!$D$6:$K$252,4,0))))))</f>
        <v/>
      </c>
      <c r="F22" s="114" t="str">
        <f t="shared" si="9"/>
        <v/>
      </c>
      <c r="G22" s="53" t="str">
        <f t="shared" si="1"/>
        <v/>
      </c>
      <c r="H22" s="52"/>
      <c r="I22" s="43"/>
      <c r="J22" s="43"/>
      <c r="K22" s="251"/>
      <c r="L22" s="55" t="str">
        <f t="shared" si="2"/>
        <v/>
      </c>
      <c r="M22" s="38" t="str">
        <f>IF(ISNUMBER(Q22),IF(Q22&lt;10,"",VLOOKUP(R22,'8080'!$D$6:$J$252,'8080'!$I$4,0)),"")</f>
        <v/>
      </c>
      <c r="N22" s="53" t="str">
        <f>IF(ISNUMBER(Q22),IF(Q22&lt;10,"",VLOOKUP(R22,'8080'!$D$6:$J$252,'8080'!$H$4,0)),"")</f>
        <v/>
      </c>
      <c r="O22" s="210"/>
      <c r="P22" s="44"/>
      <c r="Q22" s="38" t="str">
        <f>IF(LEN(I22)=0,"",IF(I22="org",0,IF(I22="equ",1,IF(I22="db",2,IF(I22="dw",3,IF(I22="end",9,IF(ISNA(MATCH(I22,'8080'!$B$6:$B$252,0)),"BOGUS",VLOOKUP(I22,'8080'!$B$6:$L$252,'8080'!K$3,0))))))))</f>
        <v/>
      </c>
      <c r="R22" s="37" t="str">
        <f t="shared" si="3"/>
        <v/>
      </c>
      <c r="S22" s="38" t="str">
        <f>IF(LEN(Q22)=0,"",IF(Q22&gt;9,VLOOKUP(R22,'8080'!$D$6:$E$252,'8080'!$E$4,0),IF(OR(Q22&lt;2,Q22=9),0,IF(Q22=2,1,IF(Q22=3,2,"ERROR!")))))</f>
        <v/>
      </c>
      <c r="T22" s="37" t="str">
        <f t="shared" si="4"/>
        <v/>
      </c>
      <c r="U22" s="37" t="str">
        <f t="shared" si="10"/>
        <v/>
      </c>
      <c r="V22" s="37" t="str">
        <f t="shared" si="11"/>
        <v/>
      </c>
      <c r="W22" s="37" t="str">
        <f t="shared" si="5"/>
        <v/>
      </c>
      <c r="X22" s="38" t="str">
        <f t="shared" si="12"/>
        <v>0008</v>
      </c>
      <c r="Y22" s="38" t="str">
        <f t="shared" si="6"/>
        <v>0000</v>
      </c>
      <c r="Z22" s="38" t="str">
        <f t="shared" si="7"/>
        <v/>
      </c>
      <c r="AA22" s="37" t="str">
        <f>IF(LEFT(R22,1)="#","Invalid Instruction!",IF(ISNUMBER(Q22),IF(Q22&lt;10,"",VLOOKUP(R22,'8080'!$D$6:$J$252,'8080'!$J$4,0)),""))</f>
        <v/>
      </c>
      <c r="AB22" s="37" t="str">
        <f>IF(LEN(W22)=0,"",IF(ISERROR(VALUE(LEFT(W22,1))),IF(ISNA(MATCH(W22,W$13:W21,0)),"","DUP"),"LAB"))</f>
        <v/>
      </c>
      <c r="AC22" s="49"/>
    </row>
    <row r="23" spans="1:29" x14ac:dyDescent="0.2">
      <c r="A23" s="44"/>
      <c r="B23" s="210"/>
      <c r="C23" s="208" t="str">
        <f t="shared" si="8"/>
        <v/>
      </c>
      <c r="D23" s="54" t="str">
        <f t="shared" si="0"/>
        <v>0008</v>
      </c>
      <c r="E23" s="113" t="str">
        <f>IF(OR(LEN(I23)=0,Q23&lt;2,Q23=9),"",IF(AND(Q23&lt;4,LEFT(V23,1)="#"),"###",IF(Q23=2,IF(HEX2DEC(V23)&gt;255,"&gt;FF!",RIGHT(V23,2)),IF(Q23=3,DEC2HEX(MOD(HEX2DEC(V23),256),2),IF(ISNA(MATCH(R23,'8080'!$D$6:$D$252,0)),"###",VLOOKUP(R23,'8080'!$D$6:$K$252,4,0))))))</f>
        <v>1A</v>
      </c>
      <c r="F23" s="114" t="str">
        <f t="shared" si="9"/>
        <v/>
      </c>
      <c r="G23" s="53" t="str">
        <f t="shared" si="1"/>
        <v/>
      </c>
      <c r="H23" s="52" t="s">
        <v>367</v>
      </c>
      <c r="I23" s="43" t="s">
        <v>111</v>
      </c>
      <c r="J23" s="43" t="s">
        <v>98</v>
      </c>
      <c r="K23" s="251" t="s">
        <v>368</v>
      </c>
      <c r="L23" s="55" t="str">
        <f t="shared" si="2"/>
        <v>Move (de) into a</v>
      </c>
      <c r="M23" s="38" t="str">
        <f>IF(ISNUMBER(Q23),IF(Q23&lt;10,"",VLOOKUP(R23,'8080'!$D$6:$J$252,'8080'!$I$4,0)),"")</f>
        <v xml:space="preserve"> </v>
      </c>
      <c r="N23" s="53">
        <f>IF(ISNUMBER(Q23),IF(Q23&lt;10,"",VLOOKUP(R23,'8080'!$D$6:$J$252,'8080'!$H$4,0)),"")</f>
        <v>7</v>
      </c>
      <c r="O23" s="210"/>
      <c r="P23" s="44"/>
      <c r="Q23" s="38">
        <f>IF(LEN(I23)=0,"",IF(I23="org",0,IF(I23="equ",1,IF(I23="db",2,IF(I23="dw",3,IF(I23="end",9,IF(ISNA(MATCH(I23,'8080'!$B$6:$B$252,0)),"BOGUS",VLOOKUP(I23,'8080'!$B$6:$L$252,'8080'!K$3,0))))))))</f>
        <v>12</v>
      </c>
      <c r="R23" s="37" t="str">
        <f t="shared" si="3"/>
        <v>ldax d</v>
      </c>
      <c r="S23" s="38">
        <f>IF(LEN(Q23)=0,"",IF(Q23&gt;9,VLOOKUP(R23,'8080'!$D$6:$E$252,'8080'!$E$4,0),IF(OR(Q23&lt;2,Q23=9),0,IF(Q23=2,1,IF(Q23=3,2,"ERROR!")))))</f>
        <v>1</v>
      </c>
      <c r="T23" s="37" t="str">
        <f t="shared" si="4"/>
        <v/>
      </c>
      <c r="U23" s="37" t="str">
        <f t="shared" si="10"/>
        <v/>
      </c>
      <c r="V23" s="37" t="str">
        <f t="shared" si="11"/>
        <v/>
      </c>
      <c r="W23" s="37" t="str">
        <f t="shared" si="5"/>
        <v>BEG</v>
      </c>
      <c r="X23" s="38" t="str">
        <f t="shared" si="12"/>
        <v>0008</v>
      </c>
      <c r="Y23" s="38" t="str">
        <f t="shared" si="6"/>
        <v>0008</v>
      </c>
      <c r="Z23" s="38" t="str">
        <f t="shared" si="7"/>
        <v/>
      </c>
      <c r="AA23" s="37" t="str">
        <f>IF(LEFT(R23,1)="#","Invalid Instruction!",IF(ISNUMBER(Q23),IF(Q23&lt;10,"",VLOOKUP(R23,'8080'!$D$6:$J$252,'8080'!$J$4,0)),""))</f>
        <v>Move (de) into a</v>
      </c>
      <c r="AB23" s="37" t="str">
        <f>IF(LEN(W23)=0,"",IF(ISERROR(VALUE(LEFT(W23,1))),IF(ISNA(MATCH(W23,W$13:W22,0)),"","DUP"),"LAB"))</f>
        <v/>
      </c>
      <c r="AC23" s="49"/>
    </row>
    <row r="24" spans="1:29" x14ac:dyDescent="0.2">
      <c r="A24" s="44"/>
      <c r="B24" s="210"/>
      <c r="C24" s="208" t="str">
        <f t="shared" si="8"/>
        <v/>
      </c>
      <c r="D24" s="54" t="str">
        <f t="shared" si="0"/>
        <v>0009</v>
      </c>
      <c r="E24" s="113" t="str">
        <f>IF(OR(LEN(I24)=0,Q24&lt;2,Q24=9),"",IF(AND(Q24&lt;4,LEFT(V24,1)="#"),"###",IF(Q24=2,IF(HEX2DEC(V24)&gt;255,"&gt;FF!",RIGHT(V24,2)),IF(Q24=3,DEC2HEX(MOD(HEX2DEC(V24),256),2),IF(ISNA(MATCH(R24,'8080'!$D$6:$D$252,0)),"###",VLOOKUP(R24,'8080'!$D$6:$K$252,4,0))))))</f>
        <v>1A</v>
      </c>
      <c r="F24" s="114" t="str">
        <f t="shared" si="9"/>
        <v/>
      </c>
      <c r="G24" s="53" t="str">
        <f t="shared" si="1"/>
        <v/>
      </c>
      <c r="H24" s="52"/>
      <c r="I24" s="43" t="s">
        <v>111</v>
      </c>
      <c r="J24" s="43" t="s">
        <v>98</v>
      </c>
      <c r="K24" s="251"/>
      <c r="L24" s="55" t="str">
        <f t="shared" si="2"/>
        <v>Move (de) into a</v>
      </c>
      <c r="M24" s="38" t="str">
        <f>IF(ISNUMBER(Q24),IF(Q24&lt;10,"",VLOOKUP(R24,'8080'!$D$6:$J$252,'8080'!$I$4,0)),"")</f>
        <v xml:space="preserve"> </v>
      </c>
      <c r="N24" s="53">
        <f>IF(ISNUMBER(Q24),IF(Q24&lt;10,"",VLOOKUP(R24,'8080'!$D$6:$J$252,'8080'!$H$4,0)),"")</f>
        <v>7</v>
      </c>
      <c r="O24" s="210"/>
      <c r="P24" s="44"/>
      <c r="Q24" s="38">
        <f>IF(LEN(I24)=0,"",IF(I24="org",0,IF(I24="equ",1,IF(I24="db",2,IF(I24="dw",3,IF(I24="end",9,IF(ISNA(MATCH(I24,'8080'!$B$6:$B$252,0)),"BOGUS",VLOOKUP(I24,'8080'!$B$6:$L$252,'8080'!K$3,0))))))))</f>
        <v>12</v>
      </c>
      <c r="R24" s="37" t="str">
        <f t="shared" si="3"/>
        <v>ldax d</v>
      </c>
      <c r="S24" s="38">
        <f>IF(LEN(Q24)=0,"",IF(Q24&gt;9,VLOOKUP(R24,'8080'!$D$6:$E$252,'8080'!$E$4,0),IF(OR(Q24&lt;2,Q24=9),0,IF(Q24=2,1,IF(Q24=3,2,"ERROR!")))))</f>
        <v>1</v>
      </c>
      <c r="T24" s="37" t="str">
        <f t="shared" si="4"/>
        <v/>
      </c>
      <c r="U24" s="37" t="str">
        <f t="shared" si="10"/>
        <v/>
      </c>
      <c r="V24" s="37" t="str">
        <f t="shared" si="11"/>
        <v/>
      </c>
      <c r="W24" s="37" t="str">
        <f t="shared" si="5"/>
        <v/>
      </c>
      <c r="X24" s="38" t="str">
        <f t="shared" si="12"/>
        <v>0009</v>
      </c>
      <c r="Y24" s="38" t="str">
        <f t="shared" si="6"/>
        <v>0009</v>
      </c>
      <c r="Z24" s="38" t="str">
        <f t="shared" si="7"/>
        <v/>
      </c>
      <c r="AA24" s="37" t="str">
        <f>IF(LEFT(R24,1)="#","Invalid Instruction!",IF(ISNUMBER(Q24),IF(Q24&lt;10,"",VLOOKUP(R24,'8080'!$D$6:$J$252,'8080'!$J$4,0)),""))</f>
        <v>Move (de) into a</v>
      </c>
      <c r="AB24" s="37" t="str">
        <f>IF(LEN(W24)=0,"",IF(ISERROR(VALUE(LEFT(W24,1))),IF(ISNA(MATCH(W24,W$13:W23,0)),"","DUP"),"LAB"))</f>
        <v/>
      </c>
      <c r="AC24" s="49"/>
    </row>
    <row r="25" spans="1:29" x14ac:dyDescent="0.2">
      <c r="A25" s="44"/>
      <c r="B25" s="210"/>
      <c r="C25" s="208" t="str">
        <f t="shared" si="8"/>
        <v/>
      </c>
      <c r="D25" s="54" t="str">
        <f t="shared" si="0"/>
        <v>000A</v>
      </c>
      <c r="E25" s="113" t="str">
        <f>IF(OR(LEN(I25)=0,Q25&lt;2,Q25=9),"",IF(AND(Q25&lt;4,LEFT(V25,1)="#"),"###",IF(Q25=2,IF(HEX2DEC(V25)&gt;255,"&gt;FF!",RIGHT(V25,2)),IF(Q25=3,DEC2HEX(MOD(HEX2DEC(V25),256),2),IF(ISNA(MATCH(R25,'8080'!$D$6:$D$252,0)),"###",VLOOKUP(R25,'8080'!$D$6:$K$252,4,0))))))</f>
        <v>1A</v>
      </c>
      <c r="F25" s="114" t="str">
        <f t="shared" si="9"/>
        <v/>
      </c>
      <c r="G25" s="53" t="str">
        <f t="shared" si="1"/>
        <v/>
      </c>
      <c r="H25" s="52"/>
      <c r="I25" s="43" t="s">
        <v>111</v>
      </c>
      <c r="J25" s="43" t="s">
        <v>98</v>
      </c>
      <c r="K25" s="251"/>
      <c r="L25" s="55" t="str">
        <f t="shared" si="2"/>
        <v>Move (de) into a</v>
      </c>
      <c r="M25" s="38" t="str">
        <f>IF(ISNUMBER(Q25),IF(Q25&lt;10,"",VLOOKUP(R25,'8080'!$D$6:$J$252,'8080'!$I$4,0)),"")</f>
        <v xml:space="preserve"> </v>
      </c>
      <c r="N25" s="53">
        <f>IF(ISNUMBER(Q25),IF(Q25&lt;10,"",VLOOKUP(R25,'8080'!$D$6:$J$252,'8080'!$H$4,0)),"")</f>
        <v>7</v>
      </c>
      <c r="O25" s="210"/>
      <c r="P25" s="44"/>
      <c r="Q25" s="38">
        <f>IF(LEN(I25)=0,"",IF(I25="org",0,IF(I25="equ",1,IF(I25="db",2,IF(I25="dw",3,IF(I25="end",9,IF(ISNA(MATCH(I25,'8080'!$B$6:$B$252,0)),"BOGUS",VLOOKUP(I25,'8080'!$B$6:$L$252,'8080'!K$3,0))))))))</f>
        <v>12</v>
      </c>
      <c r="R25" s="37" t="str">
        <f t="shared" si="3"/>
        <v>ldax d</v>
      </c>
      <c r="S25" s="38">
        <f>IF(LEN(Q25)=0,"",IF(Q25&gt;9,VLOOKUP(R25,'8080'!$D$6:$E$252,'8080'!$E$4,0),IF(OR(Q25&lt;2,Q25=9),0,IF(Q25=2,1,IF(Q25=3,2,"ERROR!")))))</f>
        <v>1</v>
      </c>
      <c r="T25" s="37" t="str">
        <f t="shared" si="4"/>
        <v/>
      </c>
      <c r="U25" s="37" t="str">
        <f t="shared" si="10"/>
        <v/>
      </c>
      <c r="V25" s="37" t="str">
        <f t="shared" si="11"/>
        <v/>
      </c>
      <c r="W25" s="37" t="str">
        <f t="shared" si="5"/>
        <v/>
      </c>
      <c r="X25" s="38" t="str">
        <f t="shared" si="12"/>
        <v>000A</v>
      </c>
      <c r="Y25" s="38" t="str">
        <f t="shared" si="6"/>
        <v>000A</v>
      </c>
      <c r="Z25" s="38" t="str">
        <f t="shared" si="7"/>
        <v/>
      </c>
      <c r="AA25" s="37" t="str">
        <f>IF(LEFT(R25,1)="#","Invalid Instruction!",IF(ISNUMBER(Q25),IF(Q25&lt;10,"",VLOOKUP(R25,'8080'!$D$6:$J$252,'8080'!$J$4,0)),""))</f>
        <v>Move (de) into a</v>
      </c>
      <c r="AB25" s="37" t="str">
        <f>IF(LEN(W25)=0,"",IF(ISERROR(VALUE(LEFT(W25,1))),IF(ISNA(MATCH(W25,W$13:W24,0)),"","DUP"),"LAB"))</f>
        <v/>
      </c>
      <c r="AC25" s="49"/>
    </row>
    <row r="26" spans="1:29" x14ac:dyDescent="0.2">
      <c r="A26" s="44"/>
      <c r="B26" s="210"/>
      <c r="C26" s="208" t="str">
        <f t="shared" si="8"/>
        <v/>
      </c>
      <c r="D26" s="54" t="str">
        <f t="shared" si="0"/>
        <v>000B</v>
      </c>
      <c r="E26" s="113" t="str">
        <f>IF(OR(LEN(I26)=0,Q26&lt;2,Q26=9),"",IF(AND(Q26&lt;4,LEFT(V26,1)="#"),"###",IF(Q26=2,IF(HEX2DEC(V26)&gt;255,"&gt;FF!",RIGHT(V26,2)),IF(Q26=3,DEC2HEX(MOD(HEX2DEC(V26),256),2),IF(ISNA(MATCH(R26,'8080'!$D$6:$D$252,0)),"###",VLOOKUP(R26,'8080'!$D$6:$K$252,4,0))))))</f>
        <v>1A</v>
      </c>
      <c r="F26" s="114" t="str">
        <f t="shared" si="9"/>
        <v/>
      </c>
      <c r="G26" s="53" t="str">
        <f t="shared" si="1"/>
        <v/>
      </c>
      <c r="H26" s="52"/>
      <c r="I26" s="43" t="s">
        <v>111</v>
      </c>
      <c r="J26" s="43" t="s">
        <v>98</v>
      </c>
      <c r="K26" s="251" t="s">
        <v>369</v>
      </c>
      <c r="L26" s="55" t="str">
        <f t="shared" si="2"/>
        <v>Move (de) into a</v>
      </c>
      <c r="M26" s="38" t="str">
        <f>IF(ISNUMBER(Q26),IF(Q26&lt;10,"",VLOOKUP(R26,'8080'!$D$6:$J$252,'8080'!$I$4,0)),"")</f>
        <v xml:space="preserve"> </v>
      </c>
      <c r="N26" s="53">
        <f>IF(ISNUMBER(Q26),IF(Q26&lt;10,"",VLOOKUP(R26,'8080'!$D$6:$J$252,'8080'!$H$4,0)),"")</f>
        <v>7</v>
      </c>
      <c r="O26" s="210"/>
      <c r="P26" s="44"/>
      <c r="Q26" s="38">
        <f>IF(LEN(I26)=0,"",IF(I26="org",0,IF(I26="equ",1,IF(I26="db",2,IF(I26="dw",3,IF(I26="end",9,IF(ISNA(MATCH(I26,'8080'!$B$6:$B$252,0)),"BOGUS",VLOOKUP(I26,'8080'!$B$6:$L$252,'8080'!K$3,0))))))))</f>
        <v>12</v>
      </c>
      <c r="R26" s="37" t="str">
        <f t="shared" si="3"/>
        <v>ldax d</v>
      </c>
      <c r="S26" s="38">
        <f>IF(LEN(Q26)=0,"",IF(Q26&gt;9,VLOOKUP(R26,'8080'!$D$6:$E$252,'8080'!$E$4,0),IF(OR(Q26&lt;2,Q26=9),0,IF(Q26=2,1,IF(Q26=3,2,"ERROR!")))))</f>
        <v>1</v>
      </c>
      <c r="T26" s="37" t="str">
        <f t="shared" si="4"/>
        <v/>
      </c>
      <c r="U26" s="37" t="str">
        <f t="shared" si="10"/>
        <v/>
      </c>
      <c r="V26" s="37" t="str">
        <f t="shared" si="11"/>
        <v/>
      </c>
      <c r="W26" s="37" t="str">
        <f t="shared" si="5"/>
        <v/>
      </c>
      <c r="X26" s="38" t="str">
        <f t="shared" si="12"/>
        <v>000B</v>
      </c>
      <c r="Y26" s="38" t="str">
        <f t="shared" si="6"/>
        <v>000B</v>
      </c>
      <c r="Z26" s="38" t="str">
        <f t="shared" si="7"/>
        <v/>
      </c>
      <c r="AA26" s="37" t="str">
        <f>IF(LEFT(R26,1)="#","Invalid Instruction!",IF(ISNUMBER(Q26),IF(Q26&lt;10,"",VLOOKUP(R26,'8080'!$D$6:$J$252,'8080'!$J$4,0)),""))</f>
        <v>Move (de) into a</v>
      </c>
      <c r="AB26" s="37" t="str">
        <f>IF(LEN(W26)=0,"",IF(ISERROR(VALUE(LEFT(W26,1))),IF(ISNA(MATCH(W26,W$13:W25,0)),"","DUP"),"LAB"))</f>
        <v/>
      </c>
      <c r="AC26" s="49"/>
    </row>
    <row r="27" spans="1:29" x14ac:dyDescent="0.2">
      <c r="A27" s="44"/>
      <c r="B27" s="210"/>
      <c r="C27" s="208" t="str">
        <f t="shared" si="8"/>
        <v/>
      </c>
      <c r="D27" s="54" t="str">
        <f t="shared" si="0"/>
        <v/>
      </c>
      <c r="E27" s="113" t="str">
        <f>IF(OR(LEN(I27)=0,Q27&lt;2,Q27=9),"",IF(AND(Q27&lt;4,LEFT(V27,1)="#"),"###",IF(Q27=2,IF(HEX2DEC(V27)&gt;255,"&gt;FF!",RIGHT(V27,2)),IF(Q27=3,DEC2HEX(MOD(HEX2DEC(V27),256),2),IF(ISNA(MATCH(R27,'8080'!$D$6:$D$252,0)),"###",VLOOKUP(R27,'8080'!$D$6:$K$252,4,0))))))</f>
        <v/>
      </c>
      <c r="F27" s="114" t="str">
        <f t="shared" si="9"/>
        <v/>
      </c>
      <c r="G27" s="53" t="str">
        <f t="shared" si="1"/>
        <v/>
      </c>
      <c r="H27" s="52"/>
      <c r="I27" s="43"/>
      <c r="J27" s="43"/>
      <c r="K27" s="251"/>
      <c r="L27" s="55" t="str">
        <f t="shared" si="2"/>
        <v/>
      </c>
      <c r="M27" s="38" t="str">
        <f>IF(ISNUMBER(Q27),IF(Q27&lt;10,"",VLOOKUP(R27,'8080'!$D$6:$J$252,'8080'!$I$4,0)),"")</f>
        <v/>
      </c>
      <c r="N27" s="53" t="str">
        <f>IF(ISNUMBER(Q27),IF(Q27&lt;10,"",VLOOKUP(R27,'8080'!$D$6:$J$252,'8080'!$H$4,0)),"")</f>
        <v/>
      </c>
      <c r="O27" s="210"/>
      <c r="P27" s="44"/>
      <c r="Q27" s="38" t="str">
        <f>IF(LEN(I27)=0,"",IF(I27="org",0,IF(I27="equ",1,IF(I27="db",2,IF(I27="dw",3,IF(I27="end",9,IF(ISNA(MATCH(I27,'8080'!$B$6:$B$252,0)),"BOGUS",VLOOKUP(I27,'8080'!$B$6:$L$252,'8080'!K$3,0))))))))</f>
        <v/>
      </c>
      <c r="R27" s="37" t="str">
        <f t="shared" si="3"/>
        <v/>
      </c>
      <c r="S27" s="38" t="str">
        <f>IF(LEN(Q27)=0,"",IF(Q27&gt;9,VLOOKUP(R27,'8080'!$D$6:$E$252,'8080'!$E$4,0),IF(OR(Q27&lt;2,Q27=9),0,IF(Q27=2,1,IF(Q27=3,2,"ERROR!")))))</f>
        <v/>
      </c>
      <c r="T27" s="37" t="str">
        <f t="shared" si="4"/>
        <v/>
      </c>
      <c r="U27" s="37" t="str">
        <f t="shared" si="10"/>
        <v/>
      </c>
      <c r="V27" s="37" t="str">
        <f t="shared" si="11"/>
        <v/>
      </c>
      <c r="W27" s="37" t="str">
        <f t="shared" si="5"/>
        <v/>
      </c>
      <c r="X27" s="38" t="str">
        <f t="shared" si="12"/>
        <v>000C</v>
      </c>
      <c r="Y27" s="38" t="str">
        <f t="shared" si="6"/>
        <v>0000</v>
      </c>
      <c r="Z27" s="38" t="str">
        <f t="shared" si="7"/>
        <v/>
      </c>
      <c r="AA27" s="37" t="str">
        <f>IF(LEFT(R27,1)="#","Invalid Instruction!",IF(ISNUMBER(Q27),IF(Q27&lt;10,"",VLOOKUP(R27,'8080'!$D$6:$J$252,'8080'!$J$4,0)),""))</f>
        <v/>
      </c>
      <c r="AB27" s="37" t="str">
        <f>IF(LEN(W27)=0,"",IF(ISERROR(VALUE(LEFT(W27,1))),IF(ISNA(MATCH(W27,W$13:W26,0)),"","DUP"),"LAB"))</f>
        <v/>
      </c>
      <c r="AC27" s="49"/>
    </row>
    <row r="28" spans="1:29" x14ac:dyDescent="0.2">
      <c r="A28" s="44"/>
      <c r="B28" s="210"/>
      <c r="C28" s="208" t="str">
        <f t="shared" si="8"/>
        <v/>
      </c>
      <c r="D28" s="54" t="str">
        <f t="shared" si="0"/>
        <v>000C</v>
      </c>
      <c r="E28" s="113" t="str">
        <f>IF(OR(LEN(I28)=0,Q28&lt;2,Q28=9),"",IF(AND(Q28&lt;4,LEFT(V28,1)="#"),"###",IF(Q28=2,IF(HEX2DEC(V28)&gt;255,"&gt;FF!",RIGHT(V28,2)),IF(Q28=3,DEC2HEX(MOD(HEX2DEC(V28),256),2),IF(ISNA(MATCH(R28,'8080'!$D$6:$D$252,0)),"###",VLOOKUP(R28,'8080'!$D$6:$K$252,4,0))))))</f>
        <v>09</v>
      </c>
      <c r="F28" s="114" t="str">
        <f t="shared" si="9"/>
        <v/>
      </c>
      <c r="G28" s="53" t="str">
        <f t="shared" si="1"/>
        <v/>
      </c>
      <c r="H28" s="52"/>
      <c r="I28" s="43" t="s">
        <v>235</v>
      </c>
      <c r="J28" s="43" t="s">
        <v>97</v>
      </c>
      <c r="K28" s="251" t="s">
        <v>370</v>
      </c>
      <c r="L28" s="55" t="str">
        <f t="shared" si="2"/>
        <v>Add bc to hl</v>
      </c>
      <c r="M28" s="38" t="str">
        <f>IF(ISNUMBER(Q28),IF(Q28&lt;10,"",VLOOKUP(R28,'8080'!$D$6:$J$252,'8080'!$I$4,0)),"")</f>
        <v>CY</v>
      </c>
      <c r="N28" s="53">
        <f>IF(ISNUMBER(Q28),IF(Q28&lt;10,"",VLOOKUP(R28,'8080'!$D$6:$J$252,'8080'!$H$4,0)),"")</f>
        <v>10</v>
      </c>
      <c r="O28" s="210"/>
      <c r="P28" s="44"/>
      <c r="Q28" s="38">
        <f>IF(LEN(I28)=0,"",IF(I28="org",0,IF(I28="equ",1,IF(I28="db",2,IF(I28="dw",3,IF(I28="end",9,IF(ISNA(MATCH(I28,'8080'!$B$6:$B$252,0)),"BOGUS",VLOOKUP(I28,'8080'!$B$6:$L$252,'8080'!K$3,0))))))))</f>
        <v>12</v>
      </c>
      <c r="R28" s="37" t="str">
        <f t="shared" si="3"/>
        <v>dad b</v>
      </c>
      <c r="S28" s="38">
        <f>IF(LEN(Q28)=0,"",IF(Q28&gt;9,VLOOKUP(R28,'8080'!$D$6:$E$252,'8080'!$E$4,0),IF(OR(Q28&lt;2,Q28=9),0,IF(Q28=2,1,IF(Q28=3,2,"ERROR!")))))</f>
        <v>1</v>
      </c>
      <c r="T28" s="37" t="str">
        <f t="shared" si="4"/>
        <v/>
      </c>
      <c r="U28" s="37" t="str">
        <f t="shared" si="10"/>
        <v/>
      </c>
      <c r="V28" s="37" t="str">
        <f t="shared" si="11"/>
        <v/>
      </c>
      <c r="W28" s="37" t="str">
        <f t="shared" si="5"/>
        <v/>
      </c>
      <c r="X28" s="38" t="str">
        <f t="shared" si="12"/>
        <v>000C</v>
      </c>
      <c r="Y28" s="38" t="str">
        <f t="shared" si="6"/>
        <v>000C</v>
      </c>
      <c r="Z28" s="38" t="str">
        <f t="shared" si="7"/>
        <v/>
      </c>
      <c r="AA28" s="37" t="str">
        <f>IF(LEFT(R28,1)="#","Invalid Instruction!",IF(ISNUMBER(Q28),IF(Q28&lt;10,"",VLOOKUP(R28,'8080'!$D$6:$J$252,'8080'!$J$4,0)),""))</f>
        <v>Add bc to hl</v>
      </c>
      <c r="AB28" s="37" t="str">
        <f>IF(LEN(W28)=0,"",IF(ISERROR(VALUE(LEFT(W28,1))),IF(ISNA(MATCH(W28,W$13:W27,0)),"","DUP"),"LAB"))</f>
        <v/>
      </c>
      <c r="AC28" s="49"/>
    </row>
    <row r="29" spans="1:29" x14ac:dyDescent="0.2">
      <c r="A29" s="44"/>
      <c r="B29" s="210"/>
      <c r="C29" s="208" t="str">
        <f t="shared" si="8"/>
        <v/>
      </c>
      <c r="D29" s="54" t="str">
        <f t="shared" si="0"/>
        <v>000D</v>
      </c>
      <c r="E29" s="113" t="str">
        <f>IF(OR(LEN(I29)=0,Q29&lt;2,Q29=9),"",IF(AND(Q29&lt;4,LEFT(V29,1)="#"),"###",IF(Q29=2,IF(HEX2DEC(V29)&gt;255,"&gt;FF!",RIGHT(V29,2)),IF(Q29=3,DEC2HEX(MOD(HEX2DEC(V29),256),2),IF(ISNA(MATCH(R29,'8080'!$D$6:$D$252,0)),"###",VLOOKUP(R29,'8080'!$D$6:$K$252,4,0))))))</f>
        <v>D2</v>
      </c>
      <c r="F29" s="114" t="str">
        <f t="shared" si="9"/>
        <v>08</v>
      </c>
      <c r="G29" s="53" t="str">
        <f t="shared" si="1"/>
        <v>00</v>
      </c>
      <c r="H29" s="52"/>
      <c r="I29" s="43" t="s">
        <v>145</v>
      </c>
      <c r="J29" s="43" t="s">
        <v>371</v>
      </c>
      <c r="K29" s="251" t="s">
        <v>374</v>
      </c>
      <c r="L29" s="55" t="str">
        <f t="shared" si="2"/>
        <v>Jump if carry clear to 0008h</v>
      </c>
      <c r="M29" s="38" t="str">
        <f>IF(ISNUMBER(Q29),IF(Q29&lt;10,"",VLOOKUP(R29,'8080'!$D$6:$J$252,'8080'!$I$4,0)),"")</f>
        <v xml:space="preserve"> </v>
      </c>
      <c r="N29" s="53">
        <f>IF(ISNUMBER(Q29),IF(Q29&lt;10,"",VLOOKUP(R29,'8080'!$D$6:$J$252,'8080'!$H$4,0)),"")</f>
        <v>10</v>
      </c>
      <c r="O29" s="210"/>
      <c r="P29" s="44"/>
      <c r="Q29" s="38">
        <f>IF(LEN(I29)=0,"",IF(I29="org",0,IF(I29="equ",1,IF(I29="db",2,IF(I29="dw",3,IF(I29="end",9,IF(ISNA(MATCH(I29,'8080'!$B$6:$B$252,0)),"BOGUS",VLOOKUP(I29,'8080'!$B$6:$L$252,'8080'!K$3,0))))))))</f>
        <v>17</v>
      </c>
      <c r="R29" s="37" t="str">
        <f t="shared" si="3"/>
        <v>jnc</v>
      </c>
      <c r="S29" s="38">
        <f>IF(LEN(Q29)=0,"",IF(Q29&gt;9,VLOOKUP(R29,'8080'!$D$6:$E$252,'8080'!$E$4,0),IF(OR(Q29&lt;2,Q29=9),0,IF(Q29=2,1,IF(Q29=3,2,"ERROR!")))))</f>
        <v>3</v>
      </c>
      <c r="T29" s="37" t="str">
        <f t="shared" si="4"/>
        <v>BEG</v>
      </c>
      <c r="U29" s="37" t="str">
        <f t="shared" si="10"/>
        <v>BEG</v>
      </c>
      <c r="V29" s="37" t="str">
        <f t="shared" si="11"/>
        <v>0008</v>
      </c>
      <c r="W29" s="37" t="str">
        <f t="shared" si="5"/>
        <v/>
      </c>
      <c r="X29" s="38" t="str">
        <f t="shared" si="12"/>
        <v>000D</v>
      </c>
      <c r="Y29" s="38" t="str">
        <f t="shared" si="6"/>
        <v>0008</v>
      </c>
      <c r="Z29" s="38" t="str">
        <f t="shared" si="7"/>
        <v>0008</v>
      </c>
      <c r="AA29" s="37" t="str">
        <f>IF(LEFT(R29,1)="#","Invalid Instruction!",IF(ISNUMBER(Q29),IF(Q29&lt;10,"",VLOOKUP(R29,'8080'!$D$6:$J$252,'8080'!$J$4,0)),""))</f>
        <v>Jump if carry clear</v>
      </c>
      <c r="AB29" s="37" t="str">
        <f>IF(LEN(W29)=0,"",IF(ISERROR(VALUE(LEFT(W29,1))),IF(ISNA(MATCH(W29,W$13:W28,0)),"","DUP"),"LAB"))</f>
        <v/>
      </c>
      <c r="AC29" s="49"/>
    </row>
    <row r="30" spans="1:29" x14ac:dyDescent="0.2">
      <c r="A30" s="44"/>
      <c r="B30" s="210"/>
      <c r="C30" s="208" t="str">
        <f t="shared" si="8"/>
        <v/>
      </c>
      <c r="D30" s="54" t="str">
        <f t="shared" si="0"/>
        <v/>
      </c>
      <c r="E30" s="113" t="str">
        <f>IF(OR(LEN(I30)=0,Q30&lt;2,Q30=9),"",IF(AND(Q30&lt;4,LEFT(V30,1)="#"),"###",IF(Q30=2,IF(HEX2DEC(V30)&gt;255,"&gt;FF!",RIGHT(V30,2)),IF(Q30=3,DEC2HEX(MOD(HEX2DEC(V30),256),2),IF(ISNA(MATCH(R30,'8080'!$D$6:$D$252,0)),"###",VLOOKUP(R30,'8080'!$D$6:$K$252,4,0))))))</f>
        <v/>
      </c>
      <c r="F30" s="114" t="str">
        <f t="shared" si="9"/>
        <v/>
      </c>
      <c r="G30" s="53" t="str">
        <f t="shared" si="1"/>
        <v/>
      </c>
      <c r="H30" s="52"/>
      <c r="I30" s="43"/>
      <c r="J30" s="43"/>
      <c r="K30" s="251"/>
      <c r="L30" s="55" t="str">
        <f t="shared" si="2"/>
        <v/>
      </c>
      <c r="M30" s="38" t="str">
        <f>IF(ISNUMBER(Q30),IF(Q30&lt;10,"",VLOOKUP(R30,'8080'!$D$6:$J$252,'8080'!$I$4,0)),"")</f>
        <v/>
      </c>
      <c r="N30" s="53" t="str">
        <f>IF(ISNUMBER(Q30),IF(Q30&lt;10,"",VLOOKUP(R30,'8080'!$D$6:$J$252,'8080'!$H$4,0)),"")</f>
        <v/>
      </c>
      <c r="O30" s="210"/>
      <c r="P30" s="44"/>
      <c r="Q30" s="38" t="str">
        <f>IF(LEN(I30)=0,"",IF(I30="org",0,IF(I30="equ",1,IF(I30="db",2,IF(I30="dw",3,IF(I30="end",9,IF(ISNA(MATCH(I30,'8080'!$B$6:$B$252,0)),"BOGUS",VLOOKUP(I30,'8080'!$B$6:$L$252,'8080'!K$3,0))))))))</f>
        <v/>
      </c>
      <c r="R30" s="37" t="str">
        <f t="shared" si="3"/>
        <v/>
      </c>
      <c r="S30" s="38" t="str">
        <f>IF(LEN(Q30)=0,"",IF(Q30&gt;9,VLOOKUP(R30,'8080'!$D$6:$E$252,'8080'!$E$4,0),IF(OR(Q30&lt;2,Q30=9),0,IF(Q30=2,1,IF(Q30=3,2,"ERROR!")))))</f>
        <v/>
      </c>
      <c r="T30" s="37" t="str">
        <f t="shared" si="4"/>
        <v/>
      </c>
      <c r="U30" s="37" t="str">
        <f t="shared" si="10"/>
        <v/>
      </c>
      <c r="V30" s="37" t="str">
        <f t="shared" si="11"/>
        <v/>
      </c>
      <c r="W30" s="37" t="str">
        <f t="shared" si="5"/>
        <v/>
      </c>
      <c r="X30" s="38" t="str">
        <f t="shared" si="12"/>
        <v>0010</v>
      </c>
      <c r="Y30" s="38" t="str">
        <f t="shared" si="6"/>
        <v>0000</v>
      </c>
      <c r="Z30" s="38" t="str">
        <f t="shared" si="7"/>
        <v/>
      </c>
      <c r="AA30" s="37" t="str">
        <f>IF(LEFT(R30,1)="#","Invalid Instruction!",IF(ISNUMBER(Q30),IF(Q30&lt;10,"",VLOOKUP(R30,'8080'!$D$6:$J$252,'8080'!$J$4,0)),""))</f>
        <v/>
      </c>
      <c r="AB30" s="37" t="str">
        <f>IF(LEN(W30)=0,"",IF(ISERROR(VALUE(LEFT(W30,1))),IF(ISNA(MATCH(W30,W$13:W29,0)),"","DUP"),"LAB"))</f>
        <v/>
      </c>
      <c r="AC30" s="49"/>
    </row>
    <row r="31" spans="1:29" x14ac:dyDescent="0.2">
      <c r="A31" s="44"/>
      <c r="B31" s="210"/>
      <c r="C31" s="208" t="str">
        <f t="shared" si="8"/>
        <v/>
      </c>
      <c r="D31" s="54" t="str">
        <f t="shared" si="0"/>
        <v>0010</v>
      </c>
      <c r="E31" s="113" t="str">
        <f>IF(OR(LEN(I31)=0,Q31&lt;2,Q31=9),"",IF(AND(Q31&lt;4,LEFT(V31,1)="#"),"###",IF(Q31=2,IF(HEX2DEC(V31)&gt;255,"&gt;FF!",RIGHT(V31,2)),IF(Q31=3,DEC2HEX(MOD(HEX2DEC(V31),256),2),IF(ISNA(MATCH(R31,'8080'!$D$6:$D$252,0)),"###",VLOOKUP(R31,'8080'!$D$6:$K$252,4,0))))))</f>
        <v>DB</v>
      </c>
      <c r="F31" s="114" t="str">
        <f t="shared" si="9"/>
        <v>FF</v>
      </c>
      <c r="G31" s="53" t="str">
        <f t="shared" si="1"/>
        <v/>
      </c>
      <c r="H31" s="52"/>
      <c r="I31" s="43" t="s">
        <v>272</v>
      </c>
      <c r="J31" s="43" t="s">
        <v>375</v>
      </c>
      <c r="K31" s="251" t="s">
        <v>376</v>
      </c>
      <c r="L31" s="55" t="str">
        <f t="shared" si="2"/>
        <v>Load a from input port FFh</v>
      </c>
      <c r="M31" s="38" t="str">
        <f>IF(ISNUMBER(Q31),IF(Q31&lt;10,"",VLOOKUP(R31,'8080'!$D$6:$J$252,'8080'!$I$4,0)),"")</f>
        <v xml:space="preserve"> </v>
      </c>
      <c r="N31" s="53">
        <f>IF(ISNUMBER(Q31),IF(Q31&lt;10,"",VLOOKUP(R31,'8080'!$D$6:$J$252,'8080'!$H$4,0)),"")</f>
        <v>10</v>
      </c>
      <c r="O31" s="210"/>
      <c r="P31" s="44"/>
      <c r="Q31" s="38">
        <f>IF(LEN(I31)=0,"",IF(I31="org",0,IF(I31="equ",1,IF(I31="db",2,IF(I31="dw",3,IF(I31="end",9,IF(ISNA(MATCH(I31,'8080'!$B$6:$B$252,0)),"BOGUS",VLOOKUP(I31,'8080'!$B$6:$L$252,'8080'!K$3,0))))))))</f>
        <v>14</v>
      </c>
      <c r="R31" s="37" t="str">
        <f t="shared" si="3"/>
        <v>in</v>
      </c>
      <c r="S31" s="38">
        <f>IF(LEN(Q31)=0,"",IF(Q31&gt;9,VLOOKUP(R31,'8080'!$D$6:$E$252,'8080'!$E$4,0),IF(OR(Q31&lt;2,Q31=9),0,IF(Q31=2,1,IF(Q31=3,2,"ERROR!")))))</f>
        <v>2</v>
      </c>
      <c r="T31" s="37" t="str">
        <f t="shared" si="4"/>
        <v>PANEL</v>
      </c>
      <c r="U31" s="37" t="str">
        <f t="shared" si="10"/>
        <v>PANEL</v>
      </c>
      <c r="V31" s="37" t="str">
        <f t="shared" si="11"/>
        <v>00FF</v>
      </c>
      <c r="W31" s="37" t="str">
        <f t="shared" si="5"/>
        <v/>
      </c>
      <c r="X31" s="38" t="str">
        <f t="shared" si="12"/>
        <v>0010</v>
      </c>
      <c r="Y31" s="38" t="str">
        <f t="shared" si="6"/>
        <v>00FF</v>
      </c>
      <c r="Z31" s="38" t="str">
        <f t="shared" si="7"/>
        <v>FF</v>
      </c>
      <c r="AA31" s="37" t="str">
        <f>IF(LEFT(R31,1)="#","Invalid Instruction!",IF(ISNUMBER(Q31),IF(Q31&lt;10,"",VLOOKUP(R31,'8080'!$D$6:$J$252,'8080'!$J$4,0)),""))</f>
        <v>Load a from input port immediate</v>
      </c>
      <c r="AB31" s="37" t="str">
        <f>IF(LEN(W31)=0,"",IF(ISERROR(VALUE(LEFT(W31,1))),IF(ISNA(MATCH(W31,W$13:W30,0)),"","DUP"),"LAB"))</f>
        <v/>
      </c>
      <c r="AC31" s="49"/>
    </row>
    <row r="32" spans="1:29" x14ac:dyDescent="0.2">
      <c r="A32" s="44"/>
      <c r="B32" s="210"/>
      <c r="C32" s="208" t="str">
        <f t="shared" si="8"/>
        <v/>
      </c>
      <c r="D32" s="54" t="str">
        <f t="shared" si="0"/>
        <v>0012</v>
      </c>
      <c r="E32" s="113" t="str">
        <f>IF(OR(LEN(I32)=0,Q32&lt;2,Q32=9),"",IF(AND(Q32&lt;4,LEFT(V32,1)="#"),"###",IF(Q32=2,IF(HEX2DEC(V32)&gt;255,"&gt;FF!",RIGHT(V32,2)),IF(Q32=3,DEC2HEX(MOD(HEX2DEC(V32),256),2),IF(ISNA(MATCH(R32,'8080'!$D$6:$D$252,0)),"###",VLOOKUP(R32,'8080'!$D$6:$K$252,4,0))))))</f>
        <v>AA</v>
      </c>
      <c r="F32" s="114" t="str">
        <f t="shared" si="9"/>
        <v/>
      </c>
      <c r="G32" s="53" t="str">
        <f t="shared" si="1"/>
        <v/>
      </c>
      <c r="H32" s="52"/>
      <c r="I32" s="43" t="s">
        <v>247</v>
      </c>
      <c r="J32" s="43" t="s">
        <v>98</v>
      </c>
      <c r="K32" s="251" t="s">
        <v>377</v>
      </c>
      <c r="L32" s="55" t="str">
        <f t="shared" si="2"/>
        <v>Logical Exclusive-OR d with a</v>
      </c>
      <c r="M32" s="38" t="str">
        <f>IF(ISNUMBER(Q32),IF(Q32&lt;10,"",VLOOKUP(R32,'8080'!$D$6:$J$252,'8080'!$I$4,0)),"")</f>
        <v>S,Z,AC,P,CY</v>
      </c>
      <c r="N32" s="53">
        <f>IF(ISNUMBER(Q32),IF(Q32&lt;10,"",VLOOKUP(R32,'8080'!$D$6:$J$252,'8080'!$H$4,0)),"")</f>
        <v>4</v>
      </c>
      <c r="O32" s="210"/>
      <c r="P32" s="44"/>
      <c r="Q32" s="38">
        <f>IF(LEN(I32)=0,"",IF(I32="org",0,IF(I32="equ",1,IF(I32="db",2,IF(I32="dw",3,IF(I32="end",9,IF(ISNA(MATCH(I32,'8080'!$B$6:$B$252,0)),"BOGUS",VLOOKUP(I32,'8080'!$B$6:$L$252,'8080'!K$3,0))))))))</f>
        <v>12</v>
      </c>
      <c r="R32" s="37" t="str">
        <f t="shared" si="3"/>
        <v>xra d</v>
      </c>
      <c r="S32" s="38">
        <f>IF(LEN(Q32)=0,"",IF(Q32&gt;9,VLOOKUP(R32,'8080'!$D$6:$E$252,'8080'!$E$4,0),IF(OR(Q32&lt;2,Q32=9),0,IF(Q32=2,1,IF(Q32=3,2,"ERROR!")))))</f>
        <v>1</v>
      </c>
      <c r="T32" s="37" t="str">
        <f t="shared" si="4"/>
        <v/>
      </c>
      <c r="U32" s="37" t="str">
        <f t="shared" si="10"/>
        <v/>
      </c>
      <c r="V32" s="37" t="str">
        <f t="shared" si="11"/>
        <v/>
      </c>
      <c r="W32" s="37" t="str">
        <f t="shared" si="5"/>
        <v/>
      </c>
      <c r="X32" s="38" t="str">
        <f t="shared" si="12"/>
        <v>0012</v>
      </c>
      <c r="Y32" s="38" t="str">
        <f t="shared" si="6"/>
        <v>0012</v>
      </c>
      <c r="Z32" s="38" t="str">
        <f t="shared" si="7"/>
        <v/>
      </c>
      <c r="AA32" s="37" t="str">
        <f>IF(LEFT(R32,1)="#","Invalid Instruction!",IF(ISNUMBER(Q32),IF(Q32&lt;10,"",VLOOKUP(R32,'8080'!$D$6:$J$252,'8080'!$J$4,0)),""))</f>
        <v>Logical Exclusive-OR d with a</v>
      </c>
      <c r="AB32" s="37" t="str">
        <f>IF(LEN(W32)=0,"",IF(ISERROR(VALUE(LEFT(W32,1))),IF(ISNA(MATCH(W32,W$13:W31,0)),"","DUP"),"LAB"))</f>
        <v/>
      </c>
      <c r="AC32" s="49"/>
    </row>
    <row r="33" spans="1:29" x14ac:dyDescent="0.2">
      <c r="A33" s="44"/>
      <c r="B33" s="210"/>
      <c r="C33" s="208" t="str">
        <f t="shared" si="8"/>
        <v/>
      </c>
      <c r="D33" s="54" t="str">
        <f t="shared" si="0"/>
        <v>0013</v>
      </c>
      <c r="E33" s="113" t="str">
        <f>IF(OR(LEN(I33)=0,Q33&lt;2,Q33=9),"",IF(AND(Q33&lt;4,LEFT(V33,1)="#"),"###",IF(Q33=2,IF(HEX2DEC(V33)&gt;255,"&gt;FF!",RIGHT(V33,2)),IF(Q33=3,DEC2HEX(MOD(HEX2DEC(V33),256),2),IF(ISNA(MATCH(R33,'8080'!$D$6:$D$252,0)),"###",VLOOKUP(R33,'8080'!$D$6:$K$252,4,0))))))</f>
        <v>0F</v>
      </c>
      <c r="F33" s="114" t="str">
        <f t="shared" si="9"/>
        <v/>
      </c>
      <c r="G33" s="53" t="str">
        <f t="shared" si="1"/>
        <v/>
      </c>
      <c r="H33" s="52"/>
      <c r="I33" s="43" t="s">
        <v>258</v>
      </c>
      <c r="J33" s="43"/>
      <c r="K33" s="251" t="s">
        <v>378</v>
      </c>
      <c r="L33" s="55" t="str">
        <f t="shared" si="2"/>
        <v>Rotate a right</v>
      </c>
      <c r="M33" s="38" t="str">
        <f>IF(ISNUMBER(Q33),IF(Q33&lt;10,"",VLOOKUP(R33,'8080'!$D$6:$J$252,'8080'!$I$4,0)),"")</f>
        <v>CY</v>
      </c>
      <c r="N33" s="53">
        <f>IF(ISNUMBER(Q33),IF(Q33&lt;10,"",VLOOKUP(R33,'8080'!$D$6:$J$252,'8080'!$H$4,0)),"")</f>
        <v>4</v>
      </c>
      <c r="O33" s="210"/>
      <c r="P33" s="44"/>
      <c r="Q33" s="38">
        <f>IF(LEN(I33)=0,"",IF(I33="org",0,IF(I33="equ",1,IF(I33="db",2,IF(I33="dw",3,IF(I33="end",9,IF(ISNA(MATCH(I33,'8080'!$B$6:$B$252,0)),"BOGUS",VLOOKUP(I33,'8080'!$B$6:$L$252,'8080'!K$3,0))))))))</f>
        <v>11</v>
      </c>
      <c r="R33" s="37" t="str">
        <f t="shared" si="3"/>
        <v>rrc</v>
      </c>
      <c r="S33" s="38">
        <f>IF(LEN(Q33)=0,"",IF(Q33&gt;9,VLOOKUP(R33,'8080'!$D$6:$E$252,'8080'!$E$4,0),IF(OR(Q33&lt;2,Q33=9),0,IF(Q33=2,1,IF(Q33=3,2,"ERROR!")))))</f>
        <v>1</v>
      </c>
      <c r="T33" s="37" t="str">
        <f t="shared" si="4"/>
        <v/>
      </c>
      <c r="U33" s="37" t="str">
        <f t="shared" si="10"/>
        <v/>
      </c>
      <c r="V33" s="37" t="str">
        <f t="shared" si="11"/>
        <v/>
      </c>
      <c r="W33" s="37" t="str">
        <f t="shared" si="5"/>
        <v/>
      </c>
      <c r="X33" s="38" t="str">
        <f t="shared" si="12"/>
        <v>0013</v>
      </c>
      <c r="Y33" s="38" t="str">
        <f t="shared" si="6"/>
        <v>0013</v>
      </c>
      <c r="Z33" s="38" t="str">
        <f t="shared" si="7"/>
        <v/>
      </c>
      <c r="AA33" s="37" t="str">
        <f>IF(LEFT(R33,1)="#","Invalid Instruction!",IF(ISNUMBER(Q33),IF(Q33&lt;10,"",VLOOKUP(R33,'8080'!$D$6:$J$252,'8080'!$J$4,0)),""))</f>
        <v>Rotate a right</v>
      </c>
      <c r="AB33" s="37" t="str">
        <f>IF(LEN(W33)=0,"",IF(ISERROR(VALUE(LEFT(W33,1))),IF(ISNA(MATCH(W33,W$13:W32,0)),"","DUP"),"LAB"))</f>
        <v/>
      </c>
      <c r="AC33" s="49"/>
    </row>
    <row r="34" spans="1:29" x14ac:dyDescent="0.2">
      <c r="A34" s="44"/>
      <c r="B34" s="210"/>
      <c r="C34" s="208" t="str">
        <f t="shared" si="8"/>
        <v/>
      </c>
      <c r="D34" s="54" t="str">
        <f t="shared" si="0"/>
        <v>0014</v>
      </c>
      <c r="E34" s="113" t="str">
        <f>IF(OR(LEN(I34)=0,Q34&lt;2,Q34=9),"",IF(AND(Q34&lt;4,LEFT(V34,1)="#"),"###",IF(Q34=2,IF(HEX2DEC(V34)&gt;255,"&gt;FF!",RIGHT(V34,2)),IF(Q34=3,DEC2HEX(MOD(HEX2DEC(V34),256),2),IF(ISNA(MATCH(R34,'8080'!$D$6:$D$252,0)),"###",VLOOKUP(R34,'8080'!$D$6:$K$252,4,0))))))</f>
        <v>57</v>
      </c>
      <c r="F34" s="114" t="str">
        <f t="shared" si="9"/>
        <v/>
      </c>
      <c r="G34" s="53" t="str">
        <f t="shared" si="1"/>
        <v/>
      </c>
      <c r="H34" s="52"/>
      <c r="I34" s="43" t="s">
        <v>7</v>
      </c>
      <c r="J34" s="43" t="s">
        <v>27</v>
      </c>
      <c r="K34" s="251" t="s">
        <v>379</v>
      </c>
      <c r="L34" s="55" t="str">
        <f t="shared" si="2"/>
        <v>Move a into d</v>
      </c>
      <c r="M34" s="38" t="str">
        <f>IF(ISNUMBER(Q34),IF(Q34&lt;10,"",VLOOKUP(R34,'8080'!$D$6:$J$252,'8080'!$I$4,0)),"")</f>
        <v xml:space="preserve"> </v>
      </c>
      <c r="N34" s="53">
        <f>IF(ISNUMBER(Q34),IF(Q34&lt;10,"",VLOOKUP(R34,'8080'!$D$6:$J$252,'8080'!$H$4,0)),"")</f>
        <v>5</v>
      </c>
      <c r="O34" s="210"/>
      <c r="P34" s="44"/>
      <c r="Q34" s="38">
        <f>IF(LEN(I34)=0,"",IF(I34="org",0,IF(I34="equ",1,IF(I34="db",2,IF(I34="dw",3,IF(I34="end",9,IF(ISNA(MATCH(I34,'8080'!$B$6:$B$252,0)),"BOGUS",VLOOKUP(I34,'8080'!$B$6:$L$252,'8080'!K$3,0))))))))</f>
        <v>12</v>
      </c>
      <c r="R34" s="37" t="str">
        <f t="shared" si="3"/>
        <v>mov d,a</v>
      </c>
      <c r="S34" s="38">
        <f>IF(LEN(Q34)=0,"",IF(Q34&gt;9,VLOOKUP(R34,'8080'!$D$6:$E$252,'8080'!$E$4,0),IF(OR(Q34&lt;2,Q34=9),0,IF(Q34=2,1,IF(Q34=3,2,"ERROR!")))))</f>
        <v>1</v>
      </c>
      <c r="T34" s="37" t="str">
        <f t="shared" si="4"/>
        <v/>
      </c>
      <c r="U34" s="37" t="str">
        <f t="shared" si="10"/>
        <v/>
      </c>
      <c r="V34" s="37" t="str">
        <f t="shared" si="11"/>
        <v/>
      </c>
      <c r="W34" s="37" t="str">
        <f t="shared" si="5"/>
        <v/>
      </c>
      <c r="X34" s="38" t="str">
        <f t="shared" si="12"/>
        <v>0014</v>
      </c>
      <c r="Y34" s="38" t="str">
        <f t="shared" si="6"/>
        <v>0014</v>
      </c>
      <c r="Z34" s="38" t="str">
        <f t="shared" si="7"/>
        <v/>
      </c>
      <c r="AA34" s="37" t="str">
        <f>IF(LEFT(R34,1)="#","Invalid Instruction!",IF(ISNUMBER(Q34),IF(Q34&lt;10,"",VLOOKUP(R34,'8080'!$D$6:$J$252,'8080'!$J$4,0)),""))</f>
        <v>Move a into d</v>
      </c>
      <c r="AB34" s="37" t="str">
        <f>IF(LEN(W34)=0,"",IF(ISERROR(VALUE(LEFT(W34,1))),IF(ISNA(MATCH(W34,W$13:W33,0)),"","DUP"),"LAB"))</f>
        <v/>
      </c>
      <c r="AC34" s="49"/>
    </row>
    <row r="35" spans="1:29" x14ac:dyDescent="0.2">
      <c r="A35" s="44"/>
      <c r="B35" s="210"/>
      <c r="C35" s="208" t="str">
        <f t="shared" si="8"/>
        <v/>
      </c>
      <c r="D35" s="54" t="str">
        <f t="shared" si="0"/>
        <v/>
      </c>
      <c r="E35" s="113" t="str">
        <f>IF(OR(LEN(I35)=0,Q35&lt;2,Q35=9),"",IF(AND(Q35&lt;4,LEFT(V35,1)="#"),"###",IF(Q35=2,IF(HEX2DEC(V35)&gt;255,"&gt;FF!",RIGHT(V35,2)),IF(Q35=3,DEC2HEX(MOD(HEX2DEC(V35),256),2),IF(ISNA(MATCH(R35,'8080'!$D$6:$D$252,0)),"###",VLOOKUP(R35,'8080'!$D$6:$K$252,4,0))))))</f>
        <v/>
      </c>
      <c r="F35" s="114" t="str">
        <f t="shared" si="9"/>
        <v/>
      </c>
      <c r="G35" s="53" t="str">
        <f t="shared" si="1"/>
        <v/>
      </c>
      <c r="H35" s="52"/>
      <c r="I35" s="43"/>
      <c r="J35" s="43"/>
      <c r="K35" s="251"/>
      <c r="L35" s="55" t="str">
        <f t="shared" si="2"/>
        <v/>
      </c>
      <c r="M35" s="38" t="str">
        <f>IF(ISNUMBER(Q35),IF(Q35&lt;10,"",VLOOKUP(R35,'8080'!$D$6:$J$252,'8080'!$I$4,0)),"")</f>
        <v/>
      </c>
      <c r="N35" s="53" t="str">
        <f>IF(ISNUMBER(Q35),IF(Q35&lt;10,"",VLOOKUP(R35,'8080'!$D$6:$J$252,'8080'!$H$4,0)),"")</f>
        <v/>
      </c>
      <c r="O35" s="210"/>
      <c r="P35" s="44"/>
      <c r="Q35" s="38" t="str">
        <f>IF(LEN(I35)=0,"",IF(I35="org",0,IF(I35="equ",1,IF(I35="db",2,IF(I35="dw",3,IF(I35="end",9,IF(ISNA(MATCH(I35,'8080'!$B$6:$B$252,0)),"BOGUS",VLOOKUP(I35,'8080'!$B$6:$L$252,'8080'!K$3,0))))))))</f>
        <v/>
      </c>
      <c r="R35" s="37" t="str">
        <f t="shared" si="3"/>
        <v/>
      </c>
      <c r="S35" s="38" t="str">
        <f>IF(LEN(Q35)=0,"",IF(Q35&gt;9,VLOOKUP(R35,'8080'!$D$6:$E$252,'8080'!$E$4,0),IF(OR(Q35&lt;2,Q35=9),0,IF(Q35=2,1,IF(Q35=3,2,"ERROR!")))))</f>
        <v/>
      </c>
      <c r="T35" s="37" t="str">
        <f t="shared" si="4"/>
        <v/>
      </c>
      <c r="U35" s="37" t="str">
        <f t="shared" si="10"/>
        <v/>
      </c>
      <c r="V35" s="37" t="str">
        <f t="shared" si="11"/>
        <v/>
      </c>
      <c r="W35" s="37" t="str">
        <f t="shared" si="5"/>
        <v/>
      </c>
      <c r="X35" s="38" t="str">
        <f t="shared" si="12"/>
        <v>0015</v>
      </c>
      <c r="Y35" s="38" t="str">
        <f t="shared" si="6"/>
        <v>0000</v>
      </c>
      <c r="Z35" s="38" t="str">
        <f t="shared" si="7"/>
        <v/>
      </c>
      <c r="AA35" s="37" t="str">
        <f>IF(LEFT(R35,1)="#","Invalid Instruction!",IF(ISNUMBER(Q35),IF(Q35&lt;10,"",VLOOKUP(R35,'8080'!$D$6:$J$252,'8080'!$J$4,0)),""))</f>
        <v/>
      </c>
      <c r="AB35" s="37" t="str">
        <f>IF(LEN(W35)=0,"",IF(ISERROR(VALUE(LEFT(W35,1))),IF(ISNA(MATCH(W35,W$13:W34,0)),"","DUP"),"LAB"))</f>
        <v/>
      </c>
      <c r="AC35" s="49"/>
    </row>
    <row r="36" spans="1:29" x14ac:dyDescent="0.2">
      <c r="A36" s="44"/>
      <c r="B36" s="210"/>
      <c r="C36" s="208" t="str">
        <f t="shared" si="8"/>
        <v/>
      </c>
      <c r="D36" s="54" t="str">
        <f t="shared" si="0"/>
        <v>0015</v>
      </c>
      <c r="E36" s="113" t="str">
        <f>IF(OR(LEN(I36)=0,Q36&lt;2,Q36=9),"",IF(AND(Q36&lt;4,LEFT(V36,1)="#"),"###",IF(Q36=2,IF(HEX2DEC(V36)&gt;255,"&gt;FF!",RIGHT(V36,2)),IF(Q36=3,DEC2HEX(MOD(HEX2DEC(V36),256),2),IF(ISNA(MATCH(R36,'8080'!$D$6:$D$252,0)),"###",VLOOKUP(R36,'8080'!$D$6:$K$252,4,0))))))</f>
        <v>C3</v>
      </c>
      <c r="F36" s="114" t="str">
        <f t="shared" si="9"/>
        <v>08</v>
      </c>
      <c r="G36" s="53" t="str">
        <f t="shared" si="1"/>
        <v>00</v>
      </c>
      <c r="H36" s="52"/>
      <c r="I36" s="43" t="s">
        <v>142</v>
      </c>
      <c r="J36" s="43" t="s">
        <v>371</v>
      </c>
      <c r="K36" s="251" t="s">
        <v>380</v>
      </c>
      <c r="L36" s="55" t="str">
        <f t="shared" si="2"/>
        <v>Unconditional jump to 0008h</v>
      </c>
      <c r="M36" s="38" t="str">
        <f>IF(ISNUMBER(Q36),IF(Q36&lt;10,"",VLOOKUP(R36,'8080'!$D$6:$J$252,'8080'!$I$4,0)),"")</f>
        <v xml:space="preserve"> </v>
      </c>
      <c r="N36" s="53">
        <f>IF(ISNUMBER(Q36),IF(Q36&lt;10,"",VLOOKUP(R36,'8080'!$D$6:$J$252,'8080'!$H$4,0)),"")</f>
        <v>10</v>
      </c>
      <c r="O36" s="210"/>
      <c r="P36" s="44"/>
      <c r="Q36" s="38">
        <f>IF(LEN(I36)=0,"",IF(I36="org",0,IF(I36="equ",1,IF(I36="db",2,IF(I36="dw",3,IF(I36="end",9,IF(ISNA(MATCH(I36,'8080'!$B$6:$B$252,0)),"BOGUS",VLOOKUP(I36,'8080'!$B$6:$L$252,'8080'!K$3,0))))))))</f>
        <v>17</v>
      </c>
      <c r="R36" s="37" t="str">
        <f t="shared" si="3"/>
        <v>jmp</v>
      </c>
      <c r="S36" s="38">
        <f>IF(LEN(Q36)=0,"",IF(Q36&gt;9,VLOOKUP(R36,'8080'!$D$6:$E$252,'8080'!$E$4,0),IF(OR(Q36&lt;2,Q36=9),0,IF(Q36=2,1,IF(Q36=3,2,"ERROR!")))))</f>
        <v>3</v>
      </c>
      <c r="T36" s="37" t="str">
        <f t="shared" si="4"/>
        <v>BEG</v>
      </c>
      <c r="U36" s="37" t="str">
        <f t="shared" si="10"/>
        <v>BEG</v>
      </c>
      <c r="V36" s="37" t="str">
        <f t="shared" si="11"/>
        <v>0008</v>
      </c>
      <c r="W36" s="37" t="str">
        <f t="shared" si="5"/>
        <v/>
      </c>
      <c r="X36" s="38" t="str">
        <f t="shared" si="12"/>
        <v>0015</v>
      </c>
      <c r="Y36" s="38" t="str">
        <f t="shared" si="6"/>
        <v>0008</v>
      </c>
      <c r="Z36" s="38" t="str">
        <f t="shared" si="7"/>
        <v>0008</v>
      </c>
      <c r="AA36" s="37" t="str">
        <f>IF(LEFT(R36,1)="#","Invalid Instruction!",IF(ISNUMBER(Q36),IF(Q36&lt;10,"",VLOOKUP(R36,'8080'!$D$6:$J$252,'8080'!$J$4,0)),""))</f>
        <v>Unconditional jump</v>
      </c>
      <c r="AB36" s="37" t="str">
        <f>IF(LEN(W36)=0,"",IF(ISERROR(VALUE(LEFT(W36,1))),IF(ISNA(MATCH(W36,W$13:W35,0)),"","DUP"),"LAB"))</f>
        <v/>
      </c>
      <c r="AC36" s="49"/>
    </row>
    <row r="37" spans="1:29" x14ac:dyDescent="0.2">
      <c r="A37" s="44"/>
      <c r="B37" s="210"/>
      <c r="C37" s="208" t="str">
        <f t="shared" si="8"/>
        <v/>
      </c>
      <c r="D37" s="54" t="str">
        <f t="shared" si="0"/>
        <v/>
      </c>
      <c r="E37" s="113" t="str">
        <f>IF(OR(LEN(I37)=0,Q37&lt;2,Q37=9),"",IF(AND(Q37&lt;4,LEFT(V37,1)="#"),"###",IF(Q37=2,IF(HEX2DEC(V37)&gt;255,"&gt;FF!",RIGHT(V37,2)),IF(Q37=3,DEC2HEX(MOD(HEX2DEC(V37),256),2),IF(ISNA(MATCH(R37,'8080'!$D$6:$D$252,0)),"###",VLOOKUP(R37,'8080'!$D$6:$K$252,4,0))))))</f>
        <v/>
      </c>
      <c r="F37" s="114" t="str">
        <f t="shared" si="9"/>
        <v/>
      </c>
      <c r="G37" s="53" t="str">
        <f t="shared" si="1"/>
        <v/>
      </c>
      <c r="H37" s="52"/>
      <c r="I37" s="43"/>
      <c r="J37" s="43"/>
      <c r="K37" s="251"/>
      <c r="L37" s="55" t="str">
        <f t="shared" si="2"/>
        <v/>
      </c>
      <c r="M37" s="38" t="str">
        <f>IF(ISNUMBER(Q37),IF(Q37&lt;10,"",VLOOKUP(R37,'8080'!$D$6:$J$252,'8080'!$I$4,0)),"")</f>
        <v/>
      </c>
      <c r="N37" s="53" t="str">
        <f>IF(ISNUMBER(Q37),IF(Q37&lt;10,"",VLOOKUP(R37,'8080'!$D$6:$J$252,'8080'!$H$4,0)),"")</f>
        <v/>
      </c>
      <c r="O37" s="210"/>
      <c r="P37" s="44"/>
      <c r="Q37" s="38" t="str">
        <f>IF(LEN(I37)=0,"",IF(I37="org",0,IF(I37="equ",1,IF(I37="db",2,IF(I37="dw",3,IF(I37="end",9,IF(ISNA(MATCH(I37,'8080'!$B$6:$B$252,0)),"BOGUS",VLOOKUP(I37,'8080'!$B$6:$L$252,'8080'!K$3,0))))))))</f>
        <v/>
      </c>
      <c r="R37" s="37" t="str">
        <f t="shared" si="3"/>
        <v/>
      </c>
      <c r="S37" s="38" t="str">
        <f>IF(LEN(Q37)=0,"",IF(Q37&gt;9,VLOOKUP(R37,'8080'!$D$6:$E$252,'8080'!$E$4,0),IF(OR(Q37&lt;2,Q37=9),0,IF(Q37=2,1,IF(Q37=3,2,"ERROR!")))))</f>
        <v/>
      </c>
      <c r="T37" s="37" t="str">
        <f t="shared" si="4"/>
        <v/>
      </c>
      <c r="U37" s="37" t="str">
        <f t="shared" si="10"/>
        <v/>
      </c>
      <c r="V37" s="37" t="str">
        <f t="shared" si="11"/>
        <v/>
      </c>
      <c r="W37" s="37" t="str">
        <f t="shared" si="5"/>
        <v/>
      </c>
      <c r="X37" s="38" t="str">
        <f t="shared" si="12"/>
        <v>0018</v>
      </c>
      <c r="Y37" s="38" t="str">
        <f t="shared" si="6"/>
        <v>0000</v>
      </c>
      <c r="Z37" s="38" t="str">
        <f t="shared" si="7"/>
        <v/>
      </c>
      <c r="AA37" s="37" t="str">
        <f>IF(LEFT(R37,1)="#","Invalid Instruction!",IF(ISNUMBER(Q37),IF(Q37&lt;10,"",VLOOKUP(R37,'8080'!$D$6:$J$252,'8080'!$J$4,0)),""))</f>
        <v/>
      </c>
      <c r="AB37" s="37" t="str">
        <f>IF(LEN(W37)=0,"",IF(ISERROR(VALUE(LEFT(W37,1))),IF(ISNA(MATCH(W37,W$13:W36,0)),"","DUP"),"LAB"))</f>
        <v/>
      </c>
      <c r="AC37" s="49"/>
    </row>
    <row r="38" spans="1:29" x14ac:dyDescent="0.2">
      <c r="A38" s="44"/>
      <c r="B38" s="210"/>
      <c r="C38" s="208" t="str">
        <f t="shared" si="8"/>
        <v/>
      </c>
      <c r="D38" s="54" t="str">
        <f t="shared" si="0"/>
        <v/>
      </c>
      <c r="E38" s="113" t="str">
        <f>IF(OR(LEN(I38)=0,Q38&lt;2,Q38=9),"",IF(AND(Q38&lt;4,LEFT(V38,1)="#"),"###",IF(Q38=2,IF(HEX2DEC(V38)&gt;255,"&gt;FF!",RIGHT(V38,2)),IF(Q38=3,DEC2HEX(MOD(HEX2DEC(V38),256),2),IF(ISNA(MATCH(R38,'8080'!$D$6:$D$252,0)),"###",VLOOKUP(R38,'8080'!$D$6:$K$252,4,0))))))</f>
        <v/>
      </c>
      <c r="F38" s="114" t="str">
        <f t="shared" si="9"/>
        <v/>
      </c>
      <c r="G38" s="53" t="str">
        <f t="shared" si="1"/>
        <v/>
      </c>
      <c r="H38" s="52"/>
      <c r="I38" s="43"/>
      <c r="J38" s="43"/>
      <c r="K38" s="251" t="s">
        <v>470</v>
      </c>
      <c r="L38" s="55" t="str">
        <f t="shared" si="2"/>
        <v/>
      </c>
      <c r="M38" s="38" t="str">
        <f>IF(ISNUMBER(Q38),IF(Q38&lt;10,"",VLOOKUP(R38,'8080'!$D$6:$J$252,'8080'!$I$4,0)),"")</f>
        <v/>
      </c>
      <c r="N38" s="53" t="str">
        <f>IF(ISNUMBER(Q38),IF(Q38&lt;10,"",VLOOKUP(R38,'8080'!$D$6:$J$252,'8080'!$H$4,0)),"")</f>
        <v/>
      </c>
      <c r="O38" s="210"/>
      <c r="P38" s="44"/>
      <c r="Q38" s="38" t="str">
        <f>IF(LEN(I38)=0,"",IF(I38="org",0,IF(I38="equ",1,IF(I38="db",2,IF(I38="dw",3,IF(I38="end",9,IF(ISNA(MATCH(I38,'8080'!$B$6:$B$252,0)),"BOGUS",VLOOKUP(I38,'8080'!$B$6:$L$252,'8080'!K$3,0))))))))</f>
        <v/>
      </c>
      <c r="R38" s="37" t="str">
        <f t="shared" si="3"/>
        <v/>
      </c>
      <c r="S38" s="38" t="str">
        <f>IF(LEN(Q38)=0,"",IF(Q38&gt;9,VLOOKUP(R38,'8080'!$D$6:$E$252,'8080'!$E$4,0),IF(OR(Q38&lt;2,Q38=9),0,IF(Q38=2,1,IF(Q38=3,2,"ERROR!")))))</f>
        <v/>
      </c>
      <c r="T38" s="37" t="str">
        <f t="shared" si="4"/>
        <v/>
      </c>
      <c r="U38" s="37" t="str">
        <f t="shared" si="10"/>
        <v/>
      </c>
      <c r="V38" s="37" t="str">
        <f t="shared" si="11"/>
        <v/>
      </c>
      <c r="W38" s="37" t="str">
        <f t="shared" si="5"/>
        <v/>
      </c>
      <c r="X38" s="38" t="str">
        <f t="shared" si="12"/>
        <v>0018</v>
      </c>
      <c r="Y38" s="38" t="str">
        <f t="shared" si="6"/>
        <v>0000</v>
      </c>
      <c r="Z38" s="38" t="str">
        <f t="shared" si="7"/>
        <v/>
      </c>
      <c r="AA38" s="37" t="str">
        <f>IF(LEFT(R38,1)="#","Invalid Instruction!",IF(ISNUMBER(Q38),IF(Q38&lt;10,"",VLOOKUP(R38,'8080'!$D$6:$J$252,'8080'!$J$4,0)),""))</f>
        <v/>
      </c>
      <c r="AB38" s="37" t="str">
        <f>IF(LEN(W38)=0,"",IF(ISERROR(VALUE(LEFT(W38,1))),IF(ISNA(MATCH(W38,W$13:W37,0)),"","DUP"),"LAB"))</f>
        <v/>
      </c>
      <c r="AC38" s="49"/>
    </row>
    <row r="39" spans="1:29" x14ac:dyDescent="0.2">
      <c r="A39" s="44"/>
      <c r="B39" s="210"/>
      <c r="C39" s="208" t="str">
        <f t="shared" si="8"/>
        <v/>
      </c>
      <c r="D39" s="54" t="str">
        <f t="shared" si="0"/>
        <v/>
      </c>
      <c r="E39" s="113" t="str">
        <f>IF(OR(LEN(I39)=0,Q39&lt;2,Q39=9),"",IF(AND(Q39&lt;4,LEFT(V39,1)="#"),"###",IF(Q39=2,IF(HEX2DEC(V39)&gt;255,"&gt;FF!",RIGHT(V39,2)),IF(Q39=3,DEC2HEX(MOD(HEX2DEC(V39),256),2),IF(ISNA(MATCH(R39,'8080'!$D$6:$D$252,0)),"###",VLOOKUP(R39,'8080'!$D$6:$K$252,4,0))))))</f>
        <v/>
      </c>
      <c r="F39" s="114" t="str">
        <f t="shared" si="9"/>
        <v/>
      </c>
      <c r="G39" s="53" t="str">
        <f t="shared" si="1"/>
        <v/>
      </c>
      <c r="H39" s="52"/>
      <c r="I39" s="43"/>
      <c r="J39" s="43"/>
      <c r="K39" s="251" t="s">
        <v>462</v>
      </c>
      <c r="L39" s="55" t="str">
        <f t="shared" si="2"/>
        <v/>
      </c>
      <c r="M39" s="38" t="str">
        <f>IF(ISNUMBER(Q39),IF(Q39&lt;10,"",VLOOKUP(R39,'8080'!$D$6:$J$252,'8080'!$I$4,0)),"")</f>
        <v/>
      </c>
      <c r="N39" s="53" t="str">
        <f>IF(ISNUMBER(Q39),IF(Q39&lt;10,"",VLOOKUP(R39,'8080'!$D$6:$J$252,'8080'!$H$4,0)),"")</f>
        <v/>
      </c>
      <c r="O39" s="210"/>
      <c r="P39" s="44"/>
      <c r="Q39" s="38" t="str">
        <f>IF(LEN(I39)=0,"",IF(I39="org",0,IF(I39="equ",1,IF(I39="db",2,IF(I39="dw",3,IF(I39="end",9,IF(ISNA(MATCH(I39,'8080'!$B$6:$B$252,0)),"BOGUS",VLOOKUP(I39,'8080'!$B$6:$L$252,'8080'!K$3,0))))))))</f>
        <v/>
      </c>
      <c r="R39" s="37" t="str">
        <f t="shared" si="3"/>
        <v/>
      </c>
      <c r="S39" s="38" t="str">
        <f>IF(LEN(Q39)=0,"",IF(Q39&gt;9,VLOOKUP(R39,'8080'!$D$6:$E$252,'8080'!$E$4,0),IF(OR(Q39&lt;2,Q39=9),0,IF(Q39=2,1,IF(Q39=3,2,"ERROR!")))))</f>
        <v/>
      </c>
      <c r="T39" s="37" t="str">
        <f t="shared" si="4"/>
        <v/>
      </c>
      <c r="U39" s="37" t="str">
        <f t="shared" si="10"/>
        <v/>
      </c>
      <c r="V39" s="37" t="str">
        <f t="shared" si="11"/>
        <v/>
      </c>
      <c r="W39" s="37" t="str">
        <f t="shared" si="5"/>
        <v/>
      </c>
      <c r="X39" s="38" t="str">
        <f t="shared" si="12"/>
        <v>0018</v>
      </c>
      <c r="Y39" s="38" t="str">
        <f t="shared" si="6"/>
        <v>0000</v>
      </c>
      <c r="Z39" s="38" t="str">
        <f t="shared" si="7"/>
        <v/>
      </c>
      <c r="AA39" s="37" t="str">
        <f>IF(LEFT(R39,1)="#","Invalid Instruction!",IF(ISNUMBER(Q39),IF(Q39&lt;10,"",VLOOKUP(R39,'8080'!$D$6:$J$252,'8080'!$J$4,0)),""))</f>
        <v/>
      </c>
      <c r="AB39" s="37" t="str">
        <f>IF(LEN(W39)=0,"",IF(ISERROR(VALUE(LEFT(W39,1))),IF(ISNA(MATCH(W39,W$13:W38,0)),"","DUP"),"LAB"))</f>
        <v/>
      </c>
      <c r="AC39" s="49"/>
    </row>
    <row r="40" spans="1:29" x14ac:dyDescent="0.2">
      <c r="A40" s="44"/>
      <c r="B40" s="210"/>
      <c r="C40" s="208" t="str">
        <f t="shared" si="8"/>
        <v/>
      </c>
      <c r="D40" s="54" t="str">
        <f t="shared" si="0"/>
        <v/>
      </c>
      <c r="E40" s="113" t="str">
        <f>IF(OR(LEN(I40)=0,Q40&lt;2,Q40=9),"",IF(AND(Q40&lt;4,LEFT(V40,1)="#"),"###",IF(Q40=2,IF(HEX2DEC(V40)&gt;255,"&gt;FF!",RIGHT(V40,2)),IF(Q40=3,DEC2HEX(MOD(HEX2DEC(V40),256),2),IF(ISNA(MATCH(R40,'8080'!$D$6:$D$252,0)),"###",VLOOKUP(R40,'8080'!$D$6:$K$252,4,0))))))</f>
        <v/>
      </c>
      <c r="F40" s="114" t="str">
        <f t="shared" si="9"/>
        <v/>
      </c>
      <c r="G40" s="53" t="str">
        <f t="shared" si="1"/>
        <v/>
      </c>
      <c r="H40" s="52"/>
      <c r="I40" s="43"/>
      <c r="J40" s="43"/>
      <c r="K40" s="251" t="s">
        <v>463</v>
      </c>
      <c r="L40" s="55" t="str">
        <f t="shared" si="2"/>
        <v/>
      </c>
      <c r="M40" s="38" t="str">
        <f>IF(ISNUMBER(Q40),IF(Q40&lt;10,"",VLOOKUP(R40,'8080'!$D$6:$J$252,'8080'!$I$4,0)),"")</f>
        <v/>
      </c>
      <c r="N40" s="53" t="str">
        <f>IF(ISNUMBER(Q40),IF(Q40&lt;10,"",VLOOKUP(R40,'8080'!$D$6:$J$252,'8080'!$H$4,0)),"")</f>
        <v/>
      </c>
      <c r="O40" s="210"/>
      <c r="P40" s="44"/>
      <c r="Q40" s="38" t="str">
        <f>IF(LEN(I40)=0,"",IF(I40="org",0,IF(I40="equ",1,IF(I40="db",2,IF(I40="dw",3,IF(I40="end",9,IF(ISNA(MATCH(I40,'8080'!$B$6:$B$252,0)),"BOGUS",VLOOKUP(I40,'8080'!$B$6:$L$252,'8080'!K$3,0))))))))</f>
        <v/>
      </c>
      <c r="R40" s="37" t="str">
        <f t="shared" si="3"/>
        <v/>
      </c>
      <c r="S40" s="38" t="str">
        <f>IF(LEN(Q40)=0,"",IF(Q40&gt;9,VLOOKUP(R40,'8080'!$D$6:$E$252,'8080'!$E$4,0),IF(OR(Q40&lt;2,Q40=9),0,IF(Q40=2,1,IF(Q40=3,2,"ERROR!")))))</f>
        <v/>
      </c>
      <c r="T40" s="37" t="str">
        <f t="shared" si="4"/>
        <v/>
      </c>
      <c r="U40" s="37" t="str">
        <f t="shared" si="10"/>
        <v/>
      </c>
      <c r="V40" s="37" t="str">
        <f t="shared" si="11"/>
        <v/>
      </c>
      <c r="W40" s="37" t="str">
        <f t="shared" si="5"/>
        <v/>
      </c>
      <c r="X40" s="38" t="str">
        <f t="shared" si="12"/>
        <v>0018</v>
      </c>
      <c r="Y40" s="38" t="str">
        <f t="shared" si="6"/>
        <v>0000</v>
      </c>
      <c r="Z40" s="38" t="str">
        <f t="shared" si="7"/>
        <v/>
      </c>
      <c r="AA40" s="37" t="str">
        <f>IF(LEFT(R40,1)="#","Invalid Instruction!",IF(ISNUMBER(Q40),IF(Q40&lt;10,"",VLOOKUP(R40,'8080'!$D$6:$J$252,'8080'!$J$4,0)),""))</f>
        <v/>
      </c>
      <c r="AB40" s="37" t="str">
        <f>IF(LEN(W40)=0,"",IF(ISERROR(VALUE(LEFT(W40,1))),IF(ISNA(MATCH(W40,W$13:W39,0)),"","DUP"),"LAB"))</f>
        <v/>
      </c>
      <c r="AC40" s="49"/>
    </row>
    <row r="41" spans="1:29" x14ac:dyDescent="0.2">
      <c r="A41" s="44"/>
      <c r="B41" s="210"/>
      <c r="C41" s="208" t="str">
        <f t="shared" si="8"/>
        <v/>
      </c>
      <c r="D41" s="54" t="str">
        <f t="shared" si="0"/>
        <v/>
      </c>
      <c r="E41" s="113" t="str">
        <f>IF(OR(LEN(I41)=0,Q41&lt;2,Q41=9),"",IF(AND(Q41&lt;4,LEFT(V41,1)="#"),"###",IF(Q41=2,IF(HEX2DEC(V41)&gt;255,"&gt;FF!",RIGHT(V41,2)),IF(Q41=3,DEC2HEX(MOD(HEX2DEC(V41),256),2),IF(ISNA(MATCH(R41,'8080'!$D$6:$D$252,0)),"###",VLOOKUP(R41,'8080'!$D$6:$K$252,4,0))))))</f>
        <v/>
      </c>
      <c r="F41" s="114" t="str">
        <f t="shared" si="9"/>
        <v/>
      </c>
      <c r="G41" s="53" t="str">
        <f t="shared" si="1"/>
        <v/>
      </c>
      <c r="H41" s="52"/>
      <c r="I41" s="43"/>
      <c r="J41" s="43"/>
      <c r="K41" s="251" t="s">
        <v>470</v>
      </c>
      <c r="L41" s="55" t="str">
        <f t="shared" si="2"/>
        <v/>
      </c>
      <c r="M41" s="38" t="str">
        <f>IF(ISNUMBER(Q41),IF(Q41&lt;10,"",VLOOKUP(R41,'8080'!$D$6:$J$252,'8080'!$I$4,0)),"")</f>
        <v/>
      </c>
      <c r="N41" s="53" t="str">
        <f>IF(ISNUMBER(Q41),IF(Q41&lt;10,"",VLOOKUP(R41,'8080'!$D$6:$J$252,'8080'!$H$4,0)),"")</f>
        <v/>
      </c>
      <c r="O41" s="210"/>
      <c r="P41" s="44"/>
      <c r="Q41" s="38" t="str">
        <f>IF(LEN(I41)=0,"",IF(I41="org",0,IF(I41="equ",1,IF(I41="db",2,IF(I41="dw",3,IF(I41="end",9,IF(ISNA(MATCH(I41,'8080'!$B$6:$B$252,0)),"BOGUS",VLOOKUP(I41,'8080'!$B$6:$L$252,'8080'!K$3,0))))))))</f>
        <v/>
      </c>
      <c r="R41" s="37" t="str">
        <f t="shared" si="3"/>
        <v/>
      </c>
      <c r="S41" s="38" t="str">
        <f>IF(LEN(Q41)=0,"",IF(Q41&gt;9,VLOOKUP(R41,'8080'!$D$6:$E$252,'8080'!$E$4,0),IF(OR(Q41&lt;2,Q41=9),0,IF(Q41=2,1,IF(Q41=3,2,"ERROR!")))))</f>
        <v/>
      </c>
      <c r="T41" s="37" t="str">
        <f t="shared" si="4"/>
        <v/>
      </c>
      <c r="U41" s="37" t="str">
        <f t="shared" si="10"/>
        <v/>
      </c>
      <c r="V41" s="37" t="str">
        <f t="shared" si="11"/>
        <v/>
      </c>
      <c r="W41" s="37" t="str">
        <f t="shared" si="5"/>
        <v/>
      </c>
      <c r="X41" s="38" t="str">
        <f t="shared" si="12"/>
        <v>0018</v>
      </c>
      <c r="Y41" s="38" t="str">
        <f t="shared" si="6"/>
        <v>0000</v>
      </c>
      <c r="Z41" s="38" t="str">
        <f t="shared" si="7"/>
        <v/>
      </c>
      <c r="AA41" s="37" t="str">
        <f>IF(LEFT(R41,1)="#","Invalid Instruction!",IF(ISNUMBER(Q41),IF(Q41&lt;10,"",VLOOKUP(R41,'8080'!$D$6:$J$252,'8080'!$J$4,0)),""))</f>
        <v/>
      </c>
      <c r="AB41" s="37" t="str">
        <f>IF(LEN(W41)=0,"",IF(ISERROR(VALUE(LEFT(W41,1))),IF(ISNA(MATCH(W41,W$13:W40,0)),"","DUP"),"LAB"))</f>
        <v/>
      </c>
      <c r="AC41" s="49"/>
    </row>
    <row r="42" spans="1:29" x14ac:dyDescent="0.2">
      <c r="A42" s="44"/>
      <c r="B42" s="210"/>
      <c r="C42" s="208" t="str">
        <f t="shared" si="8"/>
        <v/>
      </c>
      <c r="D42" s="54" t="str">
        <f t="shared" si="0"/>
        <v>0018</v>
      </c>
      <c r="E42" s="113" t="str">
        <f>IF(OR(LEN(I42)=0,Q42&lt;2,Q42=9),"",IF(AND(Q42&lt;4,LEFT(V42,1)="#"),"###",IF(Q42=2,IF(HEX2DEC(V42)&gt;255,"&gt;FF!",RIGHT(V42,2)),IF(Q42=3,DEC2HEX(MOD(HEX2DEC(V42),256),2),IF(ISNA(MATCH(R42,'8080'!$D$6:$D$252,0)),"###",VLOOKUP(R42,'8080'!$D$6:$K$252,4,0))))))</f>
        <v>21</v>
      </c>
      <c r="F42" s="114" t="str">
        <f t="shared" si="9"/>
        <v>18</v>
      </c>
      <c r="G42" s="53" t="str">
        <f t="shared" si="1"/>
        <v>00</v>
      </c>
      <c r="H42" s="52"/>
      <c r="I42" s="43" t="s">
        <v>96</v>
      </c>
      <c r="J42" s="43" t="s">
        <v>445</v>
      </c>
      <c r="K42" s="251" t="s">
        <v>446</v>
      </c>
      <c r="L42" s="55" t="str">
        <f t="shared" si="2"/>
        <v>Move 0018h into hl</v>
      </c>
      <c r="M42" s="38" t="str">
        <f>IF(ISNUMBER(Q42),IF(Q42&lt;10,"",VLOOKUP(R42,'8080'!$D$6:$J$252,'8080'!$I$4,0)),"")</f>
        <v xml:space="preserve"> </v>
      </c>
      <c r="N42" s="53">
        <f>IF(ISNUMBER(Q42),IF(Q42&lt;10,"",VLOOKUP(R42,'8080'!$D$6:$J$252,'8080'!$H$4,0)),"")</f>
        <v>10</v>
      </c>
      <c r="O42" s="210"/>
      <c r="P42" s="44"/>
      <c r="Q42" s="38">
        <f>IF(LEN(I42)=0,"",IF(I42="org",0,IF(I42="equ",1,IF(I42="db",2,IF(I42="dw",3,IF(I42="end",9,IF(ISNA(MATCH(I42,'8080'!$B$6:$B$252,0)),"BOGUS",VLOOKUP(I42,'8080'!$B$6:$L$252,'8080'!K$3,0))))))))</f>
        <v>15</v>
      </c>
      <c r="R42" s="37" t="str">
        <f t="shared" si="3"/>
        <v>lxi h,</v>
      </c>
      <c r="S42" s="38">
        <f>IF(LEN(Q42)=0,"",IF(Q42&gt;9,VLOOKUP(R42,'8080'!$D$6:$E$252,'8080'!$E$4,0),IF(OR(Q42&lt;2,Q42=9),0,IF(Q42=2,1,IF(Q42=3,2,"ERROR!")))))</f>
        <v>3</v>
      </c>
      <c r="T42" s="37" t="str">
        <f t="shared" si="4"/>
        <v>$</v>
      </c>
      <c r="U42" s="37" t="str">
        <f t="shared" si="10"/>
        <v>$</v>
      </c>
      <c r="V42" s="37" t="str">
        <f t="shared" si="11"/>
        <v>0018</v>
      </c>
      <c r="W42" s="37" t="str">
        <f t="shared" si="5"/>
        <v/>
      </c>
      <c r="X42" s="38" t="str">
        <f t="shared" si="12"/>
        <v>0018</v>
      </c>
      <c r="Y42" s="38" t="str">
        <f t="shared" si="6"/>
        <v>0018</v>
      </c>
      <c r="Z42" s="38" t="str">
        <f t="shared" si="7"/>
        <v>0018</v>
      </c>
      <c r="AA42" s="37" t="str">
        <f>IF(LEFT(R42,1)="#","Invalid Instruction!",IF(ISNUMBER(Q42),IF(Q42&lt;10,"",VLOOKUP(R42,'8080'!$D$6:$J$252,'8080'!$J$4,0)),""))</f>
        <v>Move immediate into hl</v>
      </c>
      <c r="AB42" s="37" t="str">
        <f>IF(LEN(W42)=0,"",IF(ISERROR(VALUE(LEFT(W42,1))),IF(ISNA(MATCH(W42,W$13:W41,0)),"","DUP"),"LAB"))</f>
        <v/>
      </c>
      <c r="AC42" s="49"/>
    </row>
    <row r="43" spans="1:29" x14ac:dyDescent="0.2">
      <c r="A43" s="44"/>
      <c r="B43" s="210"/>
      <c r="C43" s="208" t="str">
        <f t="shared" si="8"/>
        <v/>
      </c>
      <c r="D43" s="54" t="str">
        <f t="shared" si="0"/>
        <v/>
      </c>
      <c r="E43" s="113" t="str">
        <f>IF(OR(LEN(I43)=0,Q43&lt;2,Q43=9),"",IF(AND(Q43&lt;4,LEFT(V43,1)="#"),"###",IF(Q43=2,IF(HEX2DEC(V43)&gt;255,"&gt;FF!",RIGHT(V43,2)),IF(Q43=3,DEC2HEX(MOD(HEX2DEC(V43),256),2),IF(ISNA(MATCH(R43,'8080'!$D$6:$D$252,0)),"###",VLOOKUP(R43,'8080'!$D$6:$K$252,4,0))))))</f>
        <v/>
      </c>
      <c r="F43" s="114" t="str">
        <f t="shared" si="9"/>
        <v/>
      </c>
      <c r="G43" s="53" t="str">
        <f t="shared" si="1"/>
        <v/>
      </c>
      <c r="H43" s="52"/>
      <c r="I43" s="43"/>
      <c r="J43" s="43"/>
      <c r="K43" s="251"/>
      <c r="L43" s="55" t="str">
        <f t="shared" si="2"/>
        <v/>
      </c>
      <c r="M43" s="38" t="str">
        <f>IF(ISNUMBER(Q43),IF(Q43&lt;10,"",VLOOKUP(R43,'8080'!$D$6:$J$252,'8080'!$I$4,0)),"")</f>
        <v/>
      </c>
      <c r="N43" s="53" t="str">
        <f>IF(ISNUMBER(Q43),IF(Q43&lt;10,"",VLOOKUP(R43,'8080'!$D$6:$J$252,'8080'!$H$4,0)),"")</f>
        <v/>
      </c>
      <c r="O43" s="210"/>
      <c r="P43" s="44"/>
      <c r="Q43" s="38" t="str">
        <f>IF(LEN(I43)=0,"",IF(I43="org",0,IF(I43="equ",1,IF(I43="db",2,IF(I43="dw",3,IF(I43="end",9,IF(ISNA(MATCH(I43,'8080'!$B$6:$B$252,0)),"BOGUS",VLOOKUP(I43,'8080'!$B$6:$L$252,'8080'!K$3,0))))))))</f>
        <v/>
      </c>
      <c r="R43" s="37" t="str">
        <f t="shared" si="3"/>
        <v/>
      </c>
      <c r="S43" s="38" t="str">
        <f>IF(LEN(Q43)=0,"",IF(Q43&gt;9,VLOOKUP(R43,'8080'!$D$6:$E$252,'8080'!$E$4,0),IF(OR(Q43&lt;2,Q43=9),0,IF(Q43=2,1,IF(Q43=3,2,"ERROR!")))))</f>
        <v/>
      </c>
      <c r="T43" s="37" t="str">
        <f t="shared" si="4"/>
        <v/>
      </c>
      <c r="U43" s="37" t="str">
        <f t="shared" si="10"/>
        <v/>
      </c>
      <c r="V43" s="37" t="str">
        <f t="shared" si="11"/>
        <v/>
      </c>
      <c r="W43" s="37" t="str">
        <f t="shared" si="5"/>
        <v/>
      </c>
      <c r="X43" s="38" t="str">
        <f t="shared" si="12"/>
        <v>001B</v>
      </c>
      <c r="Y43" s="38" t="str">
        <f t="shared" si="6"/>
        <v>0000</v>
      </c>
      <c r="Z43" s="38" t="str">
        <f t="shared" si="7"/>
        <v/>
      </c>
      <c r="AA43" s="37" t="str">
        <f>IF(LEFT(R43,1)="#","Invalid Instruction!",IF(ISNUMBER(Q43),IF(Q43&lt;10,"",VLOOKUP(R43,'8080'!$D$6:$J$252,'8080'!$J$4,0)),""))</f>
        <v/>
      </c>
      <c r="AB43" s="37" t="str">
        <f>IF(LEN(W43)=0,"",IF(ISERROR(VALUE(LEFT(W43,1))),IF(ISNA(MATCH(W43,W$13:W42,0)),"","DUP"),"LAB"))</f>
        <v/>
      </c>
      <c r="AC43" s="49"/>
    </row>
    <row r="44" spans="1:29" x14ac:dyDescent="0.2">
      <c r="A44" s="44"/>
      <c r="B44" s="210"/>
      <c r="C44" s="208" t="str">
        <f t="shared" si="8"/>
        <v/>
      </c>
      <c r="D44" s="54" t="str">
        <f t="shared" si="0"/>
        <v>001B</v>
      </c>
      <c r="E44" s="113" t="str">
        <f>IF(OR(LEN(I44)=0,Q44&lt;2,Q44=9),"",IF(AND(Q44&lt;4,LEFT(V44,1)="#"),"###",IF(Q44=2,IF(HEX2DEC(V44)&gt;255,"&gt;FF!",RIGHT(V44,2)),IF(Q44=3,DEC2HEX(MOD(HEX2DEC(V44),256),2),IF(ISNA(MATCH(R44,'8080'!$D$6:$D$252,0)),"###",VLOOKUP(R44,'8080'!$D$6:$K$252,4,0))))))</f>
        <v>F3</v>
      </c>
      <c r="F44" s="114" t="str">
        <f t="shared" si="9"/>
        <v/>
      </c>
      <c r="G44" s="53" t="str">
        <f t="shared" si="1"/>
        <v/>
      </c>
      <c r="H44" s="52" t="s">
        <v>447</v>
      </c>
      <c r="I44" s="43" t="s">
        <v>344</v>
      </c>
      <c r="J44" s="43" t="s">
        <v>751</v>
      </c>
      <c r="K44" s="251" t="s">
        <v>448</v>
      </c>
      <c r="L44" s="55" t="str">
        <f t="shared" si="2"/>
        <v/>
      </c>
      <c r="M44" s="38" t="str">
        <f>IF(ISNUMBER(Q44),IF(Q44&lt;10,"",VLOOKUP(R44,'8080'!$D$6:$J$252,'8080'!$I$4,0)),"")</f>
        <v/>
      </c>
      <c r="N44" s="53" t="str">
        <f>IF(ISNUMBER(Q44),IF(Q44&lt;10,"",VLOOKUP(R44,'8080'!$D$6:$J$252,'8080'!$H$4,0)),"")</f>
        <v/>
      </c>
      <c r="O44" s="210"/>
      <c r="P44" s="44"/>
      <c r="Q44" s="38">
        <f>IF(LEN(I44)=0,"",IF(I44="org",0,IF(I44="equ",1,IF(I44="db",2,IF(I44="dw",3,IF(I44="end",9,IF(ISNA(MATCH(I44,'8080'!$B$6:$B$252,0)),"BOGUS",VLOOKUP(I44,'8080'!$B$6:$L$252,'8080'!K$3,0))))))))</f>
        <v>2</v>
      </c>
      <c r="R44" s="37" t="str">
        <f t="shared" si="3"/>
        <v>db</v>
      </c>
      <c r="S44" s="38">
        <f>IF(LEN(Q44)=0,"",IF(Q44&gt;9,VLOOKUP(R44,'8080'!$D$6:$E$252,'8080'!$E$4,0),IF(OR(Q44&lt;2,Q44=9),0,IF(Q44=2,1,IF(Q44=3,2,"ERROR!")))))</f>
        <v>1</v>
      </c>
      <c r="T44" s="37" t="str">
        <f t="shared" si="4"/>
        <v>0f3h</v>
      </c>
      <c r="U44" s="37">
        <f t="shared" si="10"/>
        <v>243</v>
      </c>
      <c r="V44" s="37" t="str">
        <f t="shared" si="11"/>
        <v>00F3</v>
      </c>
      <c r="W44" s="37" t="str">
        <f t="shared" si="5"/>
        <v>DATA1</v>
      </c>
      <c r="X44" s="38" t="str">
        <f t="shared" si="12"/>
        <v>001B</v>
      </c>
      <c r="Y44" s="38" t="str">
        <f t="shared" si="6"/>
        <v>00F3</v>
      </c>
      <c r="Z44" s="38" t="str">
        <f t="shared" si="7"/>
        <v/>
      </c>
      <c r="AA44" s="37" t="str">
        <f>IF(LEFT(R44,1)="#","Invalid Instruction!",IF(ISNUMBER(Q44),IF(Q44&lt;10,"",VLOOKUP(R44,'8080'!$D$6:$J$252,'8080'!$J$4,0)),""))</f>
        <v/>
      </c>
      <c r="AB44" s="37" t="str">
        <f>IF(LEN(W44)=0,"",IF(ISERROR(VALUE(LEFT(W44,1))),IF(ISNA(MATCH(W44,W$13:W43,0)),"","DUP"),"LAB"))</f>
        <v/>
      </c>
      <c r="AC44" s="49"/>
    </row>
    <row r="45" spans="1:29" x14ac:dyDescent="0.2">
      <c r="A45" s="44"/>
      <c r="B45" s="210"/>
      <c r="C45" s="208" t="str">
        <f t="shared" si="8"/>
        <v/>
      </c>
      <c r="D45" s="54" t="str">
        <f t="shared" si="0"/>
        <v>001C</v>
      </c>
      <c r="E45" s="113" t="str">
        <f>IF(OR(LEN(I45)=0,Q45&lt;2,Q45=9),"",IF(AND(Q45&lt;4,LEFT(V45,1)="#"),"###",IF(Q45=2,IF(HEX2DEC(V45)&gt;255,"&gt;FF!",RIGHT(V45,2)),IF(Q45=3,DEC2HEX(MOD(HEX2DEC(V45),256),2),IF(ISNA(MATCH(R45,'8080'!$D$6:$D$252,0)),"###",VLOOKUP(R45,'8080'!$D$6:$K$252,4,0))))))</f>
        <v>34</v>
      </c>
      <c r="F45" s="114" t="str">
        <f t="shared" si="9"/>
        <v>12</v>
      </c>
      <c r="G45" s="53" t="str">
        <f t="shared" si="1"/>
        <v/>
      </c>
      <c r="H45" s="52"/>
      <c r="I45" s="43" t="s">
        <v>346</v>
      </c>
      <c r="J45" s="43" t="s">
        <v>755</v>
      </c>
      <c r="K45" s="251" t="s">
        <v>449</v>
      </c>
      <c r="L45" s="55" t="str">
        <f t="shared" si="2"/>
        <v/>
      </c>
      <c r="M45" s="38" t="str">
        <f>IF(ISNUMBER(Q45),IF(Q45&lt;10,"",VLOOKUP(R45,'8080'!$D$6:$J$252,'8080'!$I$4,0)),"")</f>
        <v/>
      </c>
      <c r="N45" s="53" t="str">
        <f>IF(ISNUMBER(Q45),IF(Q45&lt;10,"",VLOOKUP(R45,'8080'!$D$6:$J$252,'8080'!$H$4,0)),"")</f>
        <v/>
      </c>
      <c r="O45" s="210"/>
      <c r="P45" s="44"/>
      <c r="Q45" s="38">
        <f>IF(LEN(I45)=0,"",IF(I45="org",0,IF(I45="equ",1,IF(I45="db",2,IF(I45="dw",3,IF(I45="end",9,IF(ISNA(MATCH(I45,'8080'!$B$6:$B$252,0)),"BOGUS",VLOOKUP(I45,'8080'!$B$6:$L$252,'8080'!K$3,0))))))))</f>
        <v>3</v>
      </c>
      <c r="R45" s="37" t="str">
        <f t="shared" si="3"/>
        <v>dw</v>
      </c>
      <c r="S45" s="38">
        <f>IF(LEN(Q45)=0,"",IF(Q45&gt;9,VLOOKUP(R45,'8080'!$D$6:$E$252,'8080'!$E$4,0),IF(OR(Q45&lt;2,Q45=9),0,IF(Q45=2,1,IF(Q45=3,2,"ERROR!")))))</f>
        <v>2</v>
      </c>
      <c r="T45" s="37" t="str">
        <f t="shared" si="4"/>
        <v>1234h</v>
      </c>
      <c r="U45" s="37">
        <f t="shared" si="10"/>
        <v>4660</v>
      </c>
      <c r="V45" s="37" t="str">
        <f t="shared" si="11"/>
        <v>1234</v>
      </c>
      <c r="W45" s="37" t="str">
        <f t="shared" si="5"/>
        <v/>
      </c>
      <c r="X45" s="38" t="str">
        <f t="shared" si="12"/>
        <v>001C</v>
      </c>
      <c r="Y45" s="38" t="str">
        <f t="shared" si="6"/>
        <v>1234</v>
      </c>
      <c r="Z45" s="38" t="str">
        <f t="shared" si="7"/>
        <v/>
      </c>
      <c r="AA45" s="37" t="str">
        <f>IF(LEFT(R45,1)="#","Invalid Instruction!",IF(ISNUMBER(Q45),IF(Q45&lt;10,"",VLOOKUP(R45,'8080'!$D$6:$J$252,'8080'!$J$4,0)),""))</f>
        <v/>
      </c>
      <c r="AB45" s="37" t="str">
        <f>IF(LEN(W45)=0,"",IF(ISERROR(VALUE(LEFT(W45,1))),IF(ISNA(MATCH(W45,W$13:W44,0)),"","DUP"),"LAB"))</f>
        <v/>
      </c>
      <c r="AC45" s="49"/>
    </row>
    <row r="46" spans="1:29" x14ac:dyDescent="0.2">
      <c r="A46" s="44"/>
      <c r="B46" s="210"/>
      <c r="C46" s="208" t="str">
        <f t="shared" si="8"/>
        <v/>
      </c>
      <c r="D46" s="54" t="str">
        <f t="shared" si="0"/>
        <v>001E</v>
      </c>
      <c r="E46" s="113" t="str">
        <f>IF(OR(LEN(I46)=0,Q46&lt;2,Q46=9),"",IF(AND(Q46&lt;4,LEFT(V46,1)="#"),"###",IF(Q46=2,IF(HEX2DEC(V46)&gt;255,"&gt;FF!",RIGHT(V46,2)),IF(Q46=3,DEC2HEX(MOD(HEX2DEC(V46),256),2),IF(ISNA(MATCH(R46,'8080'!$D$6:$D$252,0)),"###",VLOOKUP(R46,'8080'!$D$6:$K$252,4,0))))))</f>
        <v>1B</v>
      </c>
      <c r="F46" s="114" t="str">
        <f t="shared" si="9"/>
        <v>00</v>
      </c>
      <c r="G46" s="53" t="str">
        <f t="shared" si="1"/>
        <v/>
      </c>
      <c r="H46" s="52"/>
      <c r="I46" s="43" t="s">
        <v>346</v>
      </c>
      <c r="J46" s="43" t="s">
        <v>450</v>
      </c>
      <c r="K46" s="251" t="s">
        <v>452</v>
      </c>
      <c r="L46" s="55" t="str">
        <f t="shared" si="2"/>
        <v/>
      </c>
      <c r="M46" s="38" t="str">
        <f>IF(ISNUMBER(Q46),IF(Q46&lt;10,"",VLOOKUP(R46,'8080'!$D$6:$J$252,'8080'!$I$4,0)),"")</f>
        <v/>
      </c>
      <c r="N46" s="53" t="str">
        <f>IF(ISNUMBER(Q46),IF(Q46&lt;10,"",VLOOKUP(R46,'8080'!$D$6:$J$252,'8080'!$H$4,0)),"")</f>
        <v/>
      </c>
      <c r="O46" s="210"/>
      <c r="P46" s="44"/>
      <c r="Q46" s="38">
        <f>IF(LEN(I46)=0,"",IF(I46="org",0,IF(I46="equ",1,IF(I46="db",2,IF(I46="dw",3,IF(I46="end",9,IF(ISNA(MATCH(I46,'8080'!$B$6:$B$252,0)),"BOGUS",VLOOKUP(I46,'8080'!$B$6:$L$252,'8080'!K$3,0))))))))</f>
        <v>3</v>
      </c>
      <c r="R46" s="37" t="str">
        <f t="shared" si="3"/>
        <v>dw</v>
      </c>
      <c r="S46" s="38">
        <f>IF(LEN(Q46)=0,"",IF(Q46&gt;9,VLOOKUP(R46,'8080'!$D$6:$E$252,'8080'!$E$4,0),IF(OR(Q46&lt;2,Q46=9),0,IF(Q46=2,1,IF(Q46=3,2,"ERROR!")))))</f>
        <v>2</v>
      </c>
      <c r="T46" s="37" t="str">
        <f t="shared" si="4"/>
        <v>DATA1</v>
      </c>
      <c r="U46" s="37" t="str">
        <f t="shared" si="10"/>
        <v>DATA1</v>
      </c>
      <c r="V46" s="37" t="str">
        <f t="shared" si="11"/>
        <v>001B</v>
      </c>
      <c r="W46" s="37" t="str">
        <f t="shared" si="5"/>
        <v/>
      </c>
      <c r="X46" s="38" t="str">
        <f t="shared" si="12"/>
        <v>001E</v>
      </c>
      <c r="Y46" s="38" t="str">
        <f t="shared" si="6"/>
        <v>001B</v>
      </c>
      <c r="Z46" s="38" t="str">
        <f t="shared" si="7"/>
        <v/>
      </c>
      <c r="AA46" s="37" t="str">
        <f>IF(LEFT(R46,1)="#","Invalid Instruction!",IF(ISNUMBER(Q46),IF(Q46&lt;10,"",VLOOKUP(R46,'8080'!$D$6:$J$252,'8080'!$J$4,0)),""))</f>
        <v/>
      </c>
      <c r="AB46" s="37" t="str">
        <f>IF(LEN(W46)=0,"",IF(ISERROR(VALUE(LEFT(W46,1))),IF(ISNA(MATCH(W46,W$13:W45,0)),"","DUP"),"LAB"))</f>
        <v/>
      </c>
      <c r="AC46" s="49"/>
    </row>
    <row r="47" spans="1:29" x14ac:dyDescent="0.2">
      <c r="A47" s="44"/>
      <c r="B47" s="210"/>
      <c r="C47" s="208" t="str">
        <f t="shared" si="8"/>
        <v/>
      </c>
      <c r="D47" s="54" t="str">
        <f t="shared" si="0"/>
        <v>0020</v>
      </c>
      <c r="E47" s="113" t="str">
        <f>IF(OR(LEN(I47)=0,Q47&lt;2,Q47=9),"",IF(AND(Q47&lt;4,LEFT(V47,1)="#"),"###",IF(Q47=2,IF(HEX2DEC(V47)&gt;255,"&gt;FF!",RIGHT(V47,2)),IF(Q47=3,DEC2HEX(MOD(HEX2DEC(V47),256),2),IF(ISNA(MATCH(R47,'8080'!$D$6:$D$252,0)),"###",VLOOKUP(R47,'8080'!$D$6:$K$252,4,0))))))</f>
        <v>0E</v>
      </c>
      <c r="F47" s="114" t="str">
        <f t="shared" si="9"/>
        <v/>
      </c>
      <c r="G47" s="53" t="str">
        <f t="shared" si="1"/>
        <v/>
      </c>
      <c r="H47" s="52"/>
      <c r="I47" s="43" t="s">
        <v>344</v>
      </c>
      <c r="J47" s="43" t="s">
        <v>453</v>
      </c>
      <c r="K47" s="251" t="s">
        <v>454</v>
      </c>
      <c r="L47" s="55" t="str">
        <f t="shared" si="2"/>
        <v/>
      </c>
      <c r="M47" s="38" t="str">
        <f>IF(ISNUMBER(Q47),IF(Q47&lt;10,"",VLOOKUP(R47,'8080'!$D$6:$J$252,'8080'!$I$4,0)),"")</f>
        <v/>
      </c>
      <c r="N47" s="53" t="str">
        <f>IF(ISNUMBER(Q47),IF(Q47&lt;10,"",VLOOKUP(R47,'8080'!$D$6:$J$252,'8080'!$H$4,0)),"")</f>
        <v/>
      </c>
      <c r="O47" s="210"/>
      <c r="P47" s="44"/>
      <c r="Q47" s="38">
        <f>IF(LEN(I47)=0,"",IF(I47="org",0,IF(I47="equ",1,IF(I47="db",2,IF(I47="dw",3,IF(I47="end",9,IF(ISNA(MATCH(I47,'8080'!$B$6:$B$252,0)),"BOGUS",VLOOKUP(I47,'8080'!$B$6:$L$252,'8080'!K$3,0))))))))</f>
        <v>2</v>
      </c>
      <c r="R47" s="37" t="str">
        <f t="shared" si="3"/>
        <v>db</v>
      </c>
      <c r="S47" s="38">
        <f>IF(LEN(Q47)=0,"",IF(Q47&gt;9,VLOOKUP(R47,'8080'!$D$6:$E$252,'8080'!$E$4,0),IF(OR(Q47&lt;2,Q47=9),0,IF(Q47=2,1,IF(Q47=3,2,"ERROR!")))))</f>
        <v>1</v>
      </c>
      <c r="T47" s="37" t="str">
        <f t="shared" si="4"/>
        <v>SPEED</v>
      </c>
      <c r="U47" s="37" t="str">
        <f t="shared" si="10"/>
        <v>SPEED</v>
      </c>
      <c r="V47" s="37" t="str">
        <f t="shared" si="11"/>
        <v>000E</v>
      </c>
      <c r="W47" s="37" t="str">
        <f t="shared" si="5"/>
        <v/>
      </c>
      <c r="X47" s="38" t="str">
        <f t="shared" si="12"/>
        <v>0020</v>
      </c>
      <c r="Y47" s="38" t="str">
        <f t="shared" si="6"/>
        <v>000E</v>
      </c>
      <c r="Z47" s="38" t="str">
        <f t="shared" si="7"/>
        <v/>
      </c>
      <c r="AA47" s="37" t="str">
        <f>IF(LEFT(R47,1)="#","Invalid Instruction!",IF(ISNUMBER(Q47),IF(Q47&lt;10,"",VLOOKUP(R47,'8080'!$D$6:$J$252,'8080'!$J$4,0)),""))</f>
        <v/>
      </c>
      <c r="AB47" s="37" t="str">
        <f>IF(LEN(W47)=0,"",IF(ISERROR(VALUE(LEFT(W47,1))),IF(ISNA(MATCH(W47,W$13:W46,0)),"","DUP"),"LAB"))</f>
        <v/>
      </c>
      <c r="AC47" s="49"/>
    </row>
    <row r="48" spans="1:29" x14ac:dyDescent="0.2">
      <c r="A48" s="44"/>
      <c r="B48" s="210"/>
      <c r="C48" s="208" t="str">
        <f t="shared" si="8"/>
        <v/>
      </c>
      <c r="D48" s="54" t="str">
        <f t="shared" si="0"/>
        <v/>
      </c>
      <c r="E48" s="113" t="str">
        <f>IF(OR(LEN(I48)=0,Q48&lt;2,Q48=9),"",IF(AND(Q48&lt;4,LEFT(V48,1)="#"),"###",IF(Q48=2,IF(HEX2DEC(V48)&gt;255,"&gt;FF!",RIGHT(V48,2)),IF(Q48=3,DEC2HEX(MOD(HEX2DEC(V48),256),2),IF(ISNA(MATCH(R48,'8080'!$D$6:$D$252,0)),"###",VLOOKUP(R48,'8080'!$D$6:$K$252,4,0))))))</f>
        <v/>
      </c>
      <c r="F48" s="114" t="str">
        <f t="shared" si="9"/>
        <v/>
      </c>
      <c r="G48" s="53" t="str">
        <f t="shared" si="1"/>
        <v/>
      </c>
      <c r="H48" s="52"/>
      <c r="I48" s="43"/>
      <c r="J48" s="43"/>
      <c r="K48" s="251"/>
      <c r="L48" s="55" t="str">
        <f t="shared" si="2"/>
        <v/>
      </c>
      <c r="M48" s="38" t="str">
        <f>IF(ISNUMBER(Q48),IF(Q48&lt;10,"",VLOOKUP(R48,'8080'!$D$6:$J$252,'8080'!$I$4,0)),"")</f>
        <v/>
      </c>
      <c r="N48" s="53" t="str">
        <f>IF(ISNUMBER(Q48),IF(Q48&lt;10,"",VLOOKUP(R48,'8080'!$D$6:$J$252,'8080'!$H$4,0)),"")</f>
        <v/>
      </c>
      <c r="O48" s="210"/>
      <c r="P48" s="44"/>
      <c r="Q48" s="38" t="str">
        <f>IF(LEN(I48)=0,"",IF(I48="org",0,IF(I48="equ",1,IF(I48="db",2,IF(I48="dw",3,IF(I48="end",9,IF(ISNA(MATCH(I48,'8080'!$B$6:$B$252,0)),"BOGUS",VLOOKUP(I48,'8080'!$B$6:$L$252,'8080'!K$3,0))))))))</f>
        <v/>
      </c>
      <c r="R48" s="37" t="str">
        <f t="shared" si="3"/>
        <v/>
      </c>
      <c r="S48" s="38" t="str">
        <f>IF(LEN(Q48)=0,"",IF(Q48&gt;9,VLOOKUP(R48,'8080'!$D$6:$E$252,'8080'!$E$4,0),IF(OR(Q48&lt;2,Q48=9),0,IF(Q48=2,1,IF(Q48=3,2,"ERROR!")))))</f>
        <v/>
      </c>
      <c r="T48" s="37" t="str">
        <f t="shared" si="4"/>
        <v/>
      </c>
      <c r="U48" s="37" t="str">
        <f t="shared" si="10"/>
        <v/>
      </c>
      <c r="V48" s="37" t="str">
        <f t="shared" si="11"/>
        <v/>
      </c>
      <c r="W48" s="37" t="str">
        <f t="shared" si="5"/>
        <v/>
      </c>
      <c r="X48" s="38" t="str">
        <f t="shared" si="12"/>
        <v>0021</v>
      </c>
      <c r="Y48" s="38" t="str">
        <f t="shared" si="6"/>
        <v>0000</v>
      </c>
      <c r="Z48" s="38" t="str">
        <f t="shared" si="7"/>
        <v/>
      </c>
      <c r="AA48" s="37" t="str">
        <f>IF(LEFT(R48,1)="#","Invalid Instruction!",IF(ISNUMBER(Q48),IF(Q48&lt;10,"",VLOOKUP(R48,'8080'!$D$6:$J$252,'8080'!$J$4,0)),""))</f>
        <v/>
      </c>
      <c r="AB48" s="37" t="str">
        <f>IF(LEN(W48)=0,"",IF(ISERROR(VALUE(LEFT(W48,1))),IF(ISNA(MATCH(W48,W$13:W47,0)),"","DUP"),"LAB"))</f>
        <v/>
      </c>
      <c r="AC48" s="49"/>
    </row>
    <row r="49" spans="1:29" x14ac:dyDescent="0.2">
      <c r="A49" s="44"/>
      <c r="B49" s="210"/>
      <c r="C49" s="208" t="str">
        <f t="shared" si="8"/>
        <v/>
      </c>
      <c r="D49" s="54" t="str">
        <f t="shared" si="0"/>
        <v>0021</v>
      </c>
      <c r="E49" s="113" t="str">
        <f>IF(OR(LEN(I49)=0,Q49&lt;2,Q49=9),"",IF(AND(Q49&lt;4,LEFT(V49,1)="#"),"###",IF(Q49=2,IF(HEX2DEC(V49)&gt;255,"&gt;FF!",RIGHT(V49,2)),IF(Q49=3,DEC2HEX(MOD(HEX2DEC(V49),256),2),IF(ISNA(MATCH(R49,'8080'!$D$6:$D$252,0)),"###",VLOOKUP(R49,'8080'!$D$6:$K$252,4,0))))))</f>
        <v/>
      </c>
      <c r="F49" s="114" t="str">
        <f t="shared" si="9"/>
        <v/>
      </c>
      <c r="G49" s="53" t="str">
        <f t="shared" si="1"/>
        <v/>
      </c>
      <c r="H49" s="52" t="s">
        <v>455</v>
      </c>
      <c r="I49" s="43" t="s">
        <v>322</v>
      </c>
      <c r="J49" s="43" t="s">
        <v>453</v>
      </c>
      <c r="K49" s="251" t="s">
        <v>457</v>
      </c>
      <c r="L49" s="55" t="str">
        <f t="shared" si="2"/>
        <v/>
      </c>
      <c r="M49" s="38" t="str">
        <f>IF(ISNUMBER(Q49),IF(Q49&lt;10,"",VLOOKUP(R49,'8080'!$D$6:$J$252,'8080'!$I$4,0)),"")</f>
        <v/>
      </c>
      <c r="N49" s="53" t="str">
        <f>IF(ISNUMBER(Q49),IF(Q49&lt;10,"",VLOOKUP(R49,'8080'!$D$6:$J$252,'8080'!$H$4,0)),"")</f>
        <v/>
      </c>
      <c r="O49" s="210"/>
      <c r="P49" s="44"/>
      <c r="Q49" s="38">
        <f>IF(LEN(I49)=0,"",IF(I49="org",0,IF(I49="equ",1,IF(I49="db",2,IF(I49="dw",3,IF(I49="end",9,IF(ISNA(MATCH(I49,'8080'!$B$6:$B$252,0)),"BOGUS",VLOOKUP(I49,'8080'!$B$6:$L$252,'8080'!K$3,0))))))))</f>
        <v>1</v>
      </c>
      <c r="R49" s="37" t="str">
        <f t="shared" si="3"/>
        <v>equ</v>
      </c>
      <c r="S49" s="38">
        <f>IF(LEN(Q49)=0,"",IF(Q49&gt;9,VLOOKUP(R49,'8080'!$D$6:$E$252,'8080'!$E$4,0),IF(OR(Q49&lt;2,Q49=9),0,IF(Q49=2,1,IF(Q49=3,2,"ERROR!")))))</f>
        <v>0</v>
      </c>
      <c r="T49" s="37" t="str">
        <f t="shared" si="4"/>
        <v>SPEED</v>
      </c>
      <c r="U49" s="37" t="str">
        <f t="shared" si="10"/>
        <v>SPEED</v>
      </c>
      <c r="V49" s="37" t="str">
        <f t="shared" si="11"/>
        <v>000E</v>
      </c>
      <c r="W49" s="37" t="str">
        <f t="shared" si="5"/>
        <v>SPEED2</v>
      </c>
      <c r="X49" s="38" t="str">
        <f t="shared" si="12"/>
        <v>0021</v>
      </c>
      <c r="Y49" s="38" t="str">
        <f t="shared" si="6"/>
        <v>000E</v>
      </c>
      <c r="Z49" s="38" t="str">
        <f t="shared" si="7"/>
        <v/>
      </c>
      <c r="AA49" s="37" t="str">
        <f>IF(LEFT(R49,1)="#","Invalid Instruction!",IF(ISNUMBER(Q49),IF(Q49&lt;10,"",VLOOKUP(R49,'8080'!$D$6:$J$252,'8080'!$J$4,0)),""))</f>
        <v/>
      </c>
      <c r="AB49" s="37" t="str">
        <f>IF(LEN(W49)=0,"",IF(ISERROR(VALUE(LEFT(W49,1))),IF(ISNA(MATCH(W49,W$13:W48,0)),"","DUP"),"LAB"))</f>
        <v/>
      </c>
      <c r="AC49" s="49"/>
    </row>
    <row r="50" spans="1:29" x14ac:dyDescent="0.2">
      <c r="A50" s="44"/>
      <c r="B50" s="210"/>
      <c r="C50" s="208" t="str">
        <f t="shared" si="8"/>
        <v/>
      </c>
      <c r="D50" s="54" t="str">
        <f t="shared" si="0"/>
        <v>0021</v>
      </c>
      <c r="E50" s="113" t="str">
        <f>IF(OR(LEN(I50)=0,Q50&lt;2,Q50=9),"",IF(AND(Q50&lt;4,LEFT(V50,1)="#"),"###",IF(Q50=2,IF(HEX2DEC(V50)&gt;255,"&gt;FF!",RIGHT(V50,2)),IF(Q50=3,DEC2HEX(MOD(HEX2DEC(V50),256),2),IF(ISNA(MATCH(R50,'8080'!$D$6:$D$252,0)),"###",VLOOKUP(R50,'8080'!$D$6:$K$252,4,0))))))</f>
        <v>0E</v>
      </c>
      <c r="F50" s="114" t="str">
        <f t="shared" si="9"/>
        <v/>
      </c>
      <c r="G50" s="53" t="str">
        <f t="shared" si="1"/>
        <v/>
      </c>
      <c r="H50" s="52"/>
      <c r="I50" s="43" t="s">
        <v>344</v>
      </c>
      <c r="J50" s="43" t="s">
        <v>456</v>
      </c>
      <c r="K50" s="251"/>
      <c r="L50" s="55" t="str">
        <f t="shared" si="2"/>
        <v/>
      </c>
      <c r="M50" s="38" t="str">
        <f>IF(ISNUMBER(Q50),IF(Q50&lt;10,"",VLOOKUP(R50,'8080'!$D$6:$J$252,'8080'!$I$4,0)),"")</f>
        <v/>
      </c>
      <c r="N50" s="53" t="str">
        <f>IF(ISNUMBER(Q50),IF(Q50&lt;10,"",VLOOKUP(R50,'8080'!$D$6:$J$252,'8080'!$H$4,0)),"")</f>
        <v/>
      </c>
      <c r="O50" s="210"/>
      <c r="P50" s="44"/>
      <c r="Q50" s="38">
        <f>IF(LEN(I50)=0,"",IF(I50="org",0,IF(I50="equ",1,IF(I50="db",2,IF(I50="dw",3,IF(I50="end",9,IF(ISNA(MATCH(I50,'8080'!$B$6:$B$252,0)),"BOGUS",VLOOKUP(I50,'8080'!$B$6:$L$252,'8080'!K$3,0))))))))</f>
        <v>2</v>
      </c>
      <c r="R50" s="37" t="str">
        <f t="shared" si="3"/>
        <v>db</v>
      </c>
      <c r="S50" s="38">
        <f>IF(LEN(Q50)=0,"",IF(Q50&gt;9,VLOOKUP(R50,'8080'!$D$6:$E$252,'8080'!$E$4,0),IF(OR(Q50&lt;2,Q50=9),0,IF(Q50=2,1,IF(Q50=3,2,"ERROR!")))))</f>
        <v>1</v>
      </c>
      <c r="T50" s="37" t="str">
        <f t="shared" si="4"/>
        <v>SPEED2</v>
      </c>
      <c r="U50" s="37" t="str">
        <f t="shared" si="10"/>
        <v>SPEED2</v>
      </c>
      <c r="V50" s="37" t="str">
        <f t="shared" si="11"/>
        <v>000E</v>
      </c>
      <c r="W50" s="37" t="str">
        <f t="shared" si="5"/>
        <v/>
      </c>
      <c r="X50" s="38" t="str">
        <f t="shared" si="12"/>
        <v>0021</v>
      </c>
      <c r="Y50" s="38" t="str">
        <f t="shared" si="6"/>
        <v>000E</v>
      </c>
      <c r="Z50" s="38" t="str">
        <f t="shared" si="7"/>
        <v/>
      </c>
      <c r="AA50" s="37" t="str">
        <f>IF(LEFT(R50,1)="#","Invalid Instruction!",IF(ISNUMBER(Q50),IF(Q50&lt;10,"",VLOOKUP(R50,'8080'!$D$6:$J$252,'8080'!$J$4,0)),""))</f>
        <v/>
      </c>
      <c r="AB50" s="37" t="str">
        <f>IF(LEN(W50)=0,"",IF(ISERROR(VALUE(LEFT(W50,1))),IF(ISNA(MATCH(W50,W$13:W49,0)),"","DUP"),"LAB"))</f>
        <v/>
      </c>
      <c r="AC50" s="49"/>
    </row>
    <row r="51" spans="1:29" x14ac:dyDescent="0.2">
      <c r="A51" s="44"/>
      <c r="B51" s="210"/>
      <c r="C51" s="208" t="str">
        <f t="shared" si="8"/>
        <v/>
      </c>
      <c r="D51" s="54" t="str">
        <f t="shared" si="0"/>
        <v>0022</v>
      </c>
      <c r="E51" s="113" t="str">
        <f>IF(OR(LEN(I51)=0,Q51&lt;2,Q51=9),"",IF(AND(Q51&lt;4,LEFT(V51,1)="#"),"###",IF(Q51=2,IF(HEX2DEC(V51)&gt;255,"&gt;FF!",RIGHT(V51,2)),IF(Q51=3,DEC2HEX(MOD(HEX2DEC(V51),256),2),IF(ISNA(MATCH(R51,'8080'!$D$6:$D$252,0)),"###",VLOOKUP(R51,'8080'!$D$6:$K$252,4,0))))))</f>
        <v>7A</v>
      </c>
      <c r="F51" s="114" t="str">
        <f t="shared" si="9"/>
        <v/>
      </c>
      <c r="G51" s="53" t="str">
        <f t="shared" si="1"/>
        <v/>
      </c>
      <c r="H51" s="52"/>
      <c r="I51" s="43" t="s">
        <v>344</v>
      </c>
      <c r="J51" s="176" t="s">
        <v>471</v>
      </c>
      <c r="K51" s="251" t="s">
        <v>465</v>
      </c>
      <c r="L51" s="55" t="str">
        <f t="shared" si="2"/>
        <v/>
      </c>
      <c r="M51" s="38" t="str">
        <f>IF(ISNUMBER(Q51),IF(Q51&lt;10,"",VLOOKUP(R51,'8080'!$D$6:$J$252,'8080'!$I$4,0)),"")</f>
        <v/>
      </c>
      <c r="N51" s="53" t="str">
        <f>IF(ISNUMBER(Q51),IF(Q51&lt;10,"",VLOOKUP(R51,'8080'!$D$6:$J$252,'8080'!$H$4,0)),"")</f>
        <v/>
      </c>
      <c r="O51" s="210"/>
      <c r="P51" s="44"/>
      <c r="Q51" s="38">
        <f>IF(LEN(I51)=0,"",IF(I51="org",0,IF(I51="equ",1,IF(I51="db",2,IF(I51="dw",3,IF(I51="end",9,IF(ISNA(MATCH(I51,'8080'!$B$6:$B$252,0)),"BOGUS",VLOOKUP(I51,'8080'!$B$6:$L$252,'8080'!K$3,0))))))))</f>
        <v>2</v>
      </c>
      <c r="R51" s="37" t="str">
        <f t="shared" si="3"/>
        <v>db</v>
      </c>
      <c r="S51" s="38">
        <f>IF(LEN(Q51)=0,"",IF(Q51&gt;9,VLOOKUP(R51,'8080'!$D$6:$E$252,'8080'!$E$4,0),IF(OR(Q51&lt;2,Q51=9),0,IF(Q51=2,1,IF(Q51=3,2,"ERROR!")))))</f>
        <v>1</v>
      </c>
      <c r="T51" s="37" t="str">
        <f t="shared" si="4"/>
        <v>"z"</v>
      </c>
      <c r="U51" s="37">
        <f t="shared" si="10"/>
        <v>122</v>
      </c>
      <c r="V51" s="37" t="str">
        <f t="shared" si="11"/>
        <v>007A</v>
      </c>
      <c r="W51" s="37" t="str">
        <f t="shared" si="5"/>
        <v/>
      </c>
      <c r="X51" s="38" t="str">
        <f t="shared" si="12"/>
        <v>0022</v>
      </c>
      <c r="Y51" s="38" t="str">
        <f t="shared" si="6"/>
        <v>007A</v>
      </c>
      <c r="Z51" s="38" t="str">
        <f t="shared" si="7"/>
        <v/>
      </c>
      <c r="AA51" s="37" t="str">
        <f>IF(LEFT(R51,1)="#","Invalid Instruction!",IF(ISNUMBER(Q51),IF(Q51&lt;10,"",VLOOKUP(R51,'8080'!$D$6:$J$252,'8080'!$J$4,0)),""))</f>
        <v/>
      </c>
      <c r="AB51" s="37" t="str">
        <f>IF(LEN(W51)=0,"",IF(ISERROR(VALUE(LEFT(W51,1))),IF(ISNA(MATCH(W51,W$13:W50,0)),"","DUP"),"LAB"))</f>
        <v/>
      </c>
      <c r="AC51" s="49"/>
    </row>
    <row r="52" spans="1:29" x14ac:dyDescent="0.2">
      <c r="A52" s="44"/>
      <c r="B52" s="210"/>
      <c r="C52" s="208" t="str">
        <f t="shared" si="8"/>
        <v/>
      </c>
      <c r="D52" s="54" t="str">
        <f t="shared" si="0"/>
        <v>0023</v>
      </c>
      <c r="E52" s="113" t="str">
        <f>IF(OR(LEN(I52)=0,Q52&lt;2,Q52=9),"",IF(AND(Q52&lt;4,LEFT(V52,1)="#"),"###",IF(Q52=2,IF(HEX2DEC(V52)&gt;255,"&gt;FF!",RIGHT(V52,2)),IF(Q52=3,DEC2HEX(MOD(HEX2DEC(V52),256),2),IF(ISNA(MATCH(R52,'8080'!$D$6:$D$252,0)),"###",VLOOKUP(R52,'8080'!$D$6:$K$252,4,0))))))</f>
        <v>06</v>
      </c>
      <c r="F52" s="114" t="str">
        <f t="shared" si="9"/>
        <v>41</v>
      </c>
      <c r="G52" s="53" t="str">
        <f t="shared" si="1"/>
        <v/>
      </c>
      <c r="H52" s="52"/>
      <c r="I52" s="43" t="s">
        <v>87</v>
      </c>
      <c r="J52" s="43" t="s">
        <v>466</v>
      </c>
      <c r="K52" s="251" t="s">
        <v>720</v>
      </c>
      <c r="L52" s="55" t="str">
        <f t="shared" si="2"/>
        <v>Move 41h into b</v>
      </c>
      <c r="M52" s="38" t="str">
        <f>IF(ISNUMBER(Q52),IF(Q52&lt;10,"",VLOOKUP(R52,'8080'!$D$6:$J$252,'8080'!$I$4,0)),"")</f>
        <v xml:space="preserve"> </v>
      </c>
      <c r="N52" s="53">
        <f>IF(ISNUMBER(Q52),IF(Q52&lt;10,"",VLOOKUP(R52,'8080'!$D$6:$J$252,'8080'!$H$4,0)),"")</f>
        <v>7</v>
      </c>
      <c r="O52" s="210"/>
      <c r="P52" s="44"/>
      <c r="Q52" s="38">
        <f>IF(LEN(I52)=0,"",IF(I52="org",0,IF(I52="equ",1,IF(I52="db",2,IF(I52="dw",3,IF(I52="end",9,IF(ISNA(MATCH(I52,'8080'!$B$6:$B$252,0)),"BOGUS",VLOOKUP(I52,'8080'!$B$6:$L$252,'8080'!K$3,0))))))))</f>
        <v>13</v>
      </c>
      <c r="R52" s="37" t="str">
        <f t="shared" si="3"/>
        <v>mvi b,</v>
      </c>
      <c r="S52" s="38">
        <f>IF(LEN(Q52)=0,"",IF(Q52&gt;9,VLOOKUP(R52,'8080'!$D$6:$E$252,'8080'!$E$4,0),IF(OR(Q52&lt;2,Q52=9),0,IF(Q52=2,1,IF(Q52=3,2,"ERROR!")))))</f>
        <v>2</v>
      </c>
      <c r="T52" s="37" t="str">
        <f t="shared" si="4"/>
        <v>"A"</v>
      </c>
      <c r="U52" s="37">
        <f t="shared" si="10"/>
        <v>65</v>
      </c>
      <c r="V52" s="37" t="str">
        <f t="shared" si="11"/>
        <v>0041</v>
      </c>
      <c r="W52" s="37" t="str">
        <f t="shared" si="5"/>
        <v/>
      </c>
      <c r="X52" s="38" t="str">
        <f t="shared" si="12"/>
        <v>0023</v>
      </c>
      <c r="Y52" s="38" t="str">
        <f t="shared" si="6"/>
        <v>0041</v>
      </c>
      <c r="Z52" s="38" t="str">
        <f t="shared" si="7"/>
        <v>41</v>
      </c>
      <c r="AA52" s="37" t="str">
        <f>IF(LEFT(R52,1)="#","Invalid Instruction!",IF(ISNUMBER(Q52),IF(Q52&lt;10,"",VLOOKUP(R52,'8080'!$D$6:$J$252,'8080'!$J$4,0)),""))</f>
        <v>Move immediate into b</v>
      </c>
      <c r="AB52" s="37" t="str">
        <f>IF(LEN(W52)=0,"",IF(ISERROR(VALUE(LEFT(W52,1))),IF(ISNA(MATCH(W52,W$13:W51,0)),"","DUP"),"LAB"))</f>
        <v/>
      </c>
      <c r="AC52" s="49"/>
    </row>
    <row r="53" spans="1:29" x14ac:dyDescent="0.2">
      <c r="A53" s="44"/>
      <c r="B53" s="210"/>
      <c r="C53" s="208" t="str">
        <f t="shared" si="8"/>
        <v/>
      </c>
      <c r="D53" s="54" t="str">
        <f t="shared" si="0"/>
        <v>0025</v>
      </c>
      <c r="E53" s="113" t="str">
        <f>IF(OR(LEN(I53)=0,Q53&lt;2,Q53=9),"",IF(AND(Q53&lt;4,LEFT(V53,1)="#"),"###",IF(Q53=2,IF(HEX2DEC(V53)&gt;255,"&gt;FF!",RIGHT(V53,2)),IF(Q53=3,DEC2HEX(MOD(HEX2DEC(V53),256),2),IF(ISNA(MATCH(R53,'8080'!$D$6:$D$252,0)),"###",VLOOKUP(R53,'8080'!$D$6:$K$252,4,0))))))</f>
        <v>FE</v>
      </c>
      <c r="F53" s="114" t="str">
        <f t="shared" si="9"/>
        <v>61</v>
      </c>
      <c r="G53" s="53" t="str">
        <f t="shared" si="1"/>
        <v/>
      </c>
      <c r="H53" s="52"/>
      <c r="I53" s="43" t="s">
        <v>252</v>
      </c>
      <c r="J53" s="43" t="s">
        <v>464</v>
      </c>
      <c r="K53" s="251"/>
      <c r="L53" s="55" t="str">
        <f t="shared" si="2"/>
        <v>Subtract 61h from a, discard result</v>
      </c>
      <c r="M53" s="38" t="str">
        <f>IF(ISNUMBER(Q53),IF(Q53&lt;10,"",VLOOKUP(R53,'8080'!$D$6:$J$252,'8080'!$I$4,0)),"")</f>
        <v>S,Z,AC,P,CY</v>
      </c>
      <c r="N53" s="53">
        <f>IF(ISNUMBER(Q53),IF(Q53&lt;10,"",VLOOKUP(R53,'8080'!$D$6:$J$252,'8080'!$H$4,0)),"")</f>
        <v>7</v>
      </c>
      <c r="O53" s="210"/>
      <c r="P53" s="44"/>
      <c r="Q53" s="38">
        <f>IF(LEN(I53)=0,"",IF(I53="org",0,IF(I53="equ",1,IF(I53="db",2,IF(I53="dw",3,IF(I53="end",9,IF(ISNA(MATCH(I53,'8080'!$B$6:$B$252,0)),"BOGUS",VLOOKUP(I53,'8080'!$B$6:$L$252,'8080'!K$3,0))))))))</f>
        <v>14</v>
      </c>
      <c r="R53" s="37" t="str">
        <f t="shared" si="3"/>
        <v>cpi</v>
      </c>
      <c r="S53" s="38">
        <f>IF(LEN(Q53)=0,"",IF(Q53&gt;9,VLOOKUP(R53,'8080'!$D$6:$E$252,'8080'!$E$4,0),IF(OR(Q53&lt;2,Q53=9),0,IF(Q53=2,1,IF(Q53=3,2,"ERROR!")))))</f>
        <v>2</v>
      </c>
      <c r="T53" s="37" t="str">
        <f t="shared" si="4"/>
        <v>"a"</v>
      </c>
      <c r="U53" s="37">
        <f t="shared" si="10"/>
        <v>97</v>
      </c>
      <c r="V53" s="37" t="str">
        <f t="shared" si="11"/>
        <v>0061</v>
      </c>
      <c r="W53" s="37" t="str">
        <f t="shared" si="5"/>
        <v/>
      </c>
      <c r="X53" s="38" t="str">
        <f t="shared" si="12"/>
        <v>0025</v>
      </c>
      <c r="Y53" s="38" t="str">
        <f t="shared" si="6"/>
        <v>0061</v>
      </c>
      <c r="Z53" s="38" t="str">
        <f t="shared" si="7"/>
        <v>61</v>
      </c>
      <c r="AA53" s="37" t="str">
        <f>IF(LEFT(R53,1)="#","Invalid Instruction!",IF(ISNUMBER(Q53),IF(Q53&lt;10,"",VLOOKUP(R53,'8080'!$D$6:$J$252,'8080'!$J$4,0)),""))</f>
        <v>Subtract immediate from a, discard result</v>
      </c>
      <c r="AB53" s="37" t="str">
        <f>IF(LEN(W53)=0,"",IF(ISERROR(VALUE(LEFT(W53,1))),IF(ISNA(MATCH(W53,W$13:W52,0)),"","DUP"),"LAB"))</f>
        <v/>
      </c>
      <c r="AC53" s="49"/>
    </row>
    <row r="54" spans="1:29" x14ac:dyDescent="0.2">
      <c r="A54" s="44"/>
      <c r="B54" s="210"/>
      <c r="C54" s="208" t="str">
        <f t="shared" si="8"/>
        <v/>
      </c>
      <c r="D54" s="54" t="str">
        <f t="shared" si="0"/>
        <v>0027</v>
      </c>
      <c r="E54" s="113" t="str">
        <f>IF(OR(LEN(I54)=0,Q54&lt;2,Q54=9),"",IF(AND(Q54&lt;4,LEFT(V54,1)="#"),"###",IF(Q54=2,IF(HEX2DEC(V54)&gt;255,"&gt;FF!",RIGHT(V54,2)),IF(Q54=3,DEC2HEX(MOD(HEX2DEC(V54),256),2),IF(ISNA(MATCH(R54,'8080'!$D$6:$D$252,0)),"###",VLOOKUP(R54,'8080'!$D$6:$K$252,4,0))))))</f>
        <v>17</v>
      </c>
      <c r="F54" s="114" t="str">
        <f t="shared" si="9"/>
        <v/>
      </c>
      <c r="G54" s="53" t="str">
        <f t="shared" si="1"/>
        <v/>
      </c>
      <c r="H54" s="52"/>
      <c r="I54" s="43" t="s">
        <v>344</v>
      </c>
      <c r="J54" s="43" t="s">
        <v>754</v>
      </c>
      <c r="K54" s="251" t="s">
        <v>758</v>
      </c>
      <c r="L54" s="55" t="str">
        <f t="shared" si="2"/>
        <v/>
      </c>
      <c r="M54" s="38" t="str">
        <f>IF(ISNUMBER(Q54),IF(Q54&lt;10,"",VLOOKUP(R54,'8080'!$D$6:$J$252,'8080'!$I$4,0)),"")</f>
        <v/>
      </c>
      <c r="N54" s="53" t="str">
        <f>IF(ISNUMBER(Q54),IF(Q54&lt;10,"",VLOOKUP(R54,'8080'!$D$6:$J$252,'8080'!$H$4,0)),"")</f>
        <v/>
      </c>
      <c r="O54" s="210"/>
      <c r="P54" s="44"/>
      <c r="Q54" s="38">
        <f>IF(LEN(I54)=0,"",IF(I54="org",0,IF(I54="equ",1,IF(I54="db",2,IF(I54="dw",3,IF(I54="end",9,IF(ISNA(MATCH(I54,'8080'!$B$6:$B$252,0)),"BOGUS",VLOOKUP(I54,'8080'!$B$6:$L$252,'8080'!K$3,0))))))))</f>
        <v>2</v>
      </c>
      <c r="R54" s="37" t="str">
        <f t="shared" si="3"/>
        <v>db</v>
      </c>
      <c r="S54" s="38">
        <f>IF(LEN(Q54)=0,"",IF(Q54&gt;9,VLOOKUP(R54,'8080'!$D$6:$E$252,'8080'!$E$4,0),IF(OR(Q54&lt;2,Q54=9),0,IF(Q54=2,1,IF(Q54=3,2,"ERROR!")))))</f>
        <v>1</v>
      </c>
      <c r="T54" s="37" t="str">
        <f t="shared" si="4"/>
        <v>23</v>
      </c>
      <c r="U54" s="37">
        <f t="shared" si="10"/>
        <v>23</v>
      </c>
      <c r="V54" s="37" t="str">
        <f t="shared" si="11"/>
        <v>0017</v>
      </c>
      <c r="W54" s="37" t="str">
        <f t="shared" si="5"/>
        <v/>
      </c>
      <c r="X54" s="38" t="str">
        <f t="shared" si="12"/>
        <v>0027</v>
      </c>
      <c r="Y54" s="38" t="str">
        <f t="shared" si="6"/>
        <v>0017</v>
      </c>
      <c r="Z54" s="38" t="str">
        <f t="shared" si="7"/>
        <v/>
      </c>
      <c r="AA54" s="37" t="str">
        <f>IF(LEFT(R54,1)="#","Invalid Instruction!",IF(ISNUMBER(Q54),IF(Q54&lt;10,"",VLOOKUP(R54,'8080'!$D$6:$J$252,'8080'!$J$4,0)),""))</f>
        <v/>
      </c>
      <c r="AB54" s="37" t="str">
        <f>IF(LEN(W54)=0,"",IF(ISERROR(VALUE(LEFT(W54,1))),IF(ISNA(MATCH(W54,W$13:W53,0)),"","DUP"),"LAB"))</f>
        <v/>
      </c>
      <c r="AC54" s="49"/>
    </row>
    <row r="55" spans="1:29" x14ac:dyDescent="0.2">
      <c r="A55" s="44"/>
      <c r="B55" s="210"/>
      <c r="C55" s="208" t="str">
        <f t="shared" si="8"/>
        <v/>
      </c>
      <c r="D55" s="54" t="str">
        <f t="shared" si="0"/>
        <v>0028</v>
      </c>
      <c r="E55" s="113" t="str">
        <f>IF(OR(LEN(I55)=0,Q55&lt;2,Q55=9),"",IF(AND(Q55&lt;4,LEFT(V55,1)="#"),"###",IF(Q55=2,IF(HEX2DEC(V55)&gt;255,"&gt;FF!",RIGHT(V55,2)),IF(Q55=3,DEC2HEX(MOD(HEX2DEC(V55),256),2),IF(ISNA(MATCH(R55,'8080'!$D$6:$D$252,0)),"###",VLOOKUP(R55,'8080'!$D$6:$K$252,4,0))))))</f>
        <v>65</v>
      </c>
      <c r="F55" s="114" t="str">
        <f t="shared" si="9"/>
        <v/>
      </c>
      <c r="G55" s="53" t="str">
        <f t="shared" si="1"/>
        <v/>
      </c>
      <c r="H55" s="52"/>
      <c r="I55" s="43" t="s">
        <v>344</v>
      </c>
      <c r="J55" s="43" t="s">
        <v>765</v>
      </c>
      <c r="K55" s="251" t="s">
        <v>752</v>
      </c>
      <c r="L55" s="55" t="str">
        <f t="shared" si="2"/>
        <v/>
      </c>
      <c r="M55" s="38" t="str">
        <f>IF(ISNUMBER(Q55),IF(Q55&lt;10,"",VLOOKUP(R55,'8080'!$D$6:$J$252,'8080'!$I$4,0)),"")</f>
        <v/>
      </c>
      <c r="N55" s="53" t="str">
        <f>IF(ISNUMBER(Q55),IF(Q55&lt;10,"",VLOOKUP(R55,'8080'!$D$6:$J$252,'8080'!$H$4,0)),"")</f>
        <v/>
      </c>
      <c r="O55" s="210"/>
      <c r="P55" s="44"/>
      <c r="Q55" s="38">
        <f>IF(LEN(I55)=0,"",IF(I55="org",0,IF(I55="equ",1,IF(I55="db",2,IF(I55="dw",3,IF(I55="end",9,IF(ISNA(MATCH(I55,'8080'!$B$6:$B$252,0)),"BOGUS",VLOOKUP(I55,'8080'!$B$6:$L$252,'8080'!K$3,0))))))))</f>
        <v>2</v>
      </c>
      <c r="R55" s="37" t="str">
        <f t="shared" si="3"/>
        <v>db</v>
      </c>
      <c r="S55" s="38">
        <f>IF(LEN(Q55)=0,"",IF(Q55&gt;9,VLOOKUP(R55,'8080'!$D$6:$E$252,'8080'!$E$4,0),IF(OR(Q55&lt;2,Q55=9),0,IF(Q55=2,1,IF(Q55=3,2,"ERROR!")))))</f>
        <v>1</v>
      </c>
      <c r="T55" s="37" t="str">
        <f t="shared" si="4"/>
        <v>145q</v>
      </c>
      <c r="U55" s="37">
        <f t="shared" si="10"/>
        <v>101</v>
      </c>
      <c r="V55" s="37" t="str">
        <f t="shared" si="11"/>
        <v>0065</v>
      </c>
      <c r="W55" s="37" t="str">
        <f t="shared" si="5"/>
        <v/>
      </c>
      <c r="X55" s="38" t="str">
        <f t="shared" si="12"/>
        <v>0028</v>
      </c>
      <c r="Y55" s="38" t="str">
        <f t="shared" si="6"/>
        <v>0065</v>
      </c>
      <c r="Z55" s="38" t="str">
        <f t="shared" si="7"/>
        <v/>
      </c>
      <c r="AA55" s="37" t="str">
        <f>IF(LEFT(R55,1)="#","Invalid Instruction!",IF(ISNUMBER(Q55),IF(Q55&lt;10,"",VLOOKUP(R55,'8080'!$D$6:$J$252,'8080'!$J$4,0)),""))</f>
        <v/>
      </c>
      <c r="AB55" s="37" t="str">
        <f>IF(LEN(W55)=0,"",IF(ISERROR(VALUE(LEFT(W55,1))),IF(ISNA(MATCH(W55,W$13:W54,0)),"","DUP"),"LAB"))</f>
        <v/>
      </c>
      <c r="AC55" s="49"/>
    </row>
    <row r="56" spans="1:29" x14ac:dyDescent="0.2">
      <c r="A56" s="44"/>
      <c r="B56" s="210"/>
      <c r="C56" s="208" t="str">
        <f t="shared" si="8"/>
        <v/>
      </c>
      <c r="D56" s="54" t="str">
        <f t="shared" si="0"/>
        <v/>
      </c>
      <c r="E56" s="113" t="str">
        <f>IF(OR(LEN(I56)=0,Q56&lt;2,Q56=9),"",IF(AND(Q56&lt;4,LEFT(V56,1)="#"),"###",IF(Q56=2,IF(HEX2DEC(V56)&gt;255,"&gt;FF!",RIGHT(V56,2)),IF(Q56=3,DEC2HEX(MOD(HEX2DEC(V56),256),2),IF(ISNA(MATCH(R56,'8080'!$D$6:$D$252,0)),"###",VLOOKUP(R56,'8080'!$D$6:$K$252,4,0))))))</f>
        <v/>
      </c>
      <c r="F56" s="114" t="str">
        <f t="shared" si="9"/>
        <v/>
      </c>
      <c r="G56" s="53" t="str">
        <f t="shared" si="1"/>
        <v/>
      </c>
      <c r="H56" s="52"/>
      <c r="I56" s="43"/>
      <c r="J56" s="43"/>
      <c r="K56" s="251"/>
      <c r="L56" s="55" t="str">
        <f t="shared" si="2"/>
        <v/>
      </c>
      <c r="M56" s="38" t="str">
        <f>IF(ISNUMBER(Q56),IF(Q56&lt;10,"",VLOOKUP(R56,'8080'!$D$6:$J$252,'8080'!$I$4,0)),"")</f>
        <v/>
      </c>
      <c r="N56" s="53" t="str">
        <f>IF(ISNUMBER(Q56),IF(Q56&lt;10,"",VLOOKUP(R56,'8080'!$D$6:$J$252,'8080'!$H$4,0)),"")</f>
        <v/>
      </c>
      <c r="O56" s="210"/>
      <c r="P56" s="44"/>
      <c r="Q56" s="38" t="str">
        <f>IF(LEN(I56)=0,"",IF(I56="org",0,IF(I56="equ",1,IF(I56="db",2,IF(I56="dw",3,IF(I56="end",9,IF(ISNA(MATCH(I56,'8080'!$B$6:$B$252,0)),"BOGUS",VLOOKUP(I56,'8080'!$B$6:$L$252,'8080'!K$3,0))))))))</f>
        <v/>
      </c>
      <c r="R56" s="37" t="str">
        <f t="shared" si="3"/>
        <v/>
      </c>
      <c r="S56" s="38" t="str">
        <f>IF(LEN(Q56)=0,"",IF(Q56&gt;9,VLOOKUP(R56,'8080'!$D$6:$E$252,'8080'!$E$4,0),IF(OR(Q56&lt;2,Q56=9),0,IF(Q56=2,1,IF(Q56=3,2,"ERROR!")))))</f>
        <v/>
      </c>
      <c r="T56" s="37" t="str">
        <f t="shared" si="4"/>
        <v/>
      </c>
      <c r="U56" s="37" t="str">
        <f t="shared" si="10"/>
        <v/>
      </c>
      <c r="V56" s="37" t="str">
        <f t="shared" si="11"/>
        <v/>
      </c>
      <c r="W56" s="37" t="str">
        <f t="shared" si="5"/>
        <v/>
      </c>
      <c r="X56" s="38" t="str">
        <f t="shared" si="12"/>
        <v>0029</v>
      </c>
      <c r="Y56" s="38" t="str">
        <f t="shared" si="6"/>
        <v>0000</v>
      </c>
      <c r="Z56" s="38" t="str">
        <f t="shared" si="7"/>
        <v/>
      </c>
      <c r="AA56" s="37" t="str">
        <f>IF(LEFT(R56,1)="#","Invalid Instruction!",IF(ISNUMBER(Q56),IF(Q56&lt;10,"",VLOOKUP(R56,'8080'!$D$6:$J$252,'8080'!$J$4,0)),""))</f>
        <v/>
      </c>
      <c r="AB56" s="37" t="str">
        <f>IF(LEN(W56)=0,"",IF(ISERROR(VALUE(LEFT(W56,1))),IF(ISNA(MATCH(W56,W$13:W55,0)),"","DUP"),"LAB"))</f>
        <v/>
      </c>
      <c r="AC56" s="49"/>
    </row>
    <row r="57" spans="1:29" x14ac:dyDescent="0.2">
      <c r="A57" s="44"/>
      <c r="B57" s="210"/>
      <c r="C57" s="208" t="str">
        <f t="shared" si="8"/>
        <v/>
      </c>
      <c r="D57" s="54" t="str">
        <f t="shared" si="0"/>
        <v>0029</v>
      </c>
      <c r="E57" s="113" t="str">
        <f>IF(OR(LEN(I57)=0,Q57&lt;2,Q57=9),"",IF(AND(Q57&lt;4,LEFT(V57,1)="#"),"###",IF(Q57=2,IF(HEX2DEC(V57)&gt;255,"&gt;FF!",RIGHT(V57,2)),IF(Q57=3,DEC2HEX(MOD(HEX2DEC(V57),256),2),IF(ISNA(MATCH(R57,'8080'!$D$6:$D$252,0)),"###",VLOOKUP(R57,'8080'!$D$6:$K$252,4,0))))))</f>
        <v/>
      </c>
      <c r="F57" s="114" t="str">
        <f t="shared" si="9"/>
        <v/>
      </c>
      <c r="G57" s="53" t="str">
        <f t="shared" si="1"/>
        <v/>
      </c>
      <c r="H57" s="52"/>
      <c r="I57" s="43" t="s">
        <v>459</v>
      </c>
      <c r="J57" s="43"/>
      <c r="K57" s="251" t="s">
        <v>460</v>
      </c>
      <c r="L57" s="55" t="str">
        <f t="shared" si="2"/>
        <v/>
      </c>
      <c r="M57" s="38" t="str">
        <f>IF(ISNUMBER(Q57),IF(Q57&lt;10,"",VLOOKUP(R57,'8080'!$D$6:$J$252,'8080'!$I$4,0)),"")</f>
        <v/>
      </c>
      <c r="N57" s="53" t="str">
        <f>IF(ISNUMBER(Q57),IF(Q57&lt;10,"",VLOOKUP(R57,'8080'!$D$6:$J$252,'8080'!$H$4,0)),"")</f>
        <v/>
      </c>
      <c r="O57" s="210"/>
      <c r="P57" s="44"/>
      <c r="Q57" s="38">
        <f>IF(LEN(I57)=0,"",IF(I57="org",0,IF(I57="equ",1,IF(I57="db",2,IF(I57="dw",3,IF(I57="end",9,IF(ISNA(MATCH(I57,'8080'!$B$6:$B$252,0)),"BOGUS",VLOOKUP(I57,'8080'!$B$6:$L$252,'8080'!K$3,0))))))))</f>
        <v>9</v>
      </c>
      <c r="R57" s="37" t="str">
        <f t="shared" si="3"/>
        <v>end</v>
      </c>
      <c r="S57" s="38">
        <f>IF(LEN(Q57)=0,"",IF(Q57&gt;9,VLOOKUP(R57,'8080'!$D$6:$E$252,'8080'!$E$4,0),IF(OR(Q57&lt;2,Q57=9),0,IF(Q57=2,1,IF(Q57=3,2,"ERROR!")))))</f>
        <v>0</v>
      </c>
      <c r="T57" s="37" t="str">
        <f t="shared" si="4"/>
        <v/>
      </c>
      <c r="U57" s="37" t="str">
        <f t="shared" si="10"/>
        <v/>
      </c>
      <c r="V57" s="37" t="str">
        <f t="shared" si="11"/>
        <v/>
      </c>
      <c r="W57" s="37" t="str">
        <f t="shared" si="5"/>
        <v/>
      </c>
      <c r="X57" s="38" t="str">
        <f t="shared" si="12"/>
        <v>0029</v>
      </c>
      <c r="Y57" s="38" t="str">
        <f t="shared" si="6"/>
        <v>0000</v>
      </c>
      <c r="Z57" s="38" t="str">
        <f t="shared" si="7"/>
        <v/>
      </c>
      <c r="AA57" s="37" t="str">
        <f>IF(LEFT(R57,1)="#","Invalid Instruction!",IF(ISNUMBER(Q57),IF(Q57&lt;10,"",VLOOKUP(R57,'8080'!$D$6:$J$252,'8080'!$J$4,0)),""))</f>
        <v/>
      </c>
      <c r="AB57" s="37" t="str">
        <f>IF(LEN(W57)=0,"",IF(ISERROR(VALUE(LEFT(W57,1))),IF(ISNA(MATCH(W57,W$13:W56,0)),"","DUP"),"LAB"))</f>
        <v/>
      </c>
      <c r="AC57" s="49"/>
    </row>
    <row r="58" spans="1:29" x14ac:dyDescent="0.2">
      <c r="A58" s="44"/>
      <c r="B58" s="210"/>
      <c r="C58" s="208" t="str">
        <f t="shared" si="8"/>
        <v/>
      </c>
      <c r="D58" s="54" t="str">
        <f t="shared" si="0"/>
        <v/>
      </c>
      <c r="E58" s="113" t="str">
        <f>IF(OR(LEN(I58)=0,Q58&lt;2,Q58=9),"",IF(AND(Q58&lt;4,LEFT(V58,1)="#"),"###",IF(Q58=2,IF(HEX2DEC(V58)&gt;255,"&gt;FF!",RIGHT(V58,2)),IF(Q58=3,DEC2HEX(MOD(HEX2DEC(V58),256),2),IF(ISNA(MATCH(R58,'8080'!$D$6:$D$252,0)),"###",VLOOKUP(R58,'8080'!$D$6:$K$252,4,0))))))</f>
        <v/>
      </c>
      <c r="F58" s="114" t="str">
        <f t="shared" si="9"/>
        <v/>
      </c>
      <c r="G58" s="53" t="str">
        <f t="shared" si="1"/>
        <v/>
      </c>
      <c r="H58" s="52"/>
      <c r="I58" s="43"/>
      <c r="J58" s="43"/>
      <c r="K58" s="251"/>
      <c r="L58" s="55" t="str">
        <f t="shared" si="2"/>
        <v/>
      </c>
      <c r="M58" s="38" t="str">
        <f>IF(ISNUMBER(Q58),IF(Q58&lt;10,"",VLOOKUP(R58,'8080'!$D$6:$J$252,'8080'!$I$4,0)),"")</f>
        <v/>
      </c>
      <c r="N58" s="53" t="str">
        <f>IF(ISNUMBER(Q58),IF(Q58&lt;10,"",VLOOKUP(R58,'8080'!$D$6:$J$252,'8080'!$H$4,0)),"")</f>
        <v/>
      </c>
      <c r="O58" s="210"/>
      <c r="P58" s="44"/>
      <c r="Q58" s="38" t="str">
        <f>IF(LEN(I58)=0,"",IF(I58="org",0,IF(I58="equ",1,IF(I58="db",2,IF(I58="dw",3,IF(I58="end",9,IF(ISNA(MATCH(I58,'8080'!$B$6:$B$252,0)),"BOGUS",VLOOKUP(I58,'8080'!$B$6:$L$252,'8080'!K$3,0))))))))</f>
        <v/>
      </c>
      <c r="R58" s="37" t="str">
        <f t="shared" si="3"/>
        <v/>
      </c>
      <c r="S58" s="38" t="str">
        <f>IF(LEN(Q58)=0,"",IF(Q58&gt;9,VLOOKUP(R58,'8080'!$D$6:$E$252,'8080'!$E$4,0),IF(OR(Q58&lt;2,Q58=9),0,IF(Q58=2,1,IF(Q58=3,2,"ERROR!")))))</f>
        <v/>
      </c>
      <c r="T58" s="37" t="str">
        <f t="shared" si="4"/>
        <v/>
      </c>
      <c r="U58" s="37" t="str">
        <f t="shared" si="10"/>
        <v/>
      </c>
      <c r="V58" s="37" t="str">
        <f t="shared" si="11"/>
        <v/>
      </c>
      <c r="W58" s="37" t="str">
        <f t="shared" si="5"/>
        <v/>
      </c>
      <c r="X58" s="38" t="str">
        <f t="shared" si="12"/>
        <v>0029</v>
      </c>
      <c r="Y58" s="38" t="str">
        <f t="shared" si="6"/>
        <v>0000</v>
      </c>
      <c r="Z58" s="38" t="str">
        <f t="shared" si="7"/>
        <v/>
      </c>
      <c r="AA58" s="37" t="str">
        <f>IF(LEFT(R58,1)="#","Invalid Instruction!",IF(ISNUMBER(Q58),IF(Q58&lt;10,"",VLOOKUP(R58,'8080'!$D$6:$J$252,'8080'!$J$4,0)),""))</f>
        <v/>
      </c>
      <c r="AB58" s="37" t="str">
        <f>IF(LEN(W58)=0,"",IF(ISERROR(VALUE(LEFT(W58,1))),IF(ISNA(MATCH(W58,W$13:W57,0)),"","DUP"),"LAB"))</f>
        <v/>
      </c>
      <c r="AC58" s="49"/>
    </row>
    <row r="59" spans="1:29" x14ac:dyDescent="0.2">
      <c r="A59" s="44"/>
      <c r="B59" s="210"/>
      <c r="C59" s="208" t="str">
        <f t="shared" si="8"/>
        <v/>
      </c>
      <c r="D59" s="54" t="str">
        <f t="shared" si="0"/>
        <v/>
      </c>
      <c r="E59" s="113" t="str">
        <f>IF(OR(LEN(I59)=0,Q59&lt;2,Q59=9),"",IF(AND(Q59&lt;4,LEFT(V59,1)="#"),"###",IF(Q59=2,IF(HEX2DEC(V59)&gt;255,"&gt;FF!",RIGHT(V59,2)),IF(Q59=3,DEC2HEX(MOD(HEX2DEC(V59),256),2),IF(ISNA(MATCH(R59,'8080'!$D$6:$D$252,0)),"###",VLOOKUP(R59,'8080'!$D$6:$K$252,4,0))))))</f>
        <v/>
      </c>
      <c r="F59" s="114" t="str">
        <f t="shared" si="9"/>
        <v/>
      </c>
      <c r="G59" s="53" t="str">
        <f t="shared" si="1"/>
        <v/>
      </c>
      <c r="H59" s="52"/>
      <c r="I59" s="43"/>
      <c r="J59" s="43"/>
      <c r="K59" s="251"/>
      <c r="L59" s="55" t="str">
        <f t="shared" si="2"/>
        <v/>
      </c>
      <c r="M59" s="38" t="str">
        <f>IF(ISNUMBER(Q59),IF(Q59&lt;10,"",VLOOKUP(R59,'8080'!$D$6:$J$252,'8080'!$I$4,0)),"")</f>
        <v/>
      </c>
      <c r="N59" s="53" t="str">
        <f>IF(ISNUMBER(Q59),IF(Q59&lt;10,"",VLOOKUP(R59,'8080'!$D$6:$J$252,'8080'!$H$4,0)),"")</f>
        <v/>
      </c>
      <c r="O59" s="210"/>
      <c r="P59" s="44"/>
      <c r="Q59" s="38" t="str">
        <f>IF(LEN(I59)=0,"",IF(I59="org",0,IF(I59="equ",1,IF(I59="db",2,IF(I59="dw",3,IF(I59="end",9,IF(ISNA(MATCH(I59,'8080'!$B$6:$B$252,0)),"BOGUS",VLOOKUP(I59,'8080'!$B$6:$L$252,'8080'!K$3,0))))))))</f>
        <v/>
      </c>
      <c r="R59" s="37" t="str">
        <f t="shared" si="3"/>
        <v/>
      </c>
      <c r="S59" s="38" t="str">
        <f>IF(LEN(Q59)=0,"",IF(Q59&gt;9,VLOOKUP(R59,'8080'!$D$6:$E$252,'8080'!$E$4,0),IF(OR(Q59&lt;2,Q59=9),0,IF(Q59=2,1,IF(Q59=3,2,"ERROR!")))))</f>
        <v/>
      </c>
      <c r="T59" s="37" t="str">
        <f t="shared" si="4"/>
        <v/>
      </c>
      <c r="U59" s="37" t="str">
        <f t="shared" si="10"/>
        <v/>
      </c>
      <c r="V59" s="37" t="str">
        <f t="shared" si="11"/>
        <v/>
      </c>
      <c r="W59" s="37" t="str">
        <f t="shared" si="5"/>
        <v/>
      </c>
      <c r="X59" s="38" t="str">
        <f t="shared" si="12"/>
        <v>0029</v>
      </c>
      <c r="Y59" s="38" t="str">
        <f t="shared" si="6"/>
        <v>0000</v>
      </c>
      <c r="Z59" s="38" t="str">
        <f t="shared" si="7"/>
        <v/>
      </c>
      <c r="AA59" s="37" t="str">
        <f>IF(LEFT(R59,1)="#","Invalid Instruction!",IF(ISNUMBER(Q59),IF(Q59&lt;10,"",VLOOKUP(R59,'8080'!$D$6:$J$252,'8080'!$J$4,0)),""))</f>
        <v/>
      </c>
      <c r="AB59" s="37" t="str">
        <f>IF(LEN(W59)=0,"",IF(ISERROR(VALUE(LEFT(W59,1))),IF(ISNA(MATCH(W59,W$13:W58,0)),"","DUP"),"LAB"))</f>
        <v/>
      </c>
      <c r="AC59" s="49"/>
    </row>
    <row r="60" spans="1:29" x14ac:dyDescent="0.2">
      <c r="A60" s="44"/>
      <c r="B60" s="210"/>
      <c r="C60" s="208" t="str">
        <f t="shared" si="8"/>
        <v/>
      </c>
      <c r="D60" s="54" t="str">
        <f t="shared" si="0"/>
        <v/>
      </c>
      <c r="E60" s="113" t="str">
        <f>IF(OR(LEN(I60)=0,Q60&lt;2,Q60=9),"",IF(AND(Q60&lt;4,LEFT(V60,1)="#"),"###",IF(Q60=2,IF(HEX2DEC(V60)&gt;255,"&gt;FF!",RIGHT(V60,2)),IF(Q60=3,DEC2HEX(MOD(HEX2DEC(V60),256),2),IF(ISNA(MATCH(R60,'8080'!$D$6:$D$252,0)),"###",VLOOKUP(R60,'8080'!$D$6:$K$252,4,0))))))</f>
        <v/>
      </c>
      <c r="F60" s="114" t="str">
        <f t="shared" si="9"/>
        <v/>
      </c>
      <c r="G60" s="53" t="str">
        <f t="shared" si="1"/>
        <v/>
      </c>
      <c r="H60" s="52"/>
      <c r="I60" s="43"/>
      <c r="J60" s="43"/>
      <c r="K60" s="251"/>
      <c r="L60" s="55" t="str">
        <f t="shared" si="2"/>
        <v/>
      </c>
      <c r="M60" s="38" t="str">
        <f>IF(ISNUMBER(Q60),IF(Q60&lt;10,"",VLOOKUP(R60,'8080'!$D$6:$J$252,'8080'!$I$4,0)),"")</f>
        <v/>
      </c>
      <c r="N60" s="53" t="str">
        <f>IF(ISNUMBER(Q60),IF(Q60&lt;10,"",VLOOKUP(R60,'8080'!$D$6:$J$252,'8080'!$H$4,0)),"")</f>
        <v/>
      </c>
      <c r="O60" s="210"/>
      <c r="P60" s="44"/>
      <c r="Q60" s="38" t="str">
        <f>IF(LEN(I60)=0,"",IF(I60="org",0,IF(I60="equ",1,IF(I60="db",2,IF(I60="dw",3,IF(I60="end",9,IF(ISNA(MATCH(I60,'8080'!$B$6:$B$252,0)),"BOGUS",VLOOKUP(I60,'8080'!$B$6:$L$252,'8080'!K$3,0))))))))</f>
        <v/>
      </c>
      <c r="R60" s="37" t="str">
        <f t="shared" si="3"/>
        <v/>
      </c>
      <c r="S60" s="38" t="str">
        <f>IF(LEN(Q60)=0,"",IF(Q60&gt;9,VLOOKUP(R60,'8080'!$D$6:$E$252,'8080'!$E$4,0),IF(OR(Q60&lt;2,Q60=9),0,IF(Q60=2,1,IF(Q60=3,2,"ERROR!")))))</f>
        <v/>
      </c>
      <c r="T60" s="37" t="str">
        <f t="shared" si="4"/>
        <v/>
      </c>
      <c r="U60" s="37" t="str">
        <f t="shared" si="10"/>
        <v/>
      </c>
      <c r="V60" s="37" t="str">
        <f t="shared" si="11"/>
        <v/>
      </c>
      <c r="W60" s="37" t="str">
        <f t="shared" si="5"/>
        <v/>
      </c>
      <c r="X60" s="38" t="str">
        <f t="shared" si="12"/>
        <v>0029</v>
      </c>
      <c r="Y60" s="38" t="str">
        <f t="shared" si="6"/>
        <v>0000</v>
      </c>
      <c r="Z60" s="38" t="str">
        <f t="shared" si="7"/>
        <v/>
      </c>
      <c r="AA60" s="37" t="str">
        <f>IF(LEFT(R60,1)="#","Invalid Instruction!",IF(ISNUMBER(Q60),IF(Q60&lt;10,"",VLOOKUP(R60,'8080'!$D$6:$J$252,'8080'!$J$4,0)),""))</f>
        <v/>
      </c>
      <c r="AB60" s="37" t="str">
        <f>IF(LEN(W60)=0,"",IF(ISERROR(VALUE(LEFT(W60,1))),IF(ISNA(MATCH(W60,W$13:W59,0)),"","DUP"),"LAB"))</f>
        <v/>
      </c>
      <c r="AC60" s="49"/>
    </row>
    <row r="61" spans="1:29" x14ac:dyDescent="0.2">
      <c r="A61" s="44"/>
      <c r="B61" s="210"/>
      <c r="C61" s="208" t="str">
        <f t="shared" si="8"/>
        <v/>
      </c>
      <c r="D61" s="54" t="str">
        <f t="shared" si="0"/>
        <v/>
      </c>
      <c r="E61" s="113" t="str">
        <f>IF(OR(LEN(I61)=0,Q61&lt;2,Q61=9),"",IF(AND(Q61&lt;4,LEFT(V61,1)="#"),"###",IF(Q61=2,IF(HEX2DEC(V61)&gt;255,"&gt;FF!",RIGHT(V61,2)),IF(Q61=3,DEC2HEX(MOD(HEX2DEC(V61),256),2),IF(ISNA(MATCH(R61,'8080'!$D$6:$D$252,0)),"###",VLOOKUP(R61,'8080'!$D$6:$K$252,4,0))))))</f>
        <v/>
      </c>
      <c r="F61" s="114" t="str">
        <f t="shared" si="9"/>
        <v/>
      </c>
      <c r="G61" s="53" t="str">
        <f t="shared" si="1"/>
        <v/>
      </c>
      <c r="H61" s="52"/>
      <c r="I61" s="43"/>
      <c r="J61" s="43"/>
      <c r="K61" s="251"/>
      <c r="L61" s="55" t="str">
        <f t="shared" si="2"/>
        <v/>
      </c>
      <c r="M61" s="38" t="str">
        <f>IF(ISNUMBER(Q61),IF(Q61&lt;10,"",VLOOKUP(R61,'8080'!$D$6:$J$252,'8080'!$I$4,0)),"")</f>
        <v/>
      </c>
      <c r="N61" s="53" t="str">
        <f>IF(ISNUMBER(Q61),IF(Q61&lt;10,"",VLOOKUP(R61,'8080'!$D$6:$J$252,'8080'!$H$4,0)),"")</f>
        <v/>
      </c>
      <c r="O61" s="210"/>
      <c r="P61" s="44"/>
      <c r="Q61" s="38" t="str">
        <f>IF(LEN(I61)=0,"",IF(I61="org",0,IF(I61="equ",1,IF(I61="db",2,IF(I61="dw",3,IF(I61="end",9,IF(ISNA(MATCH(I61,'8080'!$B$6:$B$252,0)),"BOGUS",VLOOKUP(I61,'8080'!$B$6:$L$252,'8080'!K$3,0))))))))</f>
        <v/>
      </c>
      <c r="R61" s="37" t="str">
        <f t="shared" si="3"/>
        <v/>
      </c>
      <c r="S61" s="38" t="str">
        <f>IF(LEN(Q61)=0,"",IF(Q61&gt;9,VLOOKUP(R61,'8080'!$D$6:$E$252,'8080'!$E$4,0),IF(OR(Q61&lt;2,Q61=9),0,IF(Q61=2,1,IF(Q61=3,2,"ERROR!")))))</f>
        <v/>
      </c>
      <c r="T61" s="37" t="str">
        <f t="shared" si="4"/>
        <v/>
      </c>
      <c r="U61" s="37" t="str">
        <f t="shared" si="10"/>
        <v/>
      </c>
      <c r="V61" s="37" t="str">
        <f t="shared" si="11"/>
        <v/>
      </c>
      <c r="W61" s="37" t="str">
        <f t="shared" si="5"/>
        <v/>
      </c>
      <c r="X61" s="38" t="str">
        <f t="shared" si="12"/>
        <v>0029</v>
      </c>
      <c r="Y61" s="38" t="str">
        <f t="shared" si="6"/>
        <v>0000</v>
      </c>
      <c r="Z61" s="38" t="str">
        <f t="shared" si="7"/>
        <v/>
      </c>
      <c r="AA61" s="37" t="str">
        <f>IF(LEFT(R61,1)="#","Invalid Instruction!",IF(ISNUMBER(Q61),IF(Q61&lt;10,"",VLOOKUP(R61,'8080'!$D$6:$J$252,'8080'!$J$4,0)),""))</f>
        <v/>
      </c>
      <c r="AB61" s="37" t="str">
        <f>IF(LEN(W61)=0,"",IF(ISERROR(VALUE(LEFT(W61,1))),IF(ISNA(MATCH(W61,W$13:W60,0)),"","DUP"),"LAB"))</f>
        <v/>
      </c>
      <c r="AC61" s="49"/>
    </row>
    <row r="62" spans="1:29" x14ac:dyDescent="0.2">
      <c r="A62" s="44"/>
      <c r="B62" s="210"/>
      <c r="C62" s="208" t="str">
        <f t="shared" si="8"/>
        <v/>
      </c>
      <c r="D62" s="54" t="str">
        <f t="shared" si="0"/>
        <v/>
      </c>
      <c r="E62" s="113" t="str">
        <f>IF(OR(LEN(I62)=0,Q62&lt;2,Q62=9),"",IF(AND(Q62&lt;4,LEFT(V62,1)="#"),"###",IF(Q62=2,IF(HEX2DEC(V62)&gt;255,"&gt;FF!",RIGHT(V62,2)),IF(Q62=3,DEC2HEX(MOD(HEX2DEC(V62),256),2),IF(ISNA(MATCH(R62,'8080'!$D$6:$D$252,0)),"###",VLOOKUP(R62,'8080'!$D$6:$K$252,4,0))))))</f>
        <v/>
      </c>
      <c r="F62" s="114" t="str">
        <f t="shared" si="9"/>
        <v/>
      </c>
      <c r="G62" s="53" t="str">
        <f t="shared" si="1"/>
        <v/>
      </c>
      <c r="H62" s="52"/>
      <c r="I62" s="43"/>
      <c r="J62" s="43"/>
      <c r="K62" s="251"/>
      <c r="L62" s="55" t="str">
        <f t="shared" si="2"/>
        <v/>
      </c>
      <c r="M62" s="38" t="str">
        <f>IF(ISNUMBER(Q62),IF(Q62&lt;10,"",VLOOKUP(R62,'8080'!$D$6:$J$252,'8080'!$I$4,0)),"")</f>
        <v/>
      </c>
      <c r="N62" s="53" t="str">
        <f>IF(ISNUMBER(Q62),IF(Q62&lt;10,"",VLOOKUP(R62,'8080'!$D$6:$J$252,'8080'!$H$4,0)),"")</f>
        <v/>
      </c>
      <c r="O62" s="210"/>
      <c r="P62" s="44"/>
      <c r="Q62" s="38" t="str">
        <f>IF(LEN(I62)=0,"",IF(I62="org",0,IF(I62="equ",1,IF(I62="db",2,IF(I62="dw",3,IF(I62="end",9,IF(ISNA(MATCH(I62,'8080'!$B$6:$B$252,0)),"BOGUS",VLOOKUP(I62,'8080'!$B$6:$L$252,'8080'!K$3,0))))))))</f>
        <v/>
      </c>
      <c r="R62" s="37" t="str">
        <f t="shared" si="3"/>
        <v/>
      </c>
      <c r="S62" s="38" t="str">
        <f>IF(LEN(Q62)=0,"",IF(Q62&gt;9,VLOOKUP(R62,'8080'!$D$6:$E$252,'8080'!$E$4,0),IF(OR(Q62&lt;2,Q62=9),0,IF(Q62=2,1,IF(Q62=3,2,"ERROR!")))))</f>
        <v/>
      </c>
      <c r="T62" s="37" t="str">
        <f t="shared" si="4"/>
        <v/>
      </c>
      <c r="U62" s="37" t="str">
        <f t="shared" si="10"/>
        <v/>
      </c>
      <c r="V62" s="37" t="str">
        <f t="shared" si="11"/>
        <v/>
      </c>
      <c r="W62" s="37" t="str">
        <f t="shared" si="5"/>
        <v/>
      </c>
      <c r="X62" s="38" t="str">
        <f t="shared" si="12"/>
        <v>0029</v>
      </c>
      <c r="Y62" s="38" t="str">
        <f t="shared" si="6"/>
        <v>0000</v>
      </c>
      <c r="Z62" s="38" t="str">
        <f t="shared" si="7"/>
        <v/>
      </c>
      <c r="AA62" s="37" t="str">
        <f>IF(LEFT(R62,1)="#","Invalid Instruction!",IF(ISNUMBER(Q62),IF(Q62&lt;10,"",VLOOKUP(R62,'8080'!$D$6:$J$252,'8080'!$J$4,0)),""))</f>
        <v/>
      </c>
      <c r="AB62" s="37" t="str">
        <f>IF(LEN(W62)=0,"",IF(ISERROR(VALUE(LEFT(W62,1))),IF(ISNA(MATCH(W62,W$13:W61,0)),"","DUP"),"LAB"))</f>
        <v/>
      </c>
      <c r="AC62" s="49"/>
    </row>
    <row r="63" spans="1:29" x14ac:dyDescent="0.2">
      <c r="A63" s="44"/>
      <c r="B63" s="210"/>
      <c r="C63" s="208" t="str">
        <f t="shared" si="8"/>
        <v/>
      </c>
      <c r="D63" s="54" t="str">
        <f t="shared" si="0"/>
        <v/>
      </c>
      <c r="E63" s="113" t="str">
        <f>IF(OR(LEN(I63)=0,Q63&lt;2,Q63=9),"",IF(AND(Q63&lt;4,LEFT(V63,1)="#"),"###",IF(Q63=2,IF(HEX2DEC(V63)&gt;255,"&gt;FF!",RIGHT(V63,2)),IF(Q63=3,DEC2HEX(MOD(HEX2DEC(V63),256),2),IF(ISNA(MATCH(R63,'8080'!$D$6:$D$252,0)),"###",VLOOKUP(R63,'8080'!$D$6:$K$252,4,0))))))</f>
        <v/>
      </c>
      <c r="F63" s="114" t="str">
        <f t="shared" si="9"/>
        <v/>
      </c>
      <c r="G63" s="53" t="str">
        <f t="shared" si="1"/>
        <v/>
      </c>
      <c r="H63" s="52"/>
      <c r="I63" s="43"/>
      <c r="J63" s="43"/>
      <c r="K63" s="251"/>
      <c r="L63" s="55" t="str">
        <f t="shared" si="2"/>
        <v/>
      </c>
      <c r="M63" s="38" t="str">
        <f>IF(ISNUMBER(Q63),IF(Q63&lt;10,"",VLOOKUP(R63,'8080'!$D$6:$J$252,'8080'!$I$4,0)),"")</f>
        <v/>
      </c>
      <c r="N63" s="53" t="str">
        <f>IF(ISNUMBER(Q63),IF(Q63&lt;10,"",VLOOKUP(R63,'8080'!$D$6:$J$252,'8080'!$H$4,0)),"")</f>
        <v/>
      </c>
      <c r="O63" s="210"/>
      <c r="P63" s="44"/>
      <c r="Q63" s="38" t="str">
        <f>IF(LEN(I63)=0,"",IF(I63="org",0,IF(I63="equ",1,IF(I63="db",2,IF(I63="dw",3,IF(I63="end",9,IF(ISNA(MATCH(I63,'8080'!$B$6:$B$252,0)),"BOGUS",VLOOKUP(I63,'8080'!$B$6:$L$252,'8080'!K$3,0))))))))</f>
        <v/>
      </c>
      <c r="R63" s="37" t="str">
        <f t="shared" si="3"/>
        <v/>
      </c>
      <c r="S63" s="38" t="str">
        <f>IF(LEN(Q63)=0,"",IF(Q63&gt;9,VLOOKUP(R63,'8080'!$D$6:$E$252,'8080'!$E$4,0),IF(OR(Q63&lt;2,Q63=9),0,IF(Q63=2,1,IF(Q63=3,2,"ERROR!")))))</f>
        <v/>
      </c>
      <c r="T63" s="37" t="str">
        <f t="shared" si="4"/>
        <v/>
      </c>
      <c r="U63" s="37" t="str">
        <f t="shared" si="10"/>
        <v/>
      </c>
      <c r="V63" s="37" t="str">
        <f t="shared" si="11"/>
        <v/>
      </c>
      <c r="W63" s="37" t="str">
        <f t="shared" si="5"/>
        <v/>
      </c>
      <c r="X63" s="38" t="str">
        <f t="shared" si="12"/>
        <v>0029</v>
      </c>
      <c r="Y63" s="38" t="str">
        <f t="shared" si="6"/>
        <v>0000</v>
      </c>
      <c r="Z63" s="38" t="str">
        <f t="shared" si="7"/>
        <v/>
      </c>
      <c r="AA63" s="37" t="str">
        <f>IF(LEFT(R63,1)="#","Invalid Instruction!",IF(ISNUMBER(Q63),IF(Q63&lt;10,"",VLOOKUP(R63,'8080'!$D$6:$J$252,'8080'!$J$4,0)),""))</f>
        <v/>
      </c>
      <c r="AB63" s="37" t="str">
        <f>IF(LEN(W63)=0,"",IF(ISERROR(VALUE(LEFT(W63,1))),IF(ISNA(MATCH(W63,W$13:W62,0)),"","DUP"),"LAB"))</f>
        <v/>
      </c>
      <c r="AC63" s="49"/>
    </row>
    <row r="64" spans="1:29" x14ac:dyDescent="0.2">
      <c r="A64" s="44"/>
      <c r="B64" s="210"/>
      <c r="C64" s="208" t="str">
        <f t="shared" si="8"/>
        <v/>
      </c>
      <c r="D64" s="54" t="str">
        <f t="shared" si="0"/>
        <v/>
      </c>
      <c r="E64" s="113" t="str">
        <f>IF(OR(LEN(I64)=0,Q64&lt;2,Q64=9),"",IF(AND(Q64&lt;4,LEFT(V64,1)="#"),"###",IF(Q64=2,IF(HEX2DEC(V64)&gt;255,"&gt;FF!",RIGHT(V64,2)),IF(Q64=3,DEC2HEX(MOD(HEX2DEC(V64),256),2),IF(ISNA(MATCH(R64,'8080'!$D$6:$D$252,0)),"###",VLOOKUP(R64,'8080'!$D$6:$K$252,4,0))))))</f>
        <v/>
      </c>
      <c r="F64" s="114" t="str">
        <f t="shared" si="9"/>
        <v/>
      </c>
      <c r="G64" s="53" t="str">
        <f t="shared" si="1"/>
        <v/>
      </c>
      <c r="H64" s="52"/>
      <c r="I64" s="43"/>
      <c r="J64" s="43"/>
      <c r="K64" s="251"/>
      <c r="L64" s="55" t="str">
        <f t="shared" si="2"/>
        <v/>
      </c>
      <c r="M64" s="38" t="str">
        <f>IF(ISNUMBER(Q64),IF(Q64&lt;10,"",VLOOKUP(R64,'8080'!$D$6:$J$252,'8080'!$I$4,0)),"")</f>
        <v/>
      </c>
      <c r="N64" s="53" t="str">
        <f>IF(ISNUMBER(Q64),IF(Q64&lt;10,"",VLOOKUP(R64,'8080'!$D$6:$J$252,'8080'!$H$4,0)),"")</f>
        <v/>
      </c>
      <c r="O64" s="210"/>
      <c r="P64" s="44"/>
      <c r="Q64" s="38" t="str">
        <f>IF(LEN(I64)=0,"",IF(I64="org",0,IF(I64="equ",1,IF(I64="db",2,IF(I64="dw",3,IF(I64="end",9,IF(ISNA(MATCH(I64,'8080'!$B$6:$B$252,0)),"BOGUS",VLOOKUP(I64,'8080'!$B$6:$L$252,'8080'!K$3,0))))))))</f>
        <v/>
      </c>
      <c r="R64" s="37" t="str">
        <f t="shared" si="3"/>
        <v/>
      </c>
      <c r="S64" s="38" t="str">
        <f>IF(LEN(Q64)=0,"",IF(Q64&gt;9,VLOOKUP(R64,'8080'!$D$6:$E$252,'8080'!$E$4,0),IF(OR(Q64&lt;2,Q64=9),0,IF(Q64=2,1,IF(Q64=3,2,"ERROR!")))))</f>
        <v/>
      </c>
      <c r="T64" s="37" t="str">
        <f t="shared" si="4"/>
        <v/>
      </c>
      <c r="U64" s="37" t="str">
        <f t="shared" si="10"/>
        <v/>
      </c>
      <c r="V64" s="37" t="str">
        <f t="shared" si="11"/>
        <v/>
      </c>
      <c r="W64" s="37" t="str">
        <f t="shared" si="5"/>
        <v/>
      </c>
      <c r="X64" s="38" t="str">
        <f t="shared" si="12"/>
        <v>0029</v>
      </c>
      <c r="Y64" s="38" t="str">
        <f t="shared" si="6"/>
        <v>0000</v>
      </c>
      <c r="Z64" s="38" t="str">
        <f t="shared" si="7"/>
        <v/>
      </c>
      <c r="AA64" s="37" t="str">
        <f>IF(LEFT(R64,1)="#","Invalid Instruction!",IF(ISNUMBER(Q64),IF(Q64&lt;10,"",VLOOKUP(R64,'8080'!$D$6:$J$252,'8080'!$J$4,0)),""))</f>
        <v/>
      </c>
      <c r="AB64" s="37" t="str">
        <f>IF(LEN(W64)=0,"",IF(ISERROR(VALUE(LEFT(W64,1))),IF(ISNA(MATCH(W64,W$13:W63,0)),"","DUP"),"LAB"))</f>
        <v/>
      </c>
      <c r="AC64" s="49"/>
    </row>
    <row r="65" spans="1:29" x14ac:dyDescent="0.2">
      <c r="A65" s="44"/>
      <c r="B65" s="210"/>
      <c r="C65" s="208" t="str">
        <f t="shared" si="8"/>
        <v/>
      </c>
      <c r="D65" s="54" t="str">
        <f t="shared" si="0"/>
        <v/>
      </c>
      <c r="E65" s="113" t="str">
        <f>IF(OR(LEN(I65)=0,Q65&lt;2,Q65=9),"",IF(AND(Q65&lt;4,LEFT(V65,1)="#"),"###",IF(Q65=2,IF(HEX2DEC(V65)&gt;255,"&gt;FF!",RIGHT(V65,2)),IF(Q65=3,DEC2HEX(MOD(HEX2DEC(V65),256),2),IF(ISNA(MATCH(R65,'8080'!$D$6:$D$252,0)),"###",VLOOKUP(R65,'8080'!$D$6:$K$252,4,0))))))</f>
        <v/>
      </c>
      <c r="F65" s="114" t="str">
        <f t="shared" si="9"/>
        <v/>
      </c>
      <c r="G65" s="53" t="str">
        <f t="shared" si="1"/>
        <v/>
      </c>
      <c r="H65" s="52"/>
      <c r="I65" s="43"/>
      <c r="J65" s="43"/>
      <c r="K65" s="251"/>
      <c r="L65" s="55" t="str">
        <f t="shared" si="2"/>
        <v/>
      </c>
      <c r="M65" s="38" t="str">
        <f>IF(ISNUMBER(Q65),IF(Q65&lt;10,"",VLOOKUP(R65,'8080'!$D$6:$J$252,'8080'!$I$4,0)),"")</f>
        <v/>
      </c>
      <c r="N65" s="53" t="str">
        <f>IF(ISNUMBER(Q65),IF(Q65&lt;10,"",VLOOKUP(R65,'8080'!$D$6:$J$252,'8080'!$H$4,0)),"")</f>
        <v/>
      </c>
      <c r="O65" s="210"/>
      <c r="P65" s="44"/>
      <c r="Q65" s="38" t="str">
        <f>IF(LEN(I65)=0,"",IF(I65="org",0,IF(I65="equ",1,IF(I65="db",2,IF(I65="dw",3,IF(I65="end",9,IF(ISNA(MATCH(I65,'8080'!$B$6:$B$252,0)),"BOGUS",VLOOKUP(I65,'8080'!$B$6:$L$252,'8080'!K$3,0))))))))</f>
        <v/>
      </c>
      <c r="R65" s="37" t="str">
        <f t="shared" si="3"/>
        <v/>
      </c>
      <c r="S65" s="38" t="str">
        <f>IF(LEN(Q65)=0,"",IF(Q65&gt;9,VLOOKUP(R65,'8080'!$D$6:$E$252,'8080'!$E$4,0),IF(OR(Q65&lt;2,Q65=9),0,IF(Q65=2,1,IF(Q65=3,2,"ERROR!")))))</f>
        <v/>
      </c>
      <c r="T65" s="37" t="str">
        <f t="shared" si="4"/>
        <v/>
      </c>
      <c r="U65" s="37" t="str">
        <f t="shared" si="10"/>
        <v/>
      </c>
      <c r="V65" s="37" t="str">
        <f t="shared" si="11"/>
        <v/>
      </c>
      <c r="W65" s="37" t="str">
        <f t="shared" si="5"/>
        <v/>
      </c>
      <c r="X65" s="38" t="str">
        <f t="shared" si="12"/>
        <v>0029</v>
      </c>
      <c r="Y65" s="38" t="str">
        <f t="shared" si="6"/>
        <v>0000</v>
      </c>
      <c r="Z65" s="38" t="str">
        <f t="shared" si="7"/>
        <v/>
      </c>
      <c r="AA65" s="37" t="str">
        <f>IF(LEFT(R65,1)="#","Invalid Instruction!",IF(ISNUMBER(Q65),IF(Q65&lt;10,"",VLOOKUP(R65,'8080'!$D$6:$J$252,'8080'!$J$4,0)),""))</f>
        <v/>
      </c>
      <c r="AB65" s="37" t="str">
        <f>IF(LEN(W65)=0,"",IF(ISERROR(VALUE(LEFT(W65,1))),IF(ISNA(MATCH(W65,W$13:W64,0)),"","DUP"),"LAB"))</f>
        <v/>
      </c>
      <c r="AC65" s="49"/>
    </row>
    <row r="66" spans="1:29" x14ac:dyDescent="0.2">
      <c r="A66" s="44"/>
      <c r="B66" s="210"/>
      <c r="C66" s="208" t="str">
        <f t="shared" si="8"/>
        <v/>
      </c>
      <c r="D66" s="54" t="str">
        <f t="shared" si="0"/>
        <v/>
      </c>
      <c r="E66" s="113" t="str">
        <f>IF(OR(LEN(I66)=0,Q66&lt;2,Q66=9),"",IF(AND(Q66&lt;4,LEFT(V66,1)="#"),"###",IF(Q66=2,IF(HEX2DEC(V66)&gt;255,"&gt;FF!",RIGHT(V66,2)),IF(Q66=3,DEC2HEX(MOD(HEX2DEC(V66),256),2),IF(ISNA(MATCH(R66,'8080'!$D$6:$D$252,0)),"###",VLOOKUP(R66,'8080'!$D$6:$K$252,4,0))))))</f>
        <v/>
      </c>
      <c r="F66" s="114" t="str">
        <f t="shared" si="9"/>
        <v/>
      </c>
      <c r="G66" s="53" t="str">
        <f t="shared" si="1"/>
        <v/>
      </c>
      <c r="H66" s="52"/>
      <c r="I66" s="43"/>
      <c r="J66" s="43"/>
      <c r="K66" s="251"/>
      <c r="L66" s="55" t="str">
        <f t="shared" si="2"/>
        <v/>
      </c>
      <c r="M66" s="38" t="str">
        <f>IF(ISNUMBER(Q66),IF(Q66&lt;10,"",VLOOKUP(R66,'8080'!$D$6:$J$252,'8080'!$I$4,0)),"")</f>
        <v/>
      </c>
      <c r="N66" s="53" t="str">
        <f>IF(ISNUMBER(Q66),IF(Q66&lt;10,"",VLOOKUP(R66,'8080'!$D$6:$J$252,'8080'!$H$4,0)),"")</f>
        <v/>
      </c>
      <c r="O66" s="210"/>
      <c r="P66" s="44"/>
      <c r="Q66" s="38" t="str">
        <f>IF(LEN(I66)=0,"",IF(I66="org",0,IF(I66="equ",1,IF(I66="db",2,IF(I66="dw",3,IF(I66="end",9,IF(ISNA(MATCH(I66,'8080'!$B$6:$B$252,0)),"BOGUS",VLOOKUP(I66,'8080'!$B$6:$L$252,'8080'!K$3,0))))))))</f>
        <v/>
      </c>
      <c r="R66" s="37" t="str">
        <f t="shared" si="3"/>
        <v/>
      </c>
      <c r="S66" s="38" t="str">
        <f>IF(LEN(Q66)=0,"",IF(Q66&gt;9,VLOOKUP(R66,'8080'!$D$6:$E$252,'8080'!$E$4,0),IF(OR(Q66&lt;2,Q66=9),0,IF(Q66=2,1,IF(Q66=3,2,"ERROR!")))))</f>
        <v/>
      </c>
      <c r="T66" s="37" t="str">
        <f t="shared" si="4"/>
        <v/>
      </c>
      <c r="U66" s="37" t="str">
        <f t="shared" si="10"/>
        <v/>
      </c>
      <c r="V66" s="37" t="str">
        <f t="shared" si="11"/>
        <v/>
      </c>
      <c r="W66" s="37" t="str">
        <f t="shared" si="5"/>
        <v/>
      </c>
      <c r="X66" s="38" t="str">
        <f t="shared" si="12"/>
        <v>0029</v>
      </c>
      <c r="Y66" s="38" t="str">
        <f t="shared" si="6"/>
        <v>0000</v>
      </c>
      <c r="Z66" s="38" t="str">
        <f t="shared" si="7"/>
        <v/>
      </c>
      <c r="AA66" s="37" t="str">
        <f>IF(LEFT(R66,1)="#","Invalid Instruction!",IF(ISNUMBER(Q66),IF(Q66&lt;10,"",VLOOKUP(R66,'8080'!$D$6:$J$252,'8080'!$J$4,0)),""))</f>
        <v/>
      </c>
      <c r="AB66" s="37" t="str">
        <f>IF(LEN(W66)=0,"",IF(ISERROR(VALUE(LEFT(W66,1))),IF(ISNA(MATCH(W66,W$13:W65,0)),"","DUP"),"LAB"))</f>
        <v/>
      </c>
      <c r="AC66" s="49"/>
    </row>
    <row r="67" spans="1:29" x14ac:dyDescent="0.2">
      <c r="A67" s="44"/>
      <c r="B67" s="210"/>
      <c r="C67" s="208" t="str">
        <f t="shared" si="8"/>
        <v/>
      </c>
      <c r="D67" s="54" t="str">
        <f t="shared" si="0"/>
        <v/>
      </c>
      <c r="E67" s="113" t="str">
        <f>IF(OR(LEN(I67)=0,Q67&lt;2,Q67=9),"",IF(AND(Q67&lt;4,LEFT(V67,1)="#"),"###",IF(Q67=2,IF(HEX2DEC(V67)&gt;255,"&gt;FF!",RIGHT(V67,2)),IF(Q67=3,DEC2HEX(MOD(HEX2DEC(V67),256),2),IF(ISNA(MATCH(R67,'8080'!$D$6:$D$252,0)),"###",VLOOKUP(R67,'8080'!$D$6:$K$252,4,0))))))</f>
        <v/>
      </c>
      <c r="F67" s="114" t="str">
        <f t="shared" si="9"/>
        <v/>
      </c>
      <c r="G67" s="53" t="str">
        <f t="shared" si="1"/>
        <v/>
      </c>
      <c r="H67" s="52"/>
      <c r="I67" s="43"/>
      <c r="J67" s="43"/>
      <c r="K67" s="251"/>
      <c r="L67" s="55" t="str">
        <f t="shared" si="2"/>
        <v/>
      </c>
      <c r="M67" s="38" t="str">
        <f>IF(ISNUMBER(Q67),IF(Q67&lt;10,"",VLOOKUP(R67,'8080'!$D$6:$J$252,'8080'!$I$4,0)),"")</f>
        <v/>
      </c>
      <c r="N67" s="53" t="str">
        <f>IF(ISNUMBER(Q67),IF(Q67&lt;10,"",VLOOKUP(R67,'8080'!$D$6:$J$252,'8080'!$H$4,0)),"")</f>
        <v/>
      </c>
      <c r="O67" s="210"/>
      <c r="P67" s="44"/>
      <c r="Q67" s="38" t="str">
        <f>IF(LEN(I67)=0,"",IF(I67="org",0,IF(I67="equ",1,IF(I67="db",2,IF(I67="dw",3,IF(I67="end",9,IF(ISNA(MATCH(I67,'8080'!$B$6:$B$252,0)),"BOGUS",VLOOKUP(I67,'8080'!$B$6:$L$252,'8080'!K$3,0))))))))</f>
        <v/>
      </c>
      <c r="R67" s="37" t="str">
        <f t="shared" si="3"/>
        <v/>
      </c>
      <c r="S67" s="38" t="str">
        <f>IF(LEN(Q67)=0,"",IF(Q67&gt;9,VLOOKUP(R67,'8080'!$D$6:$E$252,'8080'!$E$4,0),IF(OR(Q67&lt;2,Q67=9),0,IF(Q67=2,1,IF(Q67=3,2,"ERROR!")))))</f>
        <v/>
      </c>
      <c r="T67" s="37" t="str">
        <f t="shared" si="4"/>
        <v/>
      </c>
      <c r="U67" s="37" t="str">
        <f t="shared" si="10"/>
        <v/>
      </c>
      <c r="V67" s="37" t="str">
        <f t="shared" si="11"/>
        <v/>
      </c>
      <c r="W67" s="37" t="str">
        <f t="shared" si="5"/>
        <v/>
      </c>
      <c r="X67" s="38" t="str">
        <f t="shared" si="12"/>
        <v>0029</v>
      </c>
      <c r="Y67" s="38" t="str">
        <f t="shared" si="6"/>
        <v>0000</v>
      </c>
      <c r="Z67" s="38" t="str">
        <f t="shared" si="7"/>
        <v/>
      </c>
      <c r="AA67" s="37" t="str">
        <f>IF(LEFT(R67,1)="#","Invalid Instruction!",IF(ISNUMBER(Q67),IF(Q67&lt;10,"",VLOOKUP(R67,'8080'!$D$6:$J$252,'8080'!$J$4,0)),""))</f>
        <v/>
      </c>
      <c r="AB67" s="37" t="str">
        <f>IF(LEN(W67)=0,"",IF(ISERROR(VALUE(LEFT(W67,1))),IF(ISNA(MATCH(W67,W$13:W66,0)),"","DUP"),"LAB"))</f>
        <v/>
      </c>
      <c r="AC67" s="49"/>
    </row>
    <row r="68" spans="1:29" x14ac:dyDescent="0.2">
      <c r="A68" s="44"/>
      <c r="B68" s="210"/>
      <c r="C68" s="208" t="str">
        <f t="shared" si="8"/>
        <v/>
      </c>
      <c r="D68" s="54" t="str">
        <f t="shared" si="0"/>
        <v/>
      </c>
      <c r="E68" s="113" t="str">
        <f>IF(OR(LEN(I68)=0,Q68&lt;2,Q68=9),"",IF(AND(Q68&lt;4,LEFT(V68,1)="#"),"###",IF(Q68=2,IF(HEX2DEC(V68)&gt;255,"&gt;FF!",RIGHT(V68,2)),IF(Q68=3,DEC2HEX(MOD(HEX2DEC(V68),256),2),IF(ISNA(MATCH(R68,'8080'!$D$6:$D$252,0)),"###",VLOOKUP(R68,'8080'!$D$6:$K$252,4,0))))))</f>
        <v/>
      </c>
      <c r="F68" s="114" t="str">
        <f t="shared" si="9"/>
        <v/>
      </c>
      <c r="G68" s="53" t="str">
        <f t="shared" si="1"/>
        <v/>
      </c>
      <c r="H68" s="52"/>
      <c r="I68" s="43"/>
      <c r="J68" s="43"/>
      <c r="K68" s="251"/>
      <c r="L68" s="55" t="str">
        <f t="shared" si="2"/>
        <v/>
      </c>
      <c r="M68" s="38" t="str">
        <f>IF(ISNUMBER(Q68),IF(Q68&lt;10,"",VLOOKUP(R68,'8080'!$D$6:$J$252,'8080'!$I$4,0)),"")</f>
        <v/>
      </c>
      <c r="N68" s="53" t="str">
        <f>IF(ISNUMBER(Q68),IF(Q68&lt;10,"",VLOOKUP(R68,'8080'!$D$6:$J$252,'8080'!$H$4,0)),"")</f>
        <v/>
      </c>
      <c r="O68" s="210"/>
      <c r="P68" s="44"/>
      <c r="Q68" s="38" t="str">
        <f>IF(LEN(I68)=0,"",IF(I68="org",0,IF(I68="equ",1,IF(I68="db",2,IF(I68="dw",3,IF(I68="end",9,IF(ISNA(MATCH(I68,'8080'!$B$6:$B$252,0)),"BOGUS",VLOOKUP(I68,'8080'!$B$6:$L$252,'8080'!K$3,0))))))))</f>
        <v/>
      </c>
      <c r="R68" s="37" t="str">
        <f t="shared" si="3"/>
        <v/>
      </c>
      <c r="S68" s="38" t="str">
        <f>IF(LEN(Q68)=0,"",IF(Q68&gt;9,VLOOKUP(R68,'8080'!$D$6:$E$252,'8080'!$E$4,0),IF(OR(Q68&lt;2,Q68=9),0,IF(Q68=2,1,IF(Q68=3,2,"ERROR!")))))</f>
        <v/>
      </c>
      <c r="T68" s="37" t="str">
        <f t="shared" si="4"/>
        <v/>
      </c>
      <c r="U68" s="37" t="str">
        <f t="shared" si="10"/>
        <v/>
      </c>
      <c r="V68" s="37" t="str">
        <f t="shared" si="11"/>
        <v/>
      </c>
      <c r="W68" s="37" t="str">
        <f t="shared" si="5"/>
        <v/>
      </c>
      <c r="X68" s="38" t="str">
        <f t="shared" si="12"/>
        <v>0029</v>
      </c>
      <c r="Y68" s="38" t="str">
        <f t="shared" si="6"/>
        <v>0000</v>
      </c>
      <c r="Z68" s="38" t="str">
        <f t="shared" si="7"/>
        <v/>
      </c>
      <c r="AA68" s="37" t="str">
        <f>IF(LEFT(R68,1)="#","Invalid Instruction!",IF(ISNUMBER(Q68),IF(Q68&lt;10,"",VLOOKUP(R68,'8080'!$D$6:$J$252,'8080'!$J$4,0)),""))</f>
        <v/>
      </c>
      <c r="AB68" s="37" t="str">
        <f>IF(LEN(W68)=0,"",IF(ISERROR(VALUE(LEFT(W68,1))),IF(ISNA(MATCH(W68,W$13:W67,0)),"","DUP"),"LAB"))</f>
        <v/>
      </c>
      <c r="AC68" s="49"/>
    </row>
    <row r="69" spans="1:29" x14ac:dyDescent="0.2">
      <c r="A69" s="44"/>
      <c r="B69" s="210"/>
      <c r="C69" s="208" t="str">
        <f t="shared" si="8"/>
        <v/>
      </c>
      <c r="D69" s="54" t="str">
        <f t="shared" si="0"/>
        <v/>
      </c>
      <c r="E69" s="113" t="str">
        <f>IF(OR(LEN(I69)=0,Q69&lt;2,Q69=9),"",IF(AND(Q69&lt;4,LEFT(V69,1)="#"),"###",IF(Q69=2,IF(HEX2DEC(V69)&gt;255,"&gt;FF!",RIGHT(V69,2)),IF(Q69=3,DEC2HEX(MOD(HEX2DEC(V69),256),2),IF(ISNA(MATCH(R69,'8080'!$D$6:$D$252,0)),"###",VLOOKUP(R69,'8080'!$D$6:$K$252,4,0))))))</f>
        <v/>
      </c>
      <c r="F69" s="114" t="str">
        <f t="shared" si="9"/>
        <v/>
      </c>
      <c r="G69" s="53" t="str">
        <f t="shared" si="1"/>
        <v/>
      </c>
      <c r="H69" s="52"/>
      <c r="I69" s="43"/>
      <c r="J69" s="43"/>
      <c r="K69" s="251"/>
      <c r="L69" s="55" t="str">
        <f t="shared" si="2"/>
        <v/>
      </c>
      <c r="M69" s="38" t="str">
        <f>IF(ISNUMBER(Q69),IF(Q69&lt;10,"",VLOOKUP(R69,'8080'!$D$6:$J$252,'8080'!$I$4,0)),"")</f>
        <v/>
      </c>
      <c r="N69" s="53" t="str">
        <f>IF(ISNUMBER(Q69),IF(Q69&lt;10,"",VLOOKUP(R69,'8080'!$D$6:$J$252,'8080'!$H$4,0)),"")</f>
        <v/>
      </c>
      <c r="O69" s="210"/>
      <c r="P69" s="44"/>
      <c r="Q69" s="38" t="str">
        <f>IF(LEN(I69)=0,"",IF(I69="org",0,IF(I69="equ",1,IF(I69="db",2,IF(I69="dw",3,IF(I69="end",9,IF(ISNA(MATCH(I69,'8080'!$B$6:$B$252,0)),"BOGUS",VLOOKUP(I69,'8080'!$B$6:$L$252,'8080'!K$3,0))))))))</f>
        <v/>
      </c>
      <c r="R69" s="37" t="str">
        <f t="shared" si="3"/>
        <v/>
      </c>
      <c r="S69" s="38" t="str">
        <f>IF(LEN(Q69)=0,"",IF(Q69&gt;9,VLOOKUP(R69,'8080'!$D$6:$E$252,'8080'!$E$4,0),IF(OR(Q69&lt;2,Q69=9),0,IF(Q69=2,1,IF(Q69=3,2,"ERROR!")))))</f>
        <v/>
      </c>
      <c r="T69" s="37" t="str">
        <f t="shared" si="4"/>
        <v/>
      </c>
      <c r="U69" s="37" t="str">
        <f t="shared" si="10"/>
        <v/>
      </c>
      <c r="V69" s="37" t="str">
        <f t="shared" si="11"/>
        <v/>
      </c>
      <c r="W69" s="37" t="str">
        <f t="shared" si="5"/>
        <v/>
      </c>
      <c r="X69" s="38" t="str">
        <f t="shared" si="12"/>
        <v>0029</v>
      </c>
      <c r="Y69" s="38" t="str">
        <f t="shared" si="6"/>
        <v>0000</v>
      </c>
      <c r="Z69" s="38" t="str">
        <f t="shared" si="7"/>
        <v/>
      </c>
      <c r="AA69" s="37" t="str">
        <f>IF(LEFT(R69,1)="#","Invalid Instruction!",IF(ISNUMBER(Q69),IF(Q69&lt;10,"",VLOOKUP(R69,'8080'!$D$6:$J$252,'8080'!$J$4,0)),""))</f>
        <v/>
      </c>
      <c r="AB69" s="37" t="str">
        <f>IF(LEN(W69)=0,"",IF(ISERROR(VALUE(LEFT(W69,1))),IF(ISNA(MATCH(W69,W$13:W68,0)),"","DUP"),"LAB"))</f>
        <v/>
      </c>
      <c r="AC69" s="49"/>
    </row>
    <row r="70" spans="1:29" x14ac:dyDescent="0.2">
      <c r="A70" s="44"/>
      <c r="B70" s="210"/>
      <c r="C70" s="208" t="str">
        <f t="shared" si="8"/>
        <v/>
      </c>
      <c r="D70" s="54" t="str">
        <f t="shared" si="0"/>
        <v/>
      </c>
      <c r="E70" s="113" t="str">
        <f>IF(OR(LEN(I70)=0,Q70&lt;2,Q70=9),"",IF(AND(Q70&lt;4,LEFT(V70,1)="#"),"###",IF(Q70=2,IF(HEX2DEC(V70)&gt;255,"&gt;FF!",RIGHT(V70,2)),IF(Q70=3,DEC2HEX(MOD(HEX2DEC(V70),256),2),IF(ISNA(MATCH(R70,'8080'!$D$6:$D$252,0)),"###",VLOOKUP(R70,'8080'!$D$6:$K$252,4,0))))))</f>
        <v/>
      </c>
      <c r="F70" s="114" t="str">
        <f t="shared" si="9"/>
        <v/>
      </c>
      <c r="G70" s="53" t="str">
        <f t="shared" si="1"/>
        <v/>
      </c>
      <c r="H70" s="52"/>
      <c r="I70" s="43"/>
      <c r="J70" s="43"/>
      <c r="K70" s="251"/>
      <c r="L70" s="55" t="str">
        <f t="shared" si="2"/>
        <v/>
      </c>
      <c r="M70" s="38" t="str">
        <f>IF(ISNUMBER(Q70),IF(Q70&lt;10,"",VLOOKUP(R70,'8080'!$D$6:$J$252,'8080'!$I$4,0)),"")</f>
        <v/>
      </c>
      <c r="N70" s="53" t="str">
        <f>IF(ISNUMBER(Q70),IF(Q70&lt;10,"",VLOOKUP(R70,'8080'!$D$6:$J$252,'8080'!$H$4,0)),"")</f>
        <v/>
      </c>
      <c r="O70" s="210"/>
      <c r="P70" s="44"/>
      <c r="Q70" s="38" t="str">
        <f>IF(LEN(I70)=0,"",IF(I70="org",0,IF(I70="equ",1,IF(I70="db",2,IF(I70="dw",3,IF(I70="end",9,IF(ISNA(MATCH(I70,'8080'!$B$6:$B$252,0)),"BOGUS",VLOOKUP(I70,'8080'!$B$6:$L$252,'8080'!K$3,0))))))))</f>
        <v/>
      </c>
      <c r="R70" s="37" t="str">
        <f t="shared" si="3"/>
        <v/>
      </c>
      <c r="S70" s="38" t="str">
        <f>IF(LEN(Q70)=0,"",IF(Q70&gt;9,VLOOKUP(R70,'8080'!$D$6:$E$252,'8080'!$E$4,0),IF(OR(Q70&lt;2,Q70=9),0,IF(Q70=2,1,IF(Q70=3,2,"ERROR!")))))</f>
        <v/>
      </c>
      <c r="T70" s="37" t="str">
        <f t="shared" si="4"/>
        <v/>
      </c>
      <c r="U70" s="37" t="str">
        <f t="shared" si="10"/>
        <v/>
      </c>
      <c r="V70" s="37" t="str">
        <f t="shared" si="11"/>
        <v/>
      </c>
      <c r="W70" s="37" t="str">
        <f t="shared" si="5"/>
        <v/>
      </c>
      <c r="X70" s="38" t="str">
        <f t="shared" si="12"/>
        <v>0029</v>
      </c>
      <c r="Y70" s="38" t="str">
        <f t="shared" si="6"/>
        <v>0000</v>
      </c>
      <c r="Z70" s="38" t="str">
        <f t="shared" si="7"/>
        <v/>
      </c>
      <c r="AA70" s="37" t="str">
        <f>IF(LEFT(R70,1)="#","Invalid Instruction!",IF(ISNUMBER(Q70),IF(Q70&lt;10,"",VLOOKUP(R70,'8080'!$D$6:$J$252,'8080'!$J$4,0)),""))</f>
        <v/>
      </c>
      <c r="AB70" s="37" t="str">
        <f>IF(LEN(W70)=0,"",IF(ISERROR(VALUE(LEFT(W70,1))),IF(ISNA(MATCH(W70,W$13:W69,0)),"","DUP"),"LAB"))</f>
        <v/>
      </c>
      <c r="AC70" s="49"/>
    </row>
    <row r="71" spans="1:29" x14ac:dyDescent="0.2">
      <c r="A71" s="44"/>
      <c r="B71" s="210"/>
      <c r="C71" s="208" t="str">
        <f t="shared" si="8"/>
        <v/>
      </c>
      <c r="D71" s="54" t="str">
        <f t="shared" si="0"/>
        <v/>
      </c>
      <c r="E71" s="113" t="str">
        <f>IF(OR(LEN(I71)=0,Q71&lt;2,Q71=9),"",IF(AND(Q71&lt;4,LEFT(V71,1)="#"),"###",IF(Q71=2,IF(HEX2DEC(V71)&gt;255,"&gt;FF!",RIGHT(V71,2)),IF(Q71=3,DEC2HEX(MOD(HEX2DEC(V71),256),2),IF(ISNA(MATCH(R71,'8080'!$D$6:$D$252,0)),"###",VLOOKUP(R71,'8080'!$D$6:$K$252,4,0))))))</f>
        <v/>
      </c>
      <c r="F71" s="114" t="str">
        <f t="shared" si="9"/>
        <v/>
      </c>
      <c r="G71" s="53" t="str">
        <f t="shared" si="1"/>
        <v/>
      </c>
      <c r="H71" s="52"/>
      <c r="I71" s="43"/>
      <c r="J71" s="43"/>
      <c r="K71" s="251"/>
      <c r="L71" s="55" t="str">
        <f t="shared" si="2"/>
        <v/>
      </c>
      <c r="M71" s="38" t="str">
        <f>IF(ISNUMBER(Q71),IF(Q71&lt;10,"",VLOOKUP(R71,'8080'!$D$6:$J$252,'8080'!$I$4,0)),"")</f>
        <v/>
      </c>
      <c r="N71" s="53" t="str">
        <f>IF(ISNUMBER(Q71),IF(Q71&lt;10,"",VLOOKUP(R71,'8080'!$D$6:$J$252,'8080'!$H$4,0)),"")</f>
        <v/>
      </c>
      <c r="O71" s="210"/>
      <c r="P71" s="44"/>
      <c r="Q71" s="38" t="str">
        <f>IF(LEN(I71)=0,"",IF(I71="org",0,IF(I71="equ",1,IF(I71="db",2,IF(I71="dw",3,IF(I71="end",9,IF(ISNA(MATCH(I71,'8080'!$B$6:$B$252,0)),"BOGUS",VLOOKUP(I71,'8080'!$B$6:$L$252,'8080'!K$3,0))))))))</f>
        <v/>
      </c>
      <c r="R71" s="37" t="str">
        <f t="shared" si="3"/>
        <v/>
      </c>
      <c r="S71" s="38" t="str">
        <f>IF(LEN(Q71)=0,"",IF(Q71&gt;9,VLOOKUP(R71,'8080'!$D$6:$E$252,'8080'!$E$4,0),IF(OR(Q71&lt;2,Q71=9),0,IF(Q71=2,1,IF(Q71=3,2,"ERROR!")))))</f>
        <v/>
      </c>
      <c r="T71" s="37" t="str">
        <f t="shared" si="4"/>
        <v/>
      </c>
      <c r="U71" s="37" t="str">
        <f t="shared" si="10"/>
        <v/>
      </c>
      <c r="V71" s="37" t="str">
        <f t="shared" si="11"/>
        <v/>
      </c>
      <c r="W71" s="37" t="str">
        <f t="shared" si="5"/>
        <v/>
      </c>
      <c r="X71" s="38" t="str">
        <f t="shared" si="12"/>
        <v>0029</v>
      </c>
      <c r="Y71" s="38" t="str">
        <f t="shared" si="6"/>
        <v>0000</v>
      </c>
      <c r="Z71" s="38" t="str">
        <f t="shared" si="7"/>
        <v/>
      </c>
      <c r="AA71" s="37" t="str">
        <f>IF(LEFT(R71,1)="#","Invalid Instruction!",IF(ISNUMBER(Q71),IF(Q71&lt;10,"",VLOOKUP(R71,'8080'!$D$6:$J$252,'8080'!$J$4,0)),""))</f>
        <v/>
      </c>
      <c r="AB71" s="37" t="str">
        <f>IF(LEN(W71)=0,"",IF(ISERROR(VALUE(LEFT(W71,1))),IF(ISNA(MATCH(W71,W$13:W70,0)),"","DUP"),"LAB"))</f>
        <v/>
      </c>
      <c r="AC71" s="49"/>
    </row>
    <row r="72" spans="1:29" x14ac:dyDescent="0.2">
      <c r="A72" s="44"/>
      <c r="B72" s="210"/>
      <c r="C72" s="208" t="str">
        <f t="shared" si="8"/>
        <v/>
      </c>
      <c r="D72" s="54" t="str">
        <f t="shared" si="0"/>
        <v/>
      </c>
      <c r="E72" s="113" t="str">
        <f>IF(OR(LEN(I72)=0,Q72&lt;2,Q72=9),"",IF(AND(Q72&lt;4,LEFT(V72,1)="#"),"###",IF(Q72=2,IF(HEX2DEC(V72)&gt;255,"&gt;FF!",RIGHT(V72,2)),IF(Q72=3,DEC2HEX(MOD(HEX2DEC(V72),256),2),IF(ISNA(MATCH(R72,'8080'!$D$6:$D$252,0)),"###",VLOOKUP(R72,'8080'!$D$6:$K$252,4,0))))))</f>
        <v/>
      </c>
      <c r="F72" s="114" t="str">
        <f t="shared" si="9"/>
        <v/>
      </c>
      <c r="G72" s="53" t="str">
        <f t="shared" si="1"/>
        <v/>
      </c>
      <c r="H72" s="52"/>
      <c r="I72" s="43"/>
      <c r="J72" s="43"/>
      <c r="K72" s="251"/>
      <c r="L72" s="55" t="str">
        <f t="shared" si="2"/>
        <v/>
      </c>
      <c r="M72" s="38" t="str">
        <f>IF(ISNUMBER(Q72),IF(Q72&lt;10,"",VLOOKUP(R72,'8080'!$D$6:$J$252,'8080'!$I$4,0)),"")</f>
        <v/>
      </c>
      <c r="N72" s="53" t="str">
        <f>IF(ISNUMBER(Q72),IF(Q72&lt;10,"",VLOOKUP(R72,'8080'!$D$6:$J$252,'8080'!$H$4,0)),"")</f>
        <v/>
      </c>
      <c r="O72" s="210"/>
      <c r="P72" s="44"/>
      <c r="Q72" s="38" t="str">
        <f>IF(LEN(I72)=0,"",IF(I72="org",0,IF(I72="equ",1,IF(I72="db",2,IF(I72="dw",3,IF(I72="end",9,IF(ISNA(MATCH(I72,'8080'!$B$6:$B$252,0)),"BOGUS",VLOOKUP(I72,'8080'!$B$6:$L$252,'8080'!K$3,0))))))))</f>
        <v/>
      </c>
      <c r="R72" s="37" t="str">
        <f t="shared" si="3"/>
        <v/>
      </c>
      <c r="S72" s="38" t="str">
        <f>IF(LEN(Q72)=0,"",IF(Q72&gt;9,VLOOKUP(R72,'8080'!$D$6:$E$252,'8080'!$E$4,0),IF(OR(Q72&lt;2,Q72=9),0,IF(Q72=2,1,IF(Q72=3,2,"ERROR!")))))</f>
        <v/>
      </c>
      <c r="T72" s="37" t="str">
        <f t="shared" si="4"/>
        <v/>
      </c>
      <c r="U72" s="37" t="str">
        <f t="shared" si="10"/>
        <v/>
      </c>
      <c r="V72" s="37" t="str">
        <f t="shared" si="11"/>
        <v/>
      </c>
      <c r="W72" s="37" t="str">
        <f t="shared" si="5"/>
        <v/>
      </c>
      <c r="X72" s="38" t="str">
        <f t="shared" si="12"/>
        <v>0029</v>
      </c>
      <c r="Y72" s="38" t="str">
        <f t="shared" si="6"/>
        <v>0000</v>
      </c>
      <c r="Z72" s="38" t="str">
        <f t="shared" si="7"/>
        <v/>
      </c>
      <c r="AA72" s="37" t="str">
        <f>IF(LEFT(R72,1)="#","Invalid Instruction!",IF(ISNUMBER(Q72),IF(Q72&lt;10,"",VLOOKUP(R72,'8080'!$D$6:$J$252,'8080'!$J$4,0)),""))</f>
        <v/>
      </c>
      <c r="AB72" s="37" t="str">
        <f>IF(LEN(W72)=0,"",IF(ISERROR(VALUE(LEFT(W72,1))),IF(ISNA(MATCH(W72,W$13:W71,0)),"","DUP"),"LAB"))</f>
        <v/>
      </c>
      <c r="AC72" s="49"/>
    </row>
    <row r="73" spans="1:29" x14ac:dyDescent="0.2">
      <c r="A73" s="44"/>
      <c r="B73" s="210"/>
      <c r="C73" s="208" t="str">
        <f t="shared" si="8"/>
        <v/>
      </c>
      <c r="D73" s="54" t="str">
        <f t="shared" si="0"/>
        <v/>
      </c>
      <c r="E73" s="113" t="str">
        <f>IF(OR(LEN(I73)=0,Q73&lt;2,Q73=9),"",IF(AND(Q73&lt;4,LEFT(V73,1)="#"),"###",IF(Q73=2,IF(HEX2DEC(V73)&gt;255,"&gt;FF!",RIGHT(V73,2)),IF(Q73=3,DEC2HEX(MOD(HEX2DEC(V73),256),2),IF(ISNA(MATCH(R73,'8080'!$D$6:$D$252,0)),"###",VLOOKUP(R73,'8080'!$D$6:$K$252,4,0))))))</f>
        <v/>
      </c>
      <c r="F73" s="114" t="str">
        <f t="shared" si="9"/>
        <v/>
      </c>
      <c r="G73" s="53" t="str">
        <f t="shared" si="1"/>
        <v/>
      </c>
      <c r="H73" s="52"/>
      <c r="I73" s="43"/>
      <c r="J73" s="43"/>
      <c r="K73" s="251"/>
      <c r="L73" s="55" t="str">
        <f t="shared" si="2"/>
        <v/>
      </c>
      <c r="M73" s="38" t="str">
        <f>IF(ISNUMBER(Q73),IF(Q73&lt;10,"",VLOOKUP(R73,'8080'!$D$6:$J$252,'8080'!$I$4,0)),"")</f>
        <v/>
      </c>
      <c r="N73" s="53" t="str">
        <f>IF(ISNUMBER(Q73),IF(Q73&lt;10,"",VLOOKUP(R73,'8080'!$D$6:$J$252,'8080'!$H$4,0)),"")</f>
        <v/>
      </c>
      <c r="O73" s="210"/>
      <c r="P73" s="44"/>
      <c r="Q73" s="38" t="str">
        <f>IF(LEN(I73)=0,"",IF(I73="org",0,IF(I73="equ",1,IF(I73="db",2,IF(I73="dw",3,IF(I73="end",9,IF(ISNA(MATCH(I73,'8080'!$B$6:$B$252,0)),"BOGUS",VLOOKUP(I73,'8080'!$B$6:$L$252,'8080'!K$3,0))))))))</f>
        <v/>
      </c>
      <c r="R73" s="37" t="str">
        <f t="shared" si="3"/>
        <v/>
      </c>
      <c r="S73" s="38" t="str">
        <f>IF(LEN(Q73)=0,"",IF(Q73&gt;9,VLOOKUP(R73,'8080'!$D$6:$E$252,'8080'!$E$4,0),IF(OR(Q73&lt;2,Q73=9),0,IF(Q73=2,1,IF(Q73=3,2,"ERROR!")))))</f>
        <v/>
      </c>
      <c r="T73" s="37" t="str">
        <f t="shared" si="4"/>
        <v/>
      </c>
      <c r="U73" s="37" t="str">
        <f t="shared" si="10"/>
        <v/>
      </c>
      <c r="V73" s="37" t="str">
        <f t="shared" si="11"/>
        <v/>
      </c>
      <c r="W73" s="37" t="str">
        <f t="shared" si="5"/>
        <v/>
      </c>
      <c r="X73" s="38" t="str">
        <f t="shared" si="12"/>
        <v>0029</v>
      </c>
      <c r="Y73" s="38" t="str">
        <f t="shared" si="6"/>
        <v>0000</v>
      </c>
      <c r="Z73" s="38" t="str">
        <f t="shared" si="7"/>
        <v/>
      </c>
      <c r="AA73" s="37" t="str">
        <f>IF(LEFT(R73,1)="#","Invalid Instruction!",IF(ISNUMBER(Q73),IF(Q73&lt;10,"",VLOOKUP(R73,'8080'!$D$6:$J$252,'8080'!$J$4,0)),""))</f>
        <v/>
      </c>
      <c r="AB73" s="37" t="str">
        <f>IF(LEN(W73)=0,"",IF(ISERROR(VALUE(LEFT(W73,1))),IF(ISNA(MATCH(W73,W$13:W72,0)),"","DUP"),"LAB"))</f>
        <v/>
      </c>
      <c r="AC73" s="49"/>
    </row>
    <row r="74" spans="1:29" x14ac:dyDescent="0.2">
      <c r="A74" s="44"/>
      <c r="B74" s="210"/>
      <c r="C74" s="208" t="str">
        <f t="shared" si="8"/>
        <v/>
      </c>
      <c r="D74" s="54" t="str">
        <f t="shared" si="0"/>
        <v/>
      </c>
      <c r="E74" s="113" t="str">
        <f>IF(OR(LEN(I74)=0,Q74&lt;2,Q74=9),"",IF(AND(Q74&lt;4,LEFT(V74,1)="#"),"###",IF(Q74=2,IF(HEX2DEC(V74)&gt;255,"&gt;FF!",RIGHT(V74,2)),IF(Q74=3,DEC2HEX(MOD(HEX2DEC(V74),256),2),IF(ISNA(MATCH(R74,'8080'!$D$6:$D$252,0)),"###",VLOOKUP(R74,'8080'!$D$6:$K$252,4,0))))))</f>
        <v/>
      </c>
      <c r="F74" s="114" t="str">
        <f t="shared" si="9"/>
        <v/>
      </c>
      <c r="G74" s="53" t="str">
        <f t="shared" si="1"/>
        <v/>
      </c>
      <c r="H74" s="52"/>
      <c r="I74" s="43"/>
      <c r="J74" s="43"/>
      <c r="K74" s="251"/>
      <c r="L74" s="55" t="str">
        <f t="shared" si="2"/>
        <v/>
      </c>
      <c r="M74" s="38" t="str">
        <f>IF(ISNUMBER(Q74),IF(Q74&lt;10,"",VLOOKUP(R74,'8080'!$D$6:$J$252,'8080'!$I$4,0)),"")</f>
        <v/>
      </c>
      <c r="N74" s="53" t="str">
        <f>IF(ISNUMBER(Q74),IF(Q74&lt;10,"",VLOOKUP(R74,'8080'!$D$6:$J$252,'8080'!$H$4,0)),"")</f>
        <v/>
      </c>
      <c r="O74" s="210"/>
      <c r="P74" s="44"/>
      <c r="Q74" s="38" t="str">
        <f>IF(LEN(I74)=0,"",IF(I74="org",0,IF(I74="equ",1,IF(I74="db",2,IF(I74="dw",3,IF(I74="end",9,IF(ISNA(MATCH(I74,'8080'!$B$6:$B$252,0)),"BOGUS",VLOOKUP(I74,'8080'!$B$6:$L$252,'8080'!K$3,0))))))))</f>
        <v/>
      </c>
      <c r="R74" s="37" t="str">
        <f t="shared" si="3"/>
        <v/>
      </c>
      <c r="S74" s="38" t="str">
        <f>IF(LEN(Q74)=0,"",IF(Q74&gt;9,VLOOKUP(R74,'8080'!$D$6:$E$252,'8080'!$E$4,0),IF(OR(Q74&lt;2,Q74=9),0,IF(Q74=2,1,IF(Q74=3,2,"ERROR!")))))</f>
        <v/>
      </c>
      <c r="T74" s="37" t="str">
        <f t="shared" si="4"/>
        <v/>
      </c>
      <c r="U74" s="37" t="str">
        <f t="shared" si="10"/>
        <v/>
      </c>
      <c r="V74" s="37" t="str">
        <f t="shared" si="11"/>
        <v/>
      </c>
      <c r="W74" s="37" t="str">
        <f t="shared" si="5"/>
        <v/>
      </c>
      <c r="X74" s="38" t="str">
        <f t="shared" si="12"/>
        <v>0029</v>
      </c>
      <c r="Y74" s="38" t="str">
        <f t="shared" si="6"/>
        <v>0000</v>
      </c>
      <c r="Z74" s="38" t="str">
        <f t="shared" si="7"/>
        <v/>
      </c>
      <c r="AA74" s="37" t="str">
        <f>IF(LEFT(R74,1)="#","Invalid Instruction!",IF(ISNUMBER(Q74),IF(Q74&lt;10,"",VLOOKUP(R74,'8080'!$D$6:$J$252,'8080'!$J$4,0)),""))</f>
        <v/>
      </c>
      <c r="AB74" s="37" t="str">
        <f>IF(LEN(W74)=0,"",IF(ISERROR(VALUE(LEFT(W74,1))),IF(ISNA(MATCH(W74,W$13:W73,0)),"","DUP"),"LAB"))</f>
        <v/>
      </c>
      <c r="AC74" s="49"/>
    </row>
    <row r="75" spans="1:29" x14ac:dyDescent="0.2">
      <c r="A75" s="44"/>
      <c r="B75" s="210"/>
      <c r="C75" s="208" t="str">
        <f t="shared" si="8"/>
        <v/>
      </c>
      <c r="D75" s="54" t="str">
        <f t="shared" si="0"/>
        <v/>
      </c>
      <c r="E75" s="113" t="str">
        <f>IF(OR(LEN(I75)=0,Q75&lt;2,Q75=9),"",IF(AND(Q75&lt;4,LEFT(V75,1)="#"),"###",IF(Q75=2,IF(HEX2DEC(V75)&gt;255,"&gt;FF!",RIGHT(V75,2)),IF(Q75=3,DEC2HEX(MOD(HEX2DEC(V75),256),2),IF(ISNA(MATCH(R75,'8080'!$D$6:$D$252,0)),"###",VLOOKUP(R75,'8080'!$D$6:$K$252,4,0))))))</f>
        <v/>
      </c>
      <c r="F75" s="114" t="str">
        <f t="shared" si="9"/>
        <v/>
      </c>
      <c r="G75" s="53" t="str">
        <f t="shared" si="1"/>
        <v/>
      </c>
      <c r="H75" s="52"/>
      <c r="I75" s="43"/>
      <c r="J75" s="43"/>
      <c r="K75" s="251"/>
      <c r="L75" s="55" t="str">
        <f t="shared" si="2"/>
        <v/>
      </c>
      <c r="M75" s="38" t="str">
        <f>IF(ISNUMBER(Q75),IF(Q75&lt;10,"",VLOOKUP(R75,'8080'!$D$6:$J$252,'8080'!$I$4,0)),"")</f>
        <v/>
      </c>
      <c r="N75" s="53" t="str">
        <f>IF(ISNUMBER(Q75),IF(Q75&lt;10,"",VLOOKUP(R75,'8080'!$D$6:$J$252,'8080'!$H$4,0)),"")</f>
        <v/>
      </c>
      <c r="O75" s="210"/>
      <c r="P75" s="44"/>
      <c r="Q75" s="38" t="str">
        <f>IF(LEN(I75)=0,"",IF(I75="org",0,IF(I75="equ",1,IF(I75="db",2,IF(I75="dw",3,IF(I75="end",9,IF(ISNA(MATCH(I75,'8080'!$B$6:$B$252,0)),"BOGUS",VLOOKUP(I75,'8080'!$B$6:$L$252,'8080'!K$3,0))))))))</f>
        <v/>
      </c>
      <c r="R75" s="37" t="str">
        <f t="shared" si="3"/>
        <v/>
      </c>
      <c r="S75" s="38" t="str">
        <f>IF(LEN(Q75)=0,"",IF(Q75&gt;9,VLOOKUP(R75,'8080'!$D$6:$E$252,'8080'!$E$4,0),IF(OR(Q75&lt;2,Q75=9),0,IF(Q75=2,1,IF(Q75=3,2,"ERROR!")))))</f>
        <v/>
      </c>
      <c r="T75" s="37" t="str">
        <f t="shared" si="4"/>
        <v/>
      </c>
      <c r="U75" s="37" t="str">
        <f t="shared" si="10"/>
        <v/>
      </c>
      <c r="V75" s="37" t="str">
        <f t="shared" si="11"/>
        <v/>
      </c>
      <c r="W75" s="37" t="str">
        <f t="shared" si="5"/>
        <v/>
      </c>
      <c r="X75" s="38" t="str">
        <f t="shared" si="12"/>
        <v>0029</v>
      </c>
      <c r="Y75" s="38" t="str">
        <f t="shared" si="6"/>
        <v>0000</v>
      </c>
      <c r="Z75" s="38" t="str">
        <f t="shared" si="7"/>
        <v/>
      </c>
      <c r="AA75" s="37" t="str">
        <f>IF(LEFT(R75,1)="#","Invalid Instruction!",IF(ISNUMBER(Q75),IF(Q75&lt;10,"",VLOOKUP(R75,'8080'!$D$6:$J$252,'8080'!$J$4,0)),""))</f>
        <v/>
      </c>
      <c r="AB75" s="37" t="str">
        <f>IF(LEN(W75)=0,"",IF(ISERROR(VALUE(LEFT(W75,1))),IF(ISNA(MATCH(W75,W$13:W74,0)),"","DUP"),"LAB"))</f>
        <v/>
      </c>
      <c r="AC75" s="49"/>
    </row>
    <row r="76" spans="1:29" x14ac:dyDescent="0.2">
      <c r="A76" s="44"/>
      <c r="B76" s="210"/>
      <c r="C76" s="208" t="str">
        <f t="shared" si="8"/>
        <v/>
      </c>
      <c r="D76" s="54" t="str">
        <f t="shared" si="0"/>
        <v/>
      </c>
      <c r="E76" s="113" t="str">
        <f>IF(OR(LEN(I76)=0,Q76&lt;2,Q76=9),"",IF(AND(Q76&lt;4,LEFT(V76,1)="#"),"###",IF(Q76=2,IF(HEX2DEC(V76)&gt;255,"&gt;FF!",RIGHT(V76,2)),IF(Q76=3,DEC2HEX(MOD(HEX2DEC(V76),256),2),IF(ISNA(MATCH(R76,'8080'!$D$6:$D$252,0)),"###",VLOOKUP(R76,'8080'!$D$6:$K$252,4,0))))))</f>
        <v/>
      </c>
      <c r="F76" s="114" t="str">
        <f t="shared" si="9"/>
        <v/>
      </c>
      <c r="G76" s="53" t="str">
        <f t="shared" si="1"/>
        <v/>
      </c>
      <c r="H76" s="52"/>
      <c r="I76" s="43"/>
      <c r="J76" s="43"/>
      <c r="K76" s="251"/>
      <c r="L76" s="55" t="str">
        <f t="shared" si="2"/>
        <v/>
      </c>
      <c r="M76" s="38" t="str">
        <f>IF(ISNUMBER(Q76),IF(Q76&lt;10,"",VLOOKUP(R76,'8080'!$D$6:$J$252,'8080'!$I$4,0)),"")</f>
        <v/>
      </c>
      <c r="N76" s="53" t="str">
        <f>IF(ISNUMBER(Q76),IF(Q76&lt;10,"",VLOOKUP(R76,'8080'!$D$6:$J$252,'8080'!$H$4,0)),"")</f>
        <v/>
      </c>
      <c r="O76" s="210"/>
      <c r="P76" s="44"/>
      <c r="Q76" s="38" t="str">
        <f>IF(LEN(I76)=0,"",IF(I76="org",0,IF(I76="equ",1,IF(I76="db",2,IF(I76="dw",3,IF(I76="end",9,IF(ISNA(MATCH(I76,'8080'!$B$6:$B$252,0)),"BOGUS",VLOOKUP(I76,'8080'!$B$6:$L$252,'8080'!K$3,0))))))))</f>
        <v/>
      </c>
      <c r="R76" s="37" t="str">
        <f t="shared" si="3"/>
        <v/>
      </c>
      <c r="S76" s="38" t="str">
        <f>IF(LEN(Q76)=0,"",IF(Q76&gt;9,VLOOKUP(R76,'8080'!$D$6:$E$252,'8080'!$E$4,0),IF(OR(Q76&lt;2,Q76=9),0,IF(Q76=2,1,IF(Q76=3,2,"ERROR!")))))</f>
        <v/>
      </c>
      <c r="T76" s="37" t="str">
        <f t="shared" si="4"/>
        <v/>
      </c>
      <c r="U76" s="37" t="str">
        <f t="shared" si="10"/>
        <v/>
      </c>
      <c r="V76" s="37" t="str">
        <f t="shared" si="11"/>
        <v/>
      </c>
      <c r="W76" s="37" t="str">
        <f t="shared" si="5"/>
        <v/>
      </c>
      <c r="X76" s="38" t="str">
        <f t="shared" si="12"/>
        <v>0029</v>
      </c>
      <c r="Y76" s="38" t="str">
        <f t="shared" si="6"/>
        <v>0000</v>
      </c>
      <c r="Z76" s="38" t="str">
        <f t="shared" si="7"/>
        <v/>
      </c>
      <c r="AA76" s="37" t="str">
        <f>IF(LEFT(R76,1)="#","Invalid Instruction!",IF(ISNUMBER(Q76),IF(Q76&lt;10,"",VLOOKUP(R76,'8080'!$D$6:$J$252,'8080'!$J$4,0)),""))</f>
        <v/>
      </c>
      <c r="AB76" s="37" t="str">
        <f>IF(LEN(W76)=0,"",IF(ISERROR(VALUE(LEFT(W76,1))),IF(ISNA(MATCH(W76,W$13:W75,0)),"","DUP"),"LAB"))</f>
        <v/>
      </c>
      <c r="AC76" s="49"/>
    </row>
    <row r="77" spans="1:29" x14ac:dyDescent="0.2">
      <c r="A77" s="44"/>
      <c r="B77" s="210"/>
      <c r="C77" s="208" t="str">
        <f t="shared" si="8"/>
        <v/>
      </c>
      <c r="D77" s="54" t="str">
        <f t="shared" ref="D77:D140" si="13">IF(LEN(I77)=0,"",X77)</f>
        <v/>
      </c>
      <c r="E77" s="113" t="str">
        <f>IF(OR(LEN(I77)=0,Q77&lt;2,Q77=9),"",IF(AND(Q77&lt;4,LEFT(V77,1)="#"),"###",IF(Q77=2,IF(HEX2DEC(V77)&gt;255,"&gt;FF!",RIGHT(V77,2)),IF(Q77=3,DEC2HEX(MOD(HEX2DEC(V77),256),2),IF(ISNA(MATCH(R77,'8080'!$D$6:$D$252,0)),"###",VLOOKUP(R77,'8080'!$D$6:$K$252,4,0))))))</f>
        <v/>
      </c>
      <c r="F77" s="114" t="str">
        <f t="shared" si="9"/>
        <v/>
      </c>
      <c r="G77" s="53" t="str">
        <f t="shared" ref="G77:G140" si="14">IF(LEN(Q77)=0,"",IF(Q77&lt;15,"",IF(ISERROR(HEX2DEC(V77)),"###",IF(HEX2DEC(V77)&gt;65535,"&gt;FFFF!",DEC2HEX(INT(HEX2DEC(V77)/256),2)))))</f>
        <v/>
      </c>
      <c r="H77" s="52"/>
      <c r="I77" s="43"/>
      <c r="J77" s="43"/>
      <c r="K77" s="251"/>
      <c r="L77" s="55" t="str">
        <f t="shared" ref="L77:L140" si="15">IF(LEN(Q77)=0,"",IF(Q77&lt;13,AA77,IF(Q77=17,CONCATENATE(AA77," to ",Z77,"h"),REPLACE(AA77,SEARCH("immediate",AA77),9,CONCATENATE(Z77,"h")))))</f>
        <v/>
      </c>
      <c r="M77" s="38" t="str">
        <f>IF(ISNUMBER(Q77),IF(Q77&lt;10,"",VLOOKUP(R77,'8080'!$D$6:$J$252,'8080'!$I$4,0)),"")</f>
        <v/>
      </c>
      <c r="N77" s="53" t="str">
        <f>IF(ISNUMBER(Q77),IF(Q77&lt;10,"",VLOOKUP(R77,'8080'!$D$6:$J$252,'8080'!$H$4,0)),"")</f>
        <v/>
      </c>
      <c r="O77" s="210"/>
      <c r="P77" s="44"/>
      <c r="Q77" s="38" t="str">
        <f>IF(LEN(I77)=0,"",IF(I77="org",0,IF(I77="equ",1,IF(I77="db",2,IF(I77="dw",3,IF(I77="end",9,IF(ISNA(MATCH(I77,'8080'!$B$6:$B$252,0)),"BOGUS",VLOOKUP(I77,'8080'!$B$6:$L$252,'8080'!K$3,0))))))))</f>
        <v/>
      </c>
      <c r="R77" s="37" t="str">
        <f t="shared" ref="R77:R140" si="16">IF(LEN(Q77)=0,"",IF(Q77&lt;12,I77,IF(OR(Q77=14,Q77=16,Q77=17),I77,IF(Q77=12,CONCATENATE(I77," ",J77),IF(OR(Q77=13,Q77=15),CONCATENATE(I77," ",IF(LEFT(J77,2)="sp",LEFT(J77,3),LEFT(J77,2))),"###")))))</f>
        <v/>
      </c>
      <c r="S77" s="38" t="str">
        <f>IF(LEN(Q77)=0,"",IF(Q77&gt;9,VLOOKUP(R77,'8080'!$D$6:$E$252,'8080'!$E$4,0),IF(OR(Q77&lt;2,Q77=9),0,IF(Q77=2,1,IF(Q77=3,2,"ERROR!")))))</f>
        <v/>
      </c>
      <c r="T77" s="37" t="str">
        <f t="shared" ref="T77:T140" si="17">IF(Q77="BOGUS","###",IF(AND(Q77=11,LEN(J77)&gt;0),"###",IF(OR(LEN(I77)=0,Q77=9,Q77=11,Q77=12),"",IF(OR(Q77&lt;4,Q77=14,Q77=16,Q77=17),J77,RIGHT(J77,IF(LEFT(J77,2)="sp",LEN(J77)-3,LEN(J77)-2))))))</f>
        <v/>
      </c>
      <c r="U77" s="37" t="str">
        <f t="shared" si="10"/>
        <v/>
      </c>
      <c r="V77" s="37" t="str">
        <f t="shared" si="11"/>
        <v/>
      </c>
      <c r="W77" s="37" t="str">
        <f t="shared" ref="W77:W140" si="18">IF(LEN(H77)=0,"",IF(RIGHT(H77)=":",LEFT(H77,LEN(H77)-1),H77))</f>
        <v/>
      </c>
      <c r="X77" s="38" t="str">
        <f t="shared" si="12"/>
        <v>0029</v>
      </c>
      <c r="Y77" s="38" t="str">
        <f t="shared" ref="Y77:Y140" si="19">IF(OR(Q77&lt;10,Q77&gt;12),DEC2HEX(HEX2DEC(V77),4),X77)</f>
        <v>0000</v>
      </c>
      <c r="Z77" s="38" t="str">
        <f t="shared" ref="Z77:Z140" si="20">IF(OR(LEN(Q77)=0,Q77&lt;13),"",DEC2HEX(HEX2DEC(V77),IF(OR(Q77&lt;2,Q77=3,Q77&gt;14),4,2)))</f>
        <v/>
      </c>
      <c r="AA77" s="37" t="str">
        <f>IF(LEFT(R77,1)="#","Invalid Instruction!",IF(ISNUMBER(Q77),IF(Q77&lt;10,"",VLOOKUP(R77,'8080'!$D$6:$J$252,'8080'!$J$4,0)),""))</f>
        <v/>
      </c>
      <c r="AB77" s="37" t="str">
        <f>IF(LEN(W77)=0,"",IF(ISERROR(VALUE(LEFT(W77,1))),IF(ISNA(MATCH(W77,W$13:W76,0)),"","DUP"),"LAB"))</f>
        <v/>
      </c>
      <c r="AC77" s="49"/>
    </row>
    <row r="78" spans="1:29" x14ac:dyDescent="0.2">
      <c r="A78" s="44"/>
      <c r="B78" s="210"/>
      <c r="C78" s="208" t="str">
        <f t="shared" ref="C78:C141" si="21">IF(AB78="LAB","Label",IF(AB78="DUP","Duplicate",IF(LEFT(D78,1)="#","Value",IF(RIGHT(R78,1)="!","Operand",IF(LEFT(E78)="#",IF(Q78&gt;10,"Mnemonic","Value"),IF(OR(LEFT(E78,1)="&gt;",LEFT(F78,1)="&gt;",LEFT(G78,1)="&gt;"),"Range",IF(LEFT(F78,1)="#",IF(Q78=11,"Operand","Value"),"")))))))</f>
        <v/>
      </c>
      <c r="D78" s="54" t="str">
        <f t="shared" si="13"/>
        <v/>
      </c>
      <c r="E78" s="113" t="str">
        <f>IF(OR(LEN(I78)=0,Q78&lt;2,Q78=9),"",IF(AND(Q78&lt;4,LEFT(V78,1)="#"),"###",IF(Q78=2,IF(HEX2DEC(V78)&gt;255,"&gt;FF!",RIGHT(V78,2)),IF(Q78=3,DEC2HEX(MOD(HEX2DEC(V78),256),2),IF(ISNA(MATCH(R78,'8080'!$D$6:$D$252,0)),"###",VLOOKUP(R78,'8080'!$D$6:$K$252,4,0))))))</f>
        <v/>
      </c>
      <c r="F78" s="114" t="str">
        <f t="shared" ref="F78:F141" si="22">IF(OR(LEN(V78)=0,Q78&lt;3),"",IF(Q78=3,IF(HEX2DEC(V78)&gt;65535,"&gt;FFFF!",DEC2HEX(INT(HEX2DEC(V78)/256),2)),IF(ISERROR(HEX2DEC(V78)),"###",IF(AND(Q78&gt;9,Q78&lt;15,HEX2DEC(V78)&gt;255),"&gt;FF!",DEC2HEX(MOD(HEX2DEC(V78),256),2)))))</f>
        <v/>
      </c>
      <c r="G78" s="53" t="str">
        <f t="shared" si="14"/>
        <v/>
      </c>
      <c r="H78" s="52"/>
      <c r="I78" s="43"/>
      <c r="J78" s="43"/>
      <c r="K78" s="251"/>
      <c r="L78" s="55" t="str">
        <f t="shared" si="15"/>
        <v/>
      </c>
      <c r="M78" s="38" t="str">
        <f>IF(ISNUMBER(Q78),IF(Q78&lt;10,"",VLOOKUP(R78,'8080'!$D$6:$J$252,'8080'!$I$4,0)),"")</f>
        <v/>
      </c>
      <c r="N78" s="53" t="str">
        <f>IF(ISNUMBER(Q78),IF(Q78&lt;10,"",VLOOKUP(R78,'8080'!$D$6:$J$252,'8080'!$H$4,0)),"")</f>
        <v/>
      </c>
      <c r="O78" s="210"/>
      <c r="P78" s="44"/>
      <c r="Q78" s="38" t="str">
        <f>IF(LEN(I78)=0,"",IF(I78="org",0,IF(I78="equ",1,IF(I78="db",2,IF(I78="dw",3,IF(I78="end",9,IF(ISNA(MATCH(I78,'8080'!$B$6:$B$252,0)),"BOGUS",VLOOKUP(I78,'8080'!$B$6:$L$252,'8080'!K$3,0))))))))</f>
        <v/>
      </c>
      <c r="R78" s="37" t="str">
        <f t="shared" si="16"/>
        <v/>
      </c>
      <c r="S78" s="38" t="str">
        <f>IF(LEN(Q78)=0,"",IF(Q78&gt;9,VLOOKUP(R78,'8080'!$D$6:$E$252,'8080'!$E$4,0),IF(OR(Q78&lt;2,Q78=9),0,IF(Q78=2,1,IF(Q78=3,2,"ERROR!")))))</f>
        <v/>
      </c>
      <c r="T78" s="37" t="str">
        <f t="shared" si="17"/>
        <v/>
      </c>
      <c r="U78" s="37" t="str">
        <f t="shared" ref="U78:U141" si="23">IF(LEN(T78)=0,"",IF(AND(CODE(LEFT(T78,1))=34,LEN(T78)=3,CODE(RIGHT(T78,1))=34),CODE(MID(T78,2,1)),IF(ISERROR(VALUE(LEFT(T78)-1)),T78,IF(RIGHT(T78,1)="q",IF(ISERROR(OCT2DEC(LEFT(T78,LEN(T78)-1))),"##Q",OCT2DEC(LEFT(T78,LEN(T78)-1))),IF(RIGHT(T78,1)="h",IF(ISERROR(HEX2DEC(LEFT(T78,LEN(T78)-1))),"##H",HEX2DEC(LEFT(T78,LEN(T78)-1))),IF(ISERROR(VALUE(T78)),"##D",VALUE(T78)))))))</f>
        <v/>
      </c>
      <c r="V78" s="37" t="str">
        <f t="shared" ref="V78:V141" si="24">IF(LEN(U78)=0,"",IF(U78="$",X78,IF(ISERROR(VALUE(U78)),IF(ISNA(MATCH(U78,$W$13:$W$512,0)),"###",VLOOKUP(U78,$W$13:$Y$512,IF(INDEX($Q$13:$Q$512,MATCH(T78,$W$13:$W$512,0))=1,3,2),0)),DEC2HEX(U78,4))))</f>
        <v/>
      </c>
      <c r="W78" s="37" t="str">
        <f t="shared" si="18"/>
        <v/>
      </c>
      <c r="X78" s="38" t="str">
        <f t="shared" ref="X78:X141" si="25">IF(Q78=0,IF(ISERROR(HEX2DEC(V78)),"###",DEC2HEX(HEX2DEC(V78),4)),IF(LEN(Q77)=0,X77,DEC2HEX(MOD(HEX2DEC(X77)+S77,65536),4)))</f>
        <v>0029</v>
      </c>
      <c r="Y78" s="38" t="str">
        <f t="shared" si="19"/>
        <v>0000</v>
      </c>
      <c r="Z78" s="38" t="str">
        <f t="shared" si="20"/>
        <v/>
      </c>
      <c r="AA78" s="37" t="str">
        <f>IF(LEFT(R78,1)="#","Invalid Instruction!",IF(ISNUMBER(Q78),IF(Q78&lt;10,"",VLOOKUP(R78,'8080'!$D$6:$J$252,'8080'!$J$4,0)),""))</f>
        <v/>
      </c>
      <c r="AB78" s="37" t="str">
        <f>IF(LEN(W78)=0,"",IF(ISERROR(VALUE(LEFT(W78,1))),IF(ISNA(MATCH(W78,W$13:W77,0)),"","DUP"),"LAB"))</f>
        <v/>
      </c>
      <c r="AC78" s="49"/>
    </row>
    <row r="79" spans="1:29" x14ac:dyDescent="0.2">
      <c r="A79" s="44"/>
      <c r="B79" s="210"/>
      <c r="C79" s="208" t="str">
        <f t="shared" si="21"/>
        <v/>
      </c>
      <c r="D79" s="54" t="str">
        <f t="shared" si="13"/>
        <v/>
      </c>
      <c r="E79" s="113" t="str">
        <f>IF(OR(LEN(I79)=0,Q79&lt;2,Q79=9),"",IF(AND(Q79&lt;4,LEFT(V79,1)="#"),"###",IF(Q79=2,IF(HEX2DEC(V79)&gt;255,"&gt;FF!",RIGHT(V79,2)),IF(Q79=3,DEC2HEX(MOD(HEX2DEC(V79),256),2),IF(ISNA(MATCH(R79,'8080'!$D$6:$D$252,0)),"###",VLOOKUP(R79,'8080'!$D$6:$K$252,4,0))))))</f>
        <v/>
      </c>
      <c r="F79" s="114" t="str">
        <f t="shared" si="22"/>
        <v/>
      </c>
      <c r="G79" s="53" t="str">
        <f t="shared" si="14"/>
        <v/>
      </c>
      <c r="H79" s="52"/>
      <c r="I79" s="43"/>
      <c r="J79" s="43"/>
      <c r="K79" s="251"/>
      <c r="L79" s="55" t="str">
        <f t="shared" si="15"/>
        <v/>
      </c>
      <c r="M79" s="38" t="str">
        <f>IF(ISNUMBER(Q79),IF(Q79&lt;10,"",VLOOKUP(R79,'8080'!$D$6:$J$252,'8080'!$I$4,0)),"")</f>
        <v/>
      </c>
      <c r="N79" s="53" t="str">
        <f>IF(ISNUMBER(Q79),IF(Q79&lt;10,"",VLOOKUP(R79,'8080'!$D$6:$J$252,'8080'!$H$4,0)),"")</f>
        <v/>
      </c>
      <c r="O79" s="210"/>
      <c r="P79" s="44"/>
      <c r="Q79" s="38" t="str">
        <f>IF(LEN(I79)=0,"",IF(I79="org",0,IF(I79="equ",1,IF(I79="db",2,IF(I79="dw",3,IF(I79="end",9,IF(ISNA(MATCH(I79,'8080'!$B$6:$B$252,0)),"BOGUS",VLOOKUP(I79,'8080'!$B$6:$L$252,'8080'!K$3,0))))))))</f>
        <v/>
      </c>
      <c r="R79" s="37" t="str">
        <f t="shared" si="16"/>
        <v/>
      </c>
      <c r="S79" s="38" t="str">
        <f>IF(LEN(Q79)=0,"",IF(Q79&gt;9,VLOOKUP(R79,'8080'!$D$6:$E$252,'8080'!$E$4,0),IF(OR(Q79&lt;2,Q79=9),0,IF(Q79=2,1,IF(Q79=3,2,"ERROR!")))))</f>
        <v/>
      </c>
      <c r="T79" s="37" t="str">
        <f t="shared" si="17"/>
        <v/>
      </c>
      <c r="U79" s="37" t="str">
        <f t="shared" si="23"/>
        <v/>
      </c>
      <c r="V79" s="37" t="str">
        <f t="shared" si="24"/>
        <v/>
      </c>
      <c r="W79" s="37" t="str">
        <f t="shared" si="18"/>
        <v/>
      </c>
      <c r="X79" s="38" t="str">
        <f t="shared" si="25"/>
        <v>0029</v>
      </c>
      <c r="Y79" s="38" t="str">
        <f t="shared" si="19"/>
        <v>0000</v>
      </c>
      <c r="Z79" s="38" t="str">
        <f t="shared" si="20"/>
        <v/>
      </c>
      <c r="AA79" s="37" t="str">
        <f>IF(LEFT(R79,1)="#","Invalid Instruction!",IF(ISNUMBER(Q79),IF(Q79&lt;10,"",VLOOKUP(R79,'8080'!$D$6:$J$252,'8080'!$J$4,0)),""))</f>
        <v/>
      </c>
      <c r="AB79" s="37" t="str">
        <f>IF(LEN(W79)=0,"",IF(ISERROR(VALUE(LEFT(W79,1))),IF(ISNA(MATCH(W79,W$13:W78,0)),"","DUP"),"LAB"))</f>
        <v/>
      </c>
      <c r="AC79" s="49"/>
    </row>
    <row r="80" spans="1:29" x14ac:dyDescent="0.2">
      <c r="A80" s="44"/>
      <c r="B80" s="210"/>
      <c r="C80" s="208" t="str">
        <f t="shared" si="21"/>
        <v/>
      </c>
      <c r="D80" s="54" t="str">
        <f t="shared" si="13"/>
        <v/>
      </c>
      <c r="E80" s="113" t="str">
        <f>IF(OR(LEN(I80)=0,Q80&lt;2,Q80=9),"",IF(AND(Q80&lt;4,LEFT(V80,1)="#"),"###",IF(Q80=2,IF(HEX2DEC(V80)&gt;255,"&gt;FF!",RIGHT(V80,2)),IF(Q80=3,DEC2HEX(MOD(HEX2DEC(V80),256),2),IF(ISNA(MATCH(R80,'8080'!$D$6:$D$252,0)),"###",VLOOKUP(R80,'8080'!$D$6:$K$252,4,0))))))</f>
        <v/>
      </c>
      <c r="F80" s="114" t="str">
        <f t="shared" si="22"/>
        <v/>
      </c>
      <c r="G80" s="53" t="str">
        <f t="shared" si="14"/>
        <v/>
      </c>
      <c r="H80" s="52"/>
      <c r="I80" s="43"/>
      <c r="J80" s="43"/>
      <c r="K80" s="251"/>
      <c r="L80" s="55" t="str">
        <f t="shared" si="15"/>
        <v/>
      </c>
      <c r="M80" s="38" t="str">
        <f>IF(ISNUMBER(Q80),IF(Q80&lt;10,"",VLOOKUP(R80,'8080'!$D$6:$J$252,'8080'!$I$4,0)),"")</f>
        <v/>
      </c>
      <c r="N80" s="53" t="str">
        <f>IF(ISNUMBER(Q80),IF(Q80&lt;10,"",VLOOKUP(R80,'8080'!$D$6:$J$252,'8080'!$H$4,0)),"")</f>
        <v/>
      </c>
      <c r="O80" s="210"/>
      <c r="P80" s="44"/>
      <c r="Q80" s="38" t="str">
        <f>IF(LEN(I80)=0,"",IF(I80="org",0,IF(I80="equ",1,IF(I80="db",2,IF(I80="dw",3,IF(I80="end",9,IF(ISNA(MATCH(I80,'8080'!$B$6:$B$252,0)),"BOGUS",VLOOKUP(I80,'8080'!$B$6:$L$252,'8080'!K$3,0))))))))</f>
        <v/>
      </c>
      <c r="R80" s="37" t="str">
        <f t="shared" si="16"/>
        <v/>
      </c>
      <c r="S80" s="38" t="str">
        <f>IF(LEN(Q80)=0,"",IF(Q80&gt;9,VLOOKUP(R80,'8080'!$D$6:$E$252,'8080'!$E$4,0),IF(OR(Q80&lt;2,Q80=9),0,IF(Q80=2,1,IF(Q80=3,2,"ERROR!")))))</f>
        <v/>
      </c>
      <c r="T80" s="37" t="str">
        <f t="shared" si="17"/>
        <v/>
      </c>
      <c r="U80" s="37" t="str">
        <f t="shared" si="23"/>
        <v/>
      </c>
      <c r="V80" s="37" t="str">
        <f t="shared" si="24"/>
        <v/>
      </c>
      <c r="W80" s="37" t="str">
        <f t="shared" si="18"/>
        <v/>
      </c>
      <c r="X80" s="38" t="str">
        <f t="shared" si="25"/>
        <v>0029</v>
      </c>
      <c r="Y80" s="38" t="str">
        <f t="shared" si="19"/>
        <v>0000</v>
      </c>
      <c r="Z80" s="38" t="str">
        <f t="shared" si="20"/>
        <v/>
      </c>
      <c r="AA80" s="37" t="str">
        <f>IF(LEFT(R80,1)="#","Invalid Instruction!",IF(ISNUMBER(Q80),IF(Q80&lt;10,"",VLOOKUP(R80,'8080'!$D$6:$J$252,'8080'!$J$4,0)),""))</f>
        <v/>
      </c>
      <c r="AB80" s="37" t="str">
        <f>IF(LEN(W80)=0,"",IF(ISERROR(VALUE(LEFT(W80,1))),IF(ISNA(MATCH(W80,W$13:W79,0)),"","DUP"),"LAB"))</f>
        <v/>
      </c>
      <c r="AC80" s="49"/>
    </row>
    <row r="81" spans="1:29" x14ac:dyDescent="0.2">
      <c r="A81" s="44"/>
      <c r="B81" s="210"/>
      <c r="C81" s="208" t="str">
        <f t="shared" si="21"/>
        <v/>
      </c>
      <c r="D81" s="54" t="str">
        <f t="shared" si="13"/>
        <v/>
      </c>
      <c r="E81" s="113" t="str">
        <f>IF(OR(LEN(I81)=0,Q81&lt;2,Q81=9),"",IF(AND(Q81&lt;4,LEFT(V81,1)="#"),"###",IF(Q81=2,IF(HEX2DEC(V81)&gt;255,"&gt;FF!",RIGHT(V81,2)),IF(Q81=3,DEC2HEX(MOD(HEX2DEC(V81),256),2),IF(ISNA(MATCH(R81,'8080'!$D$6:$D$252,0)),"###",VLOOKUP(R81,'8080'!$D$6:$K$252,4,0))))))</f>
        <v/>
      </c>
      <c r="F81" s="114" t="str">
        <f t="shared" si="22"/>
        <v/>
      </c>
      <c r="G81" s="53" t="str">
        <f t="shared" si="14"/>
        <v/>
      </c>
      <c r="H81" s="52"/>
      <c r="I81" s="43"/>
      <c r="J81" s="43"/>
      <c r="K81" s="251"/>
      <c r="L81" s="55" t="str">
        <f t="shared" si="15"/>
        <v/>
      </c>
      <c r="M81" s="38" t="str">
        <f>IF(ISNUMBER(Q81),IF(Q81&lt;10,"",VLOOKUP(R81,'8080'!$D$6:$J$252,'8080'!$I$4,0)),"")</f>
        <v/>
      </c>
      <c r="N81" s="53" t="str">
        <f>IF(ISNUMBER(Q81),IF(Q81&lt;10,"",VLOOKUP(R81,'8080'!$D$6:$J$252,'8080'!$H$4,0)),"")</f>
        <v/>
      </c>
      <c r="O81" s="210"/>
      <c r="P81" s="44"/>
      <c r="Q81" s="38" t="str">
        <f>IF(LEN(I81)=0,"",IF(I81="org",0,IF(I81="equ",1,IF(I81="db",2,IF(I81="dw",3,IF(I81="end",9,IF(ISNA(MATCH(I81,'8080'!$B$6:$B$252,0)),"BOGUS",VLOOKUP(I81,'8080'!$B$6:$L$252,'8080'!K$3,0))))))))</f>
        <v/>
      </c>
      <c r="R81" s="37" t="str">
        <f t="shared" si="16"/>
        <v/>
      </c>
      <c r="S81" s="38" t="str">
        <f>IF(LEN(Q81)=0,"",IF(Q81&gt;9,VLOOKUP(R81,'8080'!$D$6:$E$252,'8080'!$E$4,0),IF(OR(Q81&lt;2,Q81=9),0,IF(Q81=2,1,IF(Q81=3,2,"ERROR!")))))</f>
        <v/>
      </c>
      <c r="T81" s="37" t="str">
        <f t="shared" si="17"/>
        <v/>
      </c>
      <c r="U81" s="37" t="str">
        <f t="shared" si="23"/>
        <v/>
      </c>
      <c r="V81" s="37" t="str">
        <f t="shared" si="24"/>
        <v/>
      </c>
      <c r="W81" s="37" t="str">
        <f t="shared" si="18"/>
        <v/>
      </c>
      <c r="X81" s="38" t="str">
        <f t="shared" si="25"/>
        <v>0029</v>
      </c>
      <c r="Y81" s="38" t="str">
        <f t="shared" si="19"/>
        <v>0000</v>
      </c>
      <c r="Z81" s="38" t="str">
        <f t="shared" si="20"/>
        <v/>
      </c>
      <c r="AA81" s="37" t="str">
        <f>IF(LEFT(R81,1)="#","Invalid Instruction!",IF(ISNUMBER(Q81),IF(Q81&lt;10,"",VLOOKUP(R81,'8080'!$D$6:$J$252,'8080'!$J$4,0)),""))</f>
        <v/>
      </c>
      <c r="AB81" s="37" t="str">
        <f>IF(LEN(W81)=0,"",IF(ISERROR(VALUE(LEFT(W81,1))),IF(ISNA(MATCH(W81,W$13:W80,0)),"","DUP"),"LAB"))</f>
        <v/>
      </c>
      <c r="AC81" s="49"/>
    </row>
    <row r="82" spans="1:29" x14ac:dyDescent="0.2">
      <c r="A82" s="44"/>
      <c r="B82" s="210"/>
      <c r="C82" s="208" t="str">
        <f t="shared" si="21"/>
        <v/>
      </c>
      <c r="D82" s="54" t="str">
        <f t="shared" si="13"/>
        <v/>
      </c>
      <c r="E82" s="113" t="str">
        <f>IF(OR(LEN(I82)=0,Q82&lt;2,Q82=9),"",IF(AND(Q82&lt;4,LEFT(V82,1)="#"),"###",IF(Q82=2,IF(HEX2DEC(V82)&gt;255,"&gt;FF!",RIGHT(V82,2)),IF(Q82=3,DEC2HEX(MOD(HEX2DEC(V82),256),2),IF(ISNA(MATCH(R82,'8080'!$D$6:$D$252,0)),"###",VLOOKUP(R82,'8080'!$D$6:$K$252,4,0))))))</f>
        <v/>
      </c>
      <c r="F82" s="114" t="str">
        <f t="shared" si="22"/>
        <v/>
      </c>
      <c r="G82" s="53" t="str">
        <f t="shared" si="14"/>
        <v/>
      </c>
      <c r="H82" s="52"/>
      <c r="I82" s="43"/>
      <c r="J82" s="43"/>
      <c r="K82" s="251"/>
      <c r="L82" s="55" t="str">
        <f t="shared" si="15"/>
        <v/>
      </c>
      <c r="M82" s="38" t="str">
        <f>IF(ISNUMBER(Q82),IF(Q82&lt;10,"",VLOOKUP(R82,'8080'!$D$6:$J$252,'8080'!$I$4,0)),"")</f>
        <v/>
      </c>
      <c r="N82" s="53" t="str">
        <f>IF(ISNUMBER(Q82),IF(Q82&lt;10,"",VLOOKUP(R82,'8080'!$D$6:$J$252,'8080'!$H$4,0)),"")</f>
        <v/>
      </c>
      <c r="O82" s="210"/>
      <c r="P82" s="44"/>
      <c r="Q82" s="38" t="str">
        <f>IF(LEN(I82)=0,"",IF(I82="org",0,IF(I82="equ",1,IF(I82="db",2,IF(I82="dw",3,IF(I82="end",9,IF(ISNA(MATCH(I82,'8080'!$B$6:$B$252,0)),"BOGUS",VLOOKUP(I82,'8080'!$B$6:$L$252,'8080'!K$3,0))))))))</f>
        <v/>
      </c>
      <c r="R82" s="37" t="str">
        <f t="shared" si="16"/>
        <v/>
      </c>
      <c r="S82" s="38" t="str">
        <f>IF(LEN(Q82)=0,"",IF(Q82&gt;9,VLOOKUP(R82,'8080'!$D$6:$E$252,'8080'!$E$4,0),IF(OR(Q82&lt;2,Q82=9),0,IF(Q82=2,1,IF(Q82=3,2,"ERROR!")))))</f>
        <v/>
      </c>
      <c r="T82" s="37" t="str">
        <f t="shared" si="17"/>
        <v/>
      </c>
      <c r="U82" s="37" t="str">
        <f t="shared" si="23"/>
        <v/>
      </c>
      <c r="V82" s="37" t="str">
        <f t="shared" si="24"/>
        <v/>
      </c>
      <c r="W82" s="37" t="str">
        <f t="shared" si="18"/>
        <v/>
      </c>
      <c r="X82" s="38" t="str">
        <f t="shared" si="25"/>
        <v>0029</v>
      </c>
      <c r="Y82" s="38" t="str">
        <f t="shared" si="19"/>
        <v>0000</v>
      </c>
      <c r="Z82" s="38" t="str">
        <f t="shared" si="20"/>
        <v/>
      </c>
      <c r="AA82" s="37" t="str">
        <f>IF(LEFT(R82,1)="#","Invalid Instruction!",IF(ISNUMBER(Q82),IF(Q82&lt;10,"",VLOOKUP(R82,'8080'!$D$6:$J$252,'8080'!$J$4,0)),""))</f>
        <v/>
      </c>
      <c r="AB82" s="37" t="str">
        <f>IF(LEN(W82)=0,"",IF(ISERROR(VALUE(LEFT(W82,1))),IF(ISNA(MATCH(W82,W$13:W81,0)),"","DUP"),"LAB"))</f>
        <v/>
      </c>
      <c r="AC82" s="49"/>
    </row>
    <row r="83" spans="1:29" x14ac:dyDescent="0.2">
      <c r="A83" s="44"/>
      <c r="B83" s="210"/>
      <c r="C83" s="208" t="str">
        <f t="shared" si="21"/>
        <v/>
      </c>
      <c r="D83" s="54" t="str">
        <f t="shared" si="13"/>
        <v/>
      </c>
      <c r="E83" s="113" t="str">
        <f>IF(OR(LEN(I83)=0,Q83&lt;2,Q83=9),"",IF(AND(Q83&lt;4,LEFT(V83,1)="#"),"###",IF(Q83=2,IF(HEX2DEC(V83)&gt;255,"&gt;FF!",RIGHT(V83,2)),IF(Q83=3,DEC2HEX(MOD(HEX2DEC(V83),256),2),IF(ISNA(MATCH(R83,'8080'!$D$6:$D$252,0)),"###",VLOOKUP(R83,'8080'!$D$6:$K$252,4,0))))))</f>
        <v/>
      </c>
      <c r="F83" s="114" t="str">
        <f t="shared" si="22"/>
        <v/>
      </c>
      <c r="G83" s="53" t="str">
        <f t="shared" si="14"/>
        <v/>
      </c>
      <c r="H83" s="52"/>
      <c r="I83" s="43"/>
      <c r="J83" s="43"/>
      <c r="K83" s="251"/>
      <c r="L83" s="55" t="str">
        <f t="shared" si="15"/>
        <v/>
      </c>
      <c r="M83" s="38" t="str">
        <f>IF(ISNUMBER(Q83),IF(Q83&lt;10,"",VLOOKUP(R83,'8080'!$D$6:$J$252,'8080'!$I$4,0)),"")</f>
        <v/>
      </c>
      <c r="N83" s="53" t="str">
        <f>IF(ISNUMBER(Q83),IF(Q83&lt;10,"",VLOOKUP(R83,'8080'!$D$6:$J$252,'8080'!$H$4,0)),"")</f>
        <v/>
      </c>
      <c r="O83" s="210"/>
      <c r="P83" s="44"/>
      <c r="Q83" s="38" t="str">
        <f>IF(LEN(I83)=0,"",IF(I83="org",0,IF(I83="equ",1,IF(I83="db",2,IF(I83="dw",3,IF(I83="end",9,IF(ISNA(MATCH(I83,'8080'!$B$6:$B$252,0)),"BOGUS",VLOOKUP(I83,'8080'!$B$6:$L$252,'8080'!K$3,0))))))))</f>
        <v/>
      </c>
      <c r="R83" s="37" t="str">
        <f t="shared" si="16"/>
        <v/>
      </c>
      <c r="S83" s="38" t="str">
        <f>IF(LEN(Q83)=0,"",IF(Q83&gt;9,VLOOKUP(R83,'8080'!$D$6:$E$252,'8080'!$E$4,0),IF(OR(Q83&lt;2,Q83=9),0,IF(Q83=2,1,IF(Q83=3,2,"ERROR!")))))</f>
        <v/>
      </c>
      <c r="T83" s="37" t="str">
        <f t="shared" si="17"/>
        <v/>
      </c>
      <c r="U83" s="37" t="str">
        <f t="shared" si="23"/>
        <v/>
      </c>
      <c r="V83" s="37" t="str">
        <f t="shared" si="24"/>
        <v/>
      </c>
      <c r="W83" s="37" t="str">
        <f t="shared" si="18"/>
        <v/>
      </c>
      <c r="X83" s="38" t="str">
        <f t="shared" si="25"/>
        <v>0029</v>
      </c>
      <c r="Y83" s="38" t="str">
        <f t="shared" si="19"/>
        <v>0000</v>
      </c>
      <c r="Z83" s="38" t="str">
        <f t="shared" si="20"/>
        <v/>
      </c>
      <c r="AA83" s="37" t="str">
        <f>IF(LEFT(R83,1)="#","Invalid Instruction!",IF(ISNUMBER(Q83),IF(Q83&lt;10,"",VLOOKUP(R83,'8080'!$D$6:$J$252,'8080'!$J$4,0)),""))</f>
        <v/>
      </c>
      <c r="AB83" s="37" t="str">
        <f>IF(LEN(W83)=0,"",IF(ISERROR(VALUE(LEFT(W83,1))),IF(ISNA(MATCH(W83,W$13:W82,0)),"","DUP"),"LAB"))</f>
        <v/>
      </c>
      <c r="AC83" s="49"/>
    </row>
    <row r="84" spans="1:29" x14ac:dyDescent="0.2">
      <c r="A84" s="44"/>
      <c r="B84" s="210"/>
      <c r="C84" s="208" t="str">
        <f t="shared" si="21"/>
        <v/>
      </c>
      <c r="D84" s="54" t="str">
        <f t="shared" si="13"/>
        <v/>
      </c>
      <c r="E84" s="113" t="str">
        <f>IF(OR(LEN(I84)=0,Q84&lt;2,Q84=9),"",IF(AND(Q84&lt;4,LEFT(V84,1)="#"),"###",IF(Q84=2,IF(HEX2DEC(V84)&gt;255,"&gt;FF!",RIGHT(V84,2)),IF(Q84=3,DEC2HEX(MOD(HEX2DEC(V84),256),2),IF(ISNA(MATCH(R84,'8080'!$D$6:$D$252,0)),"###",VLOOKUP(R84,'8080'!$D$6:$K$252,4,0))))))</f>
        <v/>
      </c>
      <c r="F84" s="114" t="str">
        <f t="shared" si="22"/>
        <v/>
      </c>
      <c r="G84" s="53" t="str">
        <f t="shared" si="14"/>
        <v/>
      </c>
      <c r="H84" s="52"/>
      <c r="I84" s="43"/>
      <c r="J84" s="43"/>
      <c r="K84" s="251"/>
      <c r="L84" s="55" t="str">
        <f t="shared" si="15"/>
        <v/>
      </c>
      <c r="M84" s="38" t="str">
        <f>IF(ISNUMBER(Q84),IF(Q84&lt;10,"",VLOOKUP(R84,'8080'!$D$6:$J$252,'8080'!$I$4,0)),"")</f>
        <v/>
      </c>
      <c r="N84" s="53" t="str">
        <f>IF(ISNUMBER(Q84),IF(Q84&lt;10,"",VLOOKUP(R84,'8080'!$D$6:$J$252,'8080'!$H$4,0)),"")</f>
        <v/>
      </c>
      <c r="O84" s="210"/>
      <c r="P84" s="44"/>
      <c r="Q84" s="38" t="str">
        <f>IF(LEN(I84)=0,"",IF(I84="org",0,IF(I84="equ",1,IF(I84="db",2,IF(I84="dw",3,IF(I84="end",9,IF(ISNA(MATCH(I84,'8080'!$B$6:$B$252,0)),"BOGUS",VLOOKUP(I84,'8080'!$B$6:$L$252,'8080'!K$3,0))))))))</f>
        <v/>
      </c>
      <c r="R84" s="37" t="str">
        <f t="shared" si="16"/>
        <v/>
      </c>
      <c r="S84" s="38" t="str">
        <f>IF(LEN(Q84)=0,"",IF(Q84&gt;9,VLOOKUP(R84,'8080'!$D$6:$E$252,'8080'!$E$4,0),IF(OR(Q84&lt;2,Q84=9),0,IF(Q84=2,1,IF(Q84=3,2,"ERROR!")))))</f>
        <v/>
      </c>
      <c r="T84" s="37" t="str">
        <f t="shared" si="17"/>
        <v/>
      </c>
      <c r="U84" s="37" t="str">
        <f t="shared" si="23"/>
        <v/>
      </c>
      <c r="V84" s="37" t="str">
        <f t="shared" si="24"/>
        <v/>
      </c>
      <c r="W84" s="37" t="str">
        <f t="shared" si="18"/>
        <v/>
      </c>
      <c r="X84" s="38" t="str">
        <f t="shared" si="25"/>
        <v>0029</v>
      </c>
      <c r="Y84" s="38" t="str">
        <f t="shared" si="19"/>
        <v>0000</v>
      </c>
      <c r="Z84" s="38" t="str">
        <f t="shared" si="20"/>
        <v/>
      </c>
      <c r="AA84" s="37" t="str">
        <f>IF(LEFT(R84,1)="#","Invalid Instruction!",IF(ISNUMBER(Q84),IF(Q84&lt;10,"",VLOOKUP(R84,'8080'!$D$6:$J$252,'8080'!$J$4,0)),""))</f>
        <v/>
      </c>
      <c r="AB84" s="37" t="str">
        <f>IF(LEN(W84)=0,"",IF(ISERROR(VALUE(LEFT(W84,1))),IF(ISNA(MATCH(W84,W$13:W83,0)),"","DUP"),"LAB"))</f>
        <v/>
      </c>
      <c r="AC84" s="49"/>
    </row>
    <row r="85" spans="1:29" x14ac:dyDescent="0.2">
      <c r="A85" s="44"/>
      <c r="B85" s="210"/>
      <c r="C85" s="208" t="str">
        <f t="shared" si="21"/>
        <v/>
      </c>
      <c r="D85" s="54" t="str">
        <f t="shared" si="13"/>
        <v/>
      </c>
      <c r="E85" s="113" t="str">
        <f>IF(OR(LEN(I85)=0,Q85&lt;2,Q85=9),"",IF(AND(Q85&lt;4,LEFT(V85,1)="#"),"###",IF(Q85=2,IF(HEX2DEC(V85)&gt;255,"&gt;FF!",RIGHT(V85,2)),IF(Q85=3,DEC2HEX(MOD(HEX2DEC(V85),256),2),IF(ISNA(MATCH(R85,'8080'!$D$6:$D$252,0)),"###",VLOOKUP(R85,'8080'!$D$6:$K$252,4,0))))))</f>
        <v/>
      </c>
      <c r="F85" s="114" t="str">
        <f t="shared" si="22"/>
        <v/>
      </c>
      <c r="G85" s="53" t="str">
        <f t="shared" si="14"/>
        <v/>
      </c>
      <c r="H85" s="52"/>
      <c r="I85" s="43"/>
      <c r="J85" s="43"/>
      <c r="K85" s="251"/>
      <c r="L85" s="55" t="str">
        <f t="shared" si="15"/>
        <v/>
      </c>
      <c r="M85" s="38" t="str">
        <f>IF(ISNUMBER(Q85),IF(Q85&lt;10,"",VLOOKUP(R85,'8080'!$D$6:$J$252,'8080'!$I$4,0)),"")</f>
        <v/>
      </c>
      <c r="N85" s="53" t="str">
        <f>IF(ISNUMBER(Q85),IF(Q85&lt;10,"",VLOOKUP(R85,'8080'!$D$6:$J$252,'8080'!$H$4,0)),"")</f>
        <v/>
      </c>
      <c r="O85" s="210"/>
      <c r="P85" s="44"/>
      <c r="Q85" s="38" t="str">
        <f>IF(LEN(I85)=0,"",IF(I85="org",0,IF(I85="equ",1,IF(I85="db",2,IF(I85="dw",3,IF(I85="end",9,IF(ISNA(MATCH(I85,'8080'!$B$6:$B$252,0)),"BOGUS",VLOOKUP(I85,'8080'!$B$6:$L$252,'8080'!K$3,0))))))))</f>
        <v/>
      </c>
      <c r="R85" s="37" t="str">
        <f t="shared" si="16"/>
        <v/>
      </c>
      <c r="S85" s="38" t="str">
        <f>IF(LEN(Q85)=0,"",IF(Q85&gt;9,VLOOKUP(R85,'8080'!$D$6:$E$252,'8080'!$E$4,0),IF(OR(Q85&lt;2,Q85=9),0,IF(Q85=2,1,IF(Q85=3,2,"ERROR!")))))</f>
        <v/>
      </c>
      <c r="T85" s="37" t="str">
        <f t="shared" si="17"/>
        <v/>
      </c>
      <c r="U85" s="37" t="str">
        <f t="shared" si="23"/>
        <v/>
      </c>
      <c r="V85" s="37" t="str">
        <f t="shared" si="24"/>
        <v/>
      </c>
      <c r="W85" s="37" t="str">
        <f t="shared" si="18"/>
        <v/>
      </c>
      <c r="X85" s="38" t="str">
        <f t="shared" si="25"/>
        <v>0029</v>
      </c>
      <c r="Y85" s="38" t="str">
        <f t="shared" si="19"/>
        <v>0000</v>
      </c>
      <c r="Z85" s="38" t="str">
        <f t="shared" si="20"/>
        <v/>
      </c>
      <c r="AA85" s="37" t="str">
        <f>IF(LEFT(R85,1)="#","Invalid Instruction!",IF(ISNUMBER(Q85),IF(Q85&lt;10,"",VLOOKUP(R85,'8080'!$D$6:$J$252,'8080'!$J$4,0)),""))</f>
        <v/>
      </c>
      <c r="AB85" s="37" t="str">
        <f>IF(LEN(W85)=0,"",IF(ISERROR(VALUE(LEFT(W85,1))),IF(ISNA(MATCH(W85,W$13:W84,0)),"","DUP"),"LAB"))</f>
        <v/>
      </c>
      <c r="AC85" s="49"/>
    </row>
    <row r="86" spans="1:29" x14ac:dyDescent="0.2">
      <c r="A86" s="44"/>
      <c r="B86" s="210"/>
      <c r="C86" s="208" t="str">
        <f t="shared" si="21"/>
        <v/>
      </c>
      <c r="D86" s="54" t="str">
        <f t="shared" si="13"/>
        <v/>
      </c>
      <c r="E86" s="113" t="str">
        <f>IF(OR(LEN(I86)=0,Q86&lt;2,Q86=9),"",IF(AND(Q86&lt;4,LEFT(V86,1)="#"),"###",IF(Q86=2,IF(HEX2DEC(V86)&gt;255,"&gt;FF!",RIGHT(V86,2)),IF(Q86=3,DEC2HEX(MOD(HEX2DEC(V86),256),2),IF(ISNA(MATCH(R86,'8080'!$D$6:$D$252,0)),"###",VLOOKUP(R86,'8080'!$D$6:$K$252,4,0))))))</f>
        <v/>
      </c>
      <c r="F86" s="114" t="str">
        <f t="shared" si="22"/>
        <v/>
      </c>
      <c r="G86" s="53" t="str">
        <f t="shared" si="14"/>
        <v/>
      </c>
      <c r="H86" s="52"/>
      <c r="I86" s="43"/>
      <c r="J86" s="43"/>
      <c r="K86" s="251"/>
      <c r="L86" s="55" t="str">
        <f t="shared" si="15"/>
        <v/>
      </c>
      <c r="M86" s="38" t="str">
        <f>IF(ISNUMBER(Q86),IF(Q86&lt;10,"",VLOOKUP(R86,'8080'!$D$6:$J$252,'8080'!$I$4,0)),"")</f>
        <v/>
      </c>
      <c r="N86" s="53" t="str">
        <f>IF(ISNUMBER(Q86),IF(Q86&lt;10,"",VLOOKUP(R86,'8080'!$D$6:$J$252,'8080'!$H$4,0)),"")</f>
        <v/>
      </c>
      <c r="O86" s="210"/>
      <c r="P86" s="44"/>
      <c r="Q86" s="38" t="str">
        <f>IF(LEN(I86)=0,"",IF(I86="org",0,IF(I86="equ",1,IF(I86="db",2,IF(I86="dw",3,IF(I86="end",9,IF(ISNA(MATCH(I86,'8080'!$B$6:$B$252,0)),"BOGUS",VLOOKUP(I86,'8080'!$B$6:$L$252,'8080'!K$3,0))))))))</f>
        <v/>
      </c>
      <c r="R86" s="37" t="str">
        <f t="shared" si="16"/>
        <v/>
      </c>
      <c r="S86" s="38" t="str">
        <f>IF(LEN(Q86)=0,"",IF(Q86&gt;9,VLOOKUP(R86,'8080'!$D$6:$E$252,'8080'!$E$4,0),IF(OR(Q86&lt;2,Q86=9),0,IF(Q86=2,1,IF(Q86=3,2,"ERROR!")))))</f>
        <v/>
      </c>
      <c r="T86" s="37" t="str">
        <f t="shared" si="17"/>
        <v/>
      </c>
      <c r="U86" s="37" t="str">
        <f t="shared" si="23"/>
        <v/>
      </c>
      <c r="V86" s="37" t="str">
        <f t="shared" si="24"/>
        <v/>
      </c>
      <c r="W86" s="37" t="str">
        <f t="shared" si="18"/>
        <v/>
      </c>
      <c r="X86" s="38" t="str">
        <f t="shared" si="25"/>
        <v>0029</v>
      </c>
      <c r="Y86" s="38" t="str">
        <f t="shared" si="19"/>
        <v>0000</v>
      </c>
      <c r="Z86" s="38" t="str">
        <f t="shared" si="20"/>
        <v/>
      </c>
      <c r="AA86" s="37" t="str">
        <f>IF(LEFT(R86,1)="#","Invalid Instruction!",IF(ISNUMBER(Q86),IF(Q86&lt;10,"",VLOOKUP(R86,'8080'!$D$6:$J$252,'8080'!$J$4,0)),""))</f>
        <v/>
      </c>
      <c r="AB86" s="37" t="str">
        <f>IF(LEN(W86)=0,"",IF(ISERROR(VALUE(LEFT(W86,1))),IF(ISNA(MATCH(W86,W$13:W85,0)),"","DUP"),"LAB"))</f>
        <v/>
      </c>
      <c r="AC86" s="49"/>
    </row>
    <row r="87" spans="1:29" x14ac:dyDescent="0.2">
      <c r="A87" s="44"/>
      <c r="B87" s="210"/>
      <c r="C87" s="208" t="str">
        <f t="shared" si="21"/>
        <v/>
      </c>
      <c r="D87" s="54" t="str">
        <f t="shared" si="13"/>
        <v/>
      </c>
      <c r="E87" s="113" t="str">
        <f>IF(OR(LEN(I87)=0,Q87&lt;2,Q87=9),"",IF(AND(Q87&lt;4,LEFT(V87,1)="#"),"###",IF(Q87=2,IF(HEX2DEC(V87)&gt;255,"&gt;FF!",RIGHT(V87,2)),IF(Q87=3,DEC2HEX(MOD(HEX2DEC(V87),256),2),IF(ISNA(MATCH(R87,'8080'!$D$6:$D$252,0)),"###",VLOOKUP(R87,'8080'!$D$6:$K$252,4,0))))))</f>
        <v/>
      </c>
      <c r="F87" s="114" t="str">
        <f t="shared" si="22"/>
        <v/>
      </c>
      <c r="G87" s="53" t="str">
        <f t="shared" si="14"/>
        <v/>
      </c>
      <c r="H87" s="52"/>
      <c r="I87" s="43"/>
      <c r="J87" s="43"/>
      <c r="K87" s="251"/>
      <c r="L87" s="55" t="str">
        <f t="shared" si="15"/>
        <v/>
      </c>
      <c r="M87" s="38" t="str">
        <f>IF(ISNUMBER(Q87),IF(Q87&lt;10,"",VLOOKUP(R87,'8080'!$D$6:$J$252,'8080'!$I$4,0)),"")</f>
        <v/>
      </c>
      <c r="N87" s="53" t="str">
        <f>IF(ISNUMBER(Q87),IF(Q87&lt;10,"",VLOOKUP(R87,'8080'!$D$6:$J$252,'8080'!$H$4,0)),"")</f>
        <v/>
      </c>
      <c r="O87" s="210"/>
      <c r="P87" s="44"/>
      <c r="Q87" s="38" t="str">
        <f>IF(LEN(I87)=0,"",IF(I87="org",0,IF(I87="equ",1,IF(I87="db",2,IF(I87="dw",3,IF(I87="end",9,IF(ISNA(MATCH(I87,'8080'!$B$6:$B$252,0)),"BOGUS",VLOOKUP(I87,'8080'!$B$6:$L$252,'8080'!K$3,0))))))))</f>
        <v/>
      </c>
      <c r="R87" s="37" t="str">
        <f t="shared" si="16"/>
        <v/>
      </c>
      <c r="S87" s="38" t="str">
        <f>IF(LEN(Q87)=0,"",IF(Q87&gt;9,VLOOKUP(R87,'8080'!$D$6:$E$252,'8080'!$E$4,0),IF(OR(Q87&lt;2,Q87=9),0,IF(Q87=2,1,IF(Q87=3,2,"ERROR!")))))</f>
        <v/>
      </c>
      <c r="T87" s="37" t="str">
        <f t="shared" si="17"/>
        <v/>
      </c>
      <c r="U87" s="37" t="str">
        <f t="shared" si="23"/>
        <v/>
      </c>
      <c r="V87" s="37" t="str">
        <f t="shared" si="24"/>
        <v/>
      </c>
      <c r="W87" s="37" t="str">
        <f t="shared" si="18"/>
        <v/>
      </c>
      <c r="X87" s="38" t="str">
        <f t="shared" si="25"/>
        <v>0029</v>
      </c>
      <c r="Y87" s="38" t="str">
        <f t="shared" si="19"/>
        <v>0000</v>
      </c>
      <c r="Z87" s="38" t="str">
        <f t="shared" si="20"/>
        <v/>
      </c>
      <c r="AA87" s="37" t="str">
        <f>IF(LEFT(R87,1)="#","Invalid Instruction!",IF(ISNUMBER(Q87),IF(Q87&lt;10,"",VLOOKUP(R87,'8080'!$D$6:$J$252,'8080'!$J$4,0)),""))</f>
        <v/>
      </c>
      <c r="AB87" s="37" t="str">
        <f>IF(LEN(W87)=0,"",IF(ISERROR(VALUE(LEFT(W87,1))),IF(ISNA(MATCH(W87,W$13:W86,0)),"","DUP"),"LAB"))</f>
        <v/>
      </c>
      <c r="AC87" s="49"/>
    </row>
    <row r="88" spans="1:29" x14ac:dyDescent="0.2">
      <c r="A88" s="44"/>
      <c r="B88" s="210"/>
      <c r="C88" s="208" t="str">
        <f t="shared" si="21"/>
        <v/>
      </c>
      <c r="D88" s="54" t="str">
        <f t="shared" si="13"/>
        <v/>
      </c>
      <c r="E88" s="113" t="str">
        <f>IF(OR(LEN(I88)=0,Q88&lt;2,Q88=9),"",IF(AND(Q88&lt;4,LEFT(V88,1)="#"),"###",IF(Q88=2,IF(HEX2DEC(V88)&gt;255,"&gt;FF!",RIGHT(V88,2)),IF(Q88=3,DEC2HEX(MOD(HEX2DEC(V88),256),2),IF(ISNA(MATCH(R88,'8080'!$D$6:$D$252,0)),"###",VLOOKUP(R88,'8080'!$D$6:$K$252,4,0))))))</f>
        <v/>
      </c>
      <c r="F88" s="114" t="str">
        <f t="shared" si="22"/>
        <v/>
      </c>
      <c r="G88" s="53" t="str">
        <f t="shared" si="14"/>
        <v/>
      </c>
      <c r="H88" s="52"/>
      <c r="I88" s="43"/>
      <c r="J88" s="43"/>
      <c r="K88" s="251"/>
      <c r="L88" s="55" t="str">
        <f t="shared" si="15"/>
        <v/>
      </c>
      <c r="M88" s="38" t="str">
        <f>IF(ISNUMBER(Q88),IF(Q88&lt;10,"",VLOOKUP(R88,'8080'!$D$6:$J$252,'8080'!$I$4,0)),"")</f>
        <v/>
      </c>
      <c r="N88" s="53" t="str">
        <f>IF(ISNUMBER(Q88),IF(Q88&lt;10,"",VLOOKUP(R88,'8080'!$D$6:$J$252,'8080'!$H$4,0)),"")</f>
        <v/>
      </c>
      <c r="O88" s="210"/>
      <c r="P88" s="44"/>
      <c r="Q88" s="38" t="str">
        <f>IF(LEN(I88)=0,"",IF(I88="org",0,IF(I88="equ",1,IF(I88="db",2,IF(I88="dw",3,IF(I88="end",9,IF(ISNA(MATCH(I88,'8080'!$B$6:$B$252,0)),"BOGUS",VLOOKUP(I88,'8080'!$B$6:$L$252,'8080'!K$3,0))))))))</f>
        <v/>
      </c>
      <c r="R88" s="37" t="str">
        <f t="shared" si="16"/>
        <v/>
      </c>
      <c r="S88" s="38" t="str">
        <f>IF(LEN(Q88)=0,"",IF(Q88&gt;9,VLOOKUP(R88,'8080'!$D$6:$E$252,'8080'!$E$4,0),IF(OR(Q88&lt;2,Q88=9),0,IF(Q88=2,1,IF(Q88=3,2,"ERROR!")))))</f>
        <v/>
      </c>
      <c r="T88" s="37" t="str">
        <f t="shared" si="17"/>
        <v/>
      </c>
      <c r="U88" s="37" t="str">
        <f t="shared" si="23"/>
        <v/>
      </c>
      <c r="V88" s="37" t="str">
        <f t="shared" si="24"/>
        <v/>
      </c>
      <c r="W88" s="37" t="str">
        <f t="shared" si="18"/>
        <v/>
      </c>
      <c r="X88" s="38" t="str">
        <f t="shared" si="25"/>
        <v>0029</v>
      </c>
      <c r="Y88" s="38" t="str">
        <f t="shared" si="19"/>
        <v>0000</v>
      </c>
      <c r="Z88" s="38" t="str">
        <f t="shared" si="20"/>
        <v/>
      </c>
      <c r="AA88" s="37" t="str">
        <f>IF(LEFT(R88,1)="#","Invalid Instruction!",IF(ISNUMBER(Q88),IF(Q88&lt;10,"",VLOOKUP(R88,'8080'!$D$6:$J$252,'8080'!$J$4,0)),""))</f>
        <v/>
      </c>
      <c r="AB88" s="37" t="str">
        <f>IF(LEN(W88)=0,"",IF(ISERROR(VALUE(LEFT(W88,1))),IF(ISNA(MATCH(W88,W$13:W87,0)),"","DUP"),"LAB"))</f>
        <v/>
      </c>
      <c r="AC88" s="49"/>
    </row>
    <row r="89" spans="1:29" x14ac:dyDescent="0.2">
      <c r="A89" s="44"/>
      <c r="B89" s="210"/>
      <c r="C89" s="208" t="str">
        <f t="shared" si="21"/>
        <v/>
      </c>
      <c r="D89" s="54" t="str">
        <f t="shared" si="13"/>
        <v/>
      </c>
      <c r="E89" s="113" t="str">
        <f>IF(OR(LEN(I89)=0,Q89&lt;2,Q89=9),"",IF(AND(Q89&lt;4,LEFT(V89,1)="#"),"###",IF(Q89=2,IF(HEX2DEC(V89)&gt;255,"&gt;FF!",RIGHT(V89,2)),IF(Q89=3,DEC2HEX(MOD(HEX2DEC(V89),256),2),IF(ISNA(MATCH(R89,'8080'!$D$6:$D$252,0)),"###",VLOOKUP(R89,'8080'!$D$6:$K$252,4,0))))))</f>
        <v/>
      </c>
      <c r="F89" s="114" t="str">
        <f t="shared" si="22"/>
        <v/>
      </c>
      <c r="G89" s="53" t="str">
        <f t="shared" si="14"/>
        <v/>
      </c>
      <c r="H89" s="52"/>
      <c r="I89" s="43"/>
      <c r="J89" s="43"/>
      <c r="K89" s="251"/>
      <c r="L89" s="55" t="str">
        <f t="shared" si="15"/>
        <v/>
      </c>
      <c r="M89" s="38" t="str">
        <f>IF(ISNUMBER(Q89),IF(Q89&lt;10,"",VLOOKUP(R89,'8080'!$D$6:$J$252,'8080'!$I$4,0)),"")</f>
        <v/>
      </c>
      <c r="N89" s="53" t="str">
        <f>IF(ISNUMBER(Q89),IF(Q89&lt;10,"",VLOOKUP(R89,'8080'!$D$6:$J$252,'8080'!$H$4,0)),"")</f>
        <v/>
      </c>
      <c r="O89" s="210"/>
      <c r="P89" s="44"/>
      <c r="Q89" s="38" t="str">
        <f>IF(LEN(I89)=0,"",IF(I89="org",0,IF(I89="equ",1,IF(I89="db",2,IF(I89="dw",3,IF(I89="end",9,IF(ISNA(MATCH(I89,'8080'!$B$6:$B$252,0)),"BOGUS",VLOOKUP(I89,'8080'!$B$6:$L$252,'8080'!K$3,0))))))))</f>
        <v/>
      </c>
      <c r="R89" s="37" t="str">
        <f t="shared" si="16"/>
        <v/>
      </c>
      <c r="S89" s="38" t="str">
        <f>IF(LEN(Q89)=0,"",IF(Q89&gt;9,VLOOKUP(R89,'8080'!$D$6:$E$252,'8080'!$E$4,0),IF(OR(Q89&lt;2,Q89=9),0,IF(Q89=2,1,IF(Q89=3,2,"ERROR!")))))</f>
        <v/>
      </c>
      <c r="T89" s="37" t="str">
        <f t="shared" si="17"/>
        <v/>
      </c>
      <c r="U89" s="37" t="str">
        <f t="shared" si="23"/>
        <v/>
      </c>
      <c r="V89" s="37" t="str">
        <f t="shared" si="24"/>
        <v/>
      </c>
      <c r="W89" s="37" t="str">
        <f t="shared" si="18"/>
        <v/>
      </c>
      <c r="X89" s="38" t="str">
        <f t="shared" si="25"/>
        <v>0029</v>
      </c>
      <c r="Y89" s="38" t="str">
        <f t="shared" si="19"/>
        <v>0000</v>
      </c>
      <c r="Z89" s="38" t="str">
        <f t="shared" si="20"/>
        <v/>
      </c>
      <c r="AA89" s="37" t="str">
        <f>IF(LEFT(R89,1)="#","Invalid Instruction!",IF(ISNUMBER(Q89),IF(Q89&lt;10,"",VLOOKUP(R89,'8080'!$D$6:$J$252,'8080'!$J$4,0)),""))</f>
        <v/>
      </c>
      <c r="AB89" s="37" t="str">
        <f>IF(LEN(W89)=0,"",IF(ISERROR(VALUE(LEFT(W89,1))),IF(ISNA(MATCH(W89,W$13:W88,0)),"","DUP"),"LAB"))</f>
        <v/>
      </c>
      <c r="AC89" s="49"/>
    </row>
    <row r="90" spans="1:29" x14ac:dyDescent="0.2">
      <c r="A90" s="44"/>
      <c r="B90" s="210"/>
      <c r="C90" s="208" t="str">
        <f t="shared" si="21"/>
        <v/>
      </c>
      <c r="D90" s="54" t="str">
        <f t="shared" si="13"/>
        <v/>
      </c>
      <c r="E90" s="113" t="str">
        <f>IF(OR(LEN(I90)=0,Q90&lt;2,Q90=9),"",IF(AND(Q90&lt;4,LEFT(V90,1)="#"),"###",IF(Q90=2,IF(HEX2DEC(V90)&gt;255,"&gt;FF!",RIGHT(V90,2)),IF(Q90=3,DEC2HEX(MOD(HEX2DEC(V90),256),2),IF(ISNA(MATCH(R90,'8080'!$D$6:$D$252,0)),"###",VLOOKUP(R90,'8080'!$D$6:$K$252,4,0))))))</f>
        <v/>
      </c>
      <c r="F90" s="114" t="str">
        <f t="shared" si="22"/>
        <v/>
      </c>
      <c r="G90" s="53" t="str">
        <f t="shared" si="14"/>
        <v/>
      </c>
      <c r="H90" s="52"/>
      <c r="I90" s="43"/>
      <c r="J90" s="43"/>
      <c r="K90" s="251"/>
      <c r="L90" s="55" t="str">
        <f t="shared" si="15"/>
        <v/>
      </c>
      <c r="M90" s="38" t="str">
        <f>IF(ISNUMBER(Q90),IF(Q90&lt;10,"",VLOOKUP(R90,'8080'!$D$6:$J$252,'8080'!$I$4,0)),"")</f>
        <v/>
      </c>
      <c r="N90" s="53" t="str">
        <f>IF(ISNUMBER(Q90),IF(Q90&lt;10,"",VLOOKUP(R90,'8080'!$D$6:$J$252,'8080'!$H$4,0)),"")</f>
        <v/>
      </c>
      <c r="O90" s="210"/>
      <c r="P90" s="44"/>
      <c r="Q90" s="38" t="str">
        <f>IF(LEN(I90)=0,"",IF(I90="org",0,IF(I90="equ",1,IF(I90="db",2,IF(I90="dw",3,IF(I90="end",9,IF(ISNA(MATCH(I90,'8080'!$B$6:$B$252,0)),"BOGUS",VLOOKUP(I90,'8080'!$B$6:$L$252,'8080'!K$3,0))))))))</f>
        <v/>
      </c>
      <c r="R90" s="37" t="str">
        <f t="shared" si="16"/>
        <v/>
      </c>
      <c r="S90" s="38" t="str">
        <f>IF(LEN(Q90)=0,"",IF(Q90&gt;9,VLOOKUP(R90,'8080'!$D$6:$E$252,'8080'!$E$4,0),IF(OR(Q90&lt;2,Q90=9),0,IF(Q90=2,1,IF(Q90=3,2,"ERROR!")))))</f>
        <v/>
      </c>
      <c r="T90" s="37" t="str">
        <f t="shared" si="17"/>
        <v/>
      </c>
      <c r="U90" s="37" t="str">
        <f t="shared" si="23"/>
        <v/>
      </c>
      <c r="V90" s="37" t="str">
        <f t="shared" si="24"/>
        <v/>
      </c>
      <c r="W90" s="37" t="str">
        <f t="shared" si="18"/>
        <v/>
      </c>
      <c r="X90" s="38" t="str">
        <f t="shared" si="25"/>
        <v>0029</v>
      </c>
      <c r="Y90" s="38" t="str">
        <f t="shared" si="19"/>
        <v>0000</v>
      </c>
      <c r="Z90" s="38" t="str">
        <f t="shared" si="20"/>
        <v/>
      </c>
      <c r="AA90" s="37" t="str">
        <f>IF(LEFT(R90,1)="#","Invalid Instruction!",IF(ISNUMBER(Q90),IF(Q90&lt;10,"",VLOOKUP(R90,'8080'!$D$6:$J$252,'8080'!$J$4,0)),""))</f>
        <v/>
      </c>
      <c r="AB90" s="37" t="str">
        <f>IF(LEN(W90)=0,"",IF(ISERROR(VALUE(LEFT(W90,1))),IF(ISNA(MATCH(W90,W$13:W89,0)),"","DUP"),"LAB"))</f>
        <v/>
      </c>
      <c r="AC90" s="49"/>
    </row>
    <row r="91" spans="1:29" x14ac:dyDescent="0.2">
      <c r="A91" s="44"/>
      <c r="B91" s="210"/>
      <c r="C91" s="208" t="str">
        <f t="shared" si="21"/>
        <v/>
      </c>
      <c r="D91" s="54" t="str">
        <f t="shared" si="13"/>
        <v/>
      </c>
      <c r="E91" s="113" t="str">
        <f>IF(OR(LEN(I91)=0,Q91&lt;2,Q91=9),"",IF(AND(Q91&lt;4,LEFT(V91,1)="#"),"###",IF(Q91=2,IF(HEX2DEC(V91)&gt;255,"&gt;FF!",RIGHT(V91,2)),IF(Q91=3,DEC2HEX(MOD(HEX2DEC(V91),256),2),IF(ISNA(MATCH(R91,'8080'!$D$6:$D$252,0)),"###",VLOOKUP(R91,'8080'!$D$6:$K$252,4,0))))))</f>
        <v/>
      </c>
      <c r="F91" s="114" t="str">
        <f t="shared" si="22"/>
        <v/>
      </c>
      <c r="G91" s="53" t="str">
        <f t="shared" si="14"/>
        <v/>
      </c>
      <c r="H91" s="52"/>
      <c r="I91" s="43"/>
      <c r="J91" s="43"/>
      <c r="K91" s="251"/>
      <c r="L91" s="55" t="str">
        <f t="shared" si="15"/>
        <v/>
      </c>
      <c r="M91" s="38" t="str">
        <f>IF(ISNUMBER(Q91),IF(Q91&lt;10,"",VLOOKUP(R91,'8080'!$D$6:$J$252,'8080'!$I$4,0)),"")</f>
        <v/>
      </c>
      <c r="N91" s="53" t="str">
        <f>IF(ISNUMBER(Q91),IF(Q91&lt;10,"",VLOOKUP(R91,'8080'!$D$6:$J$252,'8080'!$H$4,0)),"")</f>
        <v/>
      </c>
      <c r="O91" s="210"/>
      <c r="P91" s="44"/>
      <c r="Q91" s="38" t="str">
        <f>IF(LEN(I91)=0,"",IF(I91="org",0,IF(I91="equ",1,IF(I91="db",2,IF(I91="dw",3,IF(I91="end",9,IF(ISNA(MATCH(I91,'8080'!$B$6:$B$252,0)),"BOGUS",VLOOKUP(I91,'8080'!$B$6:$L$252,'8080'!K$3,0))))))))</f>
        <v/>
      </c>
      <c r="R91" s="37" t="str">
        <f t="shared" si="16"/>
        <v/>
      </c>
      <c r="S91" s="38" t="str">
        <f>IF(LEN(Q91)=0,"",IF(Q91&gt;9,VLOOKUP(R91,'8080'!$D$6:$E$252,'8080'!$E$4,0),IF(OR(Q91&lt;2,Q91=9),0,IF(Q91=2,1,IF(Q91=3,2,"ERROR!")))))</f>
        <v/>
      </c>
      <c r="T91" s="37" t="str">
        <f t="shared" si="17"/>
        <v/>
      </c>
      <c r="U91" s="37" t="str">
        <f t="shared" si="23"/>
        <v/>
      </c>
      <c r="V91" s="37" t="str">
        <f t="shared" si="24"/>
        <v/>
      </c>
      <c r="W91" s="37" t="str">
        <f t="shared" si="18"/>
        <v/>
      </c>
      <c r="X91" s="38" t="str">
        <f t="shared" si="25"/>
        <v>0029</v>
      </c>
      <c r="Y91" s="38" t="str">
        <f t="shared" si="19"/>
        <v>0000</v>
      </c>
      <c r="Z91" s="38" t="str">
        <f t="shared" si="20"/>
        <v/>
      </c>
      <c r="AA91" s="37" t="str">
        <f>IF(LEFT(R91,1)="#","Invalid Instruction!",IF(ISNUMBER(Q91),IF(Q91&lt;10,"",VLOOKUP(R91,'8080'!$D$6:$J$252,'8080'!$J$4,0)),""))</f>
        <v/>
      </c>
      <c r="AB91" s="37" t="str">
        <f>IF(LEN(W91)=0,"",IF(ISERROR(VALUE(LEFT(W91,1))),IF(ISNA(MATCH(W91,W$13:W90,0)),"","DUP"),"LAB"))</f>
        <v/>
      </c>
      <c r="AC91" s="49"/>
    </row>
    <row r="92" spans="1:29" x14ac:dyDescent="0.2">
      <c r="A92" s="44"/>
      <c r="B92" s="210"/>
      <c r="C92" s="208" t="str">
        <f t="shared" si="21"/>
        <v/>
      </c>
      <c r="D92" s="54" t="str">
        <f t="shared" si="13"/>
        <v/>
      </c>
      <c r="E92" s="113" t="str">
        <f>IF(OR(LEN(I92)=0,Q92&lt;2,Q92=9),"",IF(AND(Q92&lt;4,LEFT(V92,1)="#"),"###",IF(Q92=2,IF(HEX2DEC(V92)&gt;255,"&gt;FF!",RIGHT(V92,2)),IF(Q92=3,DEC2HEX(MOD(HEX2DEC(V92),256),2),IF(ISNA(MATCH(R92,'8080'!$D$6:$D$252,0)),"###",VLOOKUP(R92,'8080'!$D$6:$K$252,4,0))))))</f>
        <v/>
      </c>
      <c r="F92" s="114" t="str">
        <f t="shared" si="22"/>
        <v/>
      </c>
      <c r="G92" s="53" t="str">
        <f t="shared" si="14"/>
        <v/>
      </c>
      <c r="H92" s="52"/>
      <c r="I92" s="43"/>
      <c r="J92" s="43"/>
      <c r="K92" s="251"/>
      <c r="L92" s="55" t="str">
        <f t="shared" si="15"/>
        <v/>
      </c>
      <c r="M92" s="38" t="str">
        <f>IF(ISNUMBER(Q92),IF(Q92&lt;10,"",VLOOKUP(R92,'8080'!$D$6:$J$252,'8080'!$I$4,0)),"")</f>
        <v/>
      </c>
      <c r="N92" s="53" t="str">
        <f>IF(ISNUMBER(Q92),IF(Q92&lt;10,"",VLOOKUP(R92,'8080'!$D$6:$J$252,'8080'!$H$4,0)),"")</f>
        <v/>
      </c>
      <c r="O92" s="210"/>
      <c r="P92" s="44"/>
      <c r="Q92" s="38" t="str">
        <f>IF(LEN(I92)=0,"",IF(I92="org",0,IF(I92="equ",1,IF(I92="db",2,IF(I92="dw",3,IF(I92="end",9,IF(ISNA(MATCH(I92,'8080'!$B$6:$B$252,0)),"BOGUS",VLOOKUP(I92,'8080'!$B$6:$L$252,'8080'!K$3,0))))))))</f>
        <v/>
      </c>
      <c r="R92" s="37" t="str">
        <f t="shared" si="16"/>
        <v/>
      </c>
      <c r="S92" s="38" t="str">
        <f>IF(LEN(Q92)=0,"",IF(Q92&gt;9,VLOOKUP(R92,'8080'!$D$6:$E$252,'8080'!$E$4,0),IF(OR(Q92&lt;2,Q92=9),0,IF(Q92=2,1,IF(Q92=3,2,"ERROR!")))))</f>
        <v/>
      </c>
      <c r="T92" s="37" t="str">
        <f t="shared" si="17"/>
        <v/>
      </c>
      <c r="U92" s="37" t="str">
        <f t="shared" si="23"/>
        <v/>
      </c>
      <c r="V92" s="37" t="str">
        <f t="shared" si="24"/>
        <v/>
      </c>
      <c r="W92" s="37" t="str">
        <f t="shared" si="18"/>
        <v/>
      </c>
      <c r="X92" s="38" t="str">
        <f t="shared" si="25"/>
        <v>0029</v>
      </c>
      <c r="Y92" s="38" t="str">
        <f t="shared" si="19"/>
        <v>0000</v>
      </c>
      <c r="Z92" s="38" t="str">
        <f t="shared" si="20"/>
        <v/>
      </c>
      <c r="AA92" s="37" t="str">
        <f>IF(LEFT(R92,1)="#","Invalid Instruction!",IF(ISNUMBER(Q92),IF(Q92&lt;10,"",VLOOKUP(R92,'8080'!$D$6:$J$252,'8080'!$J$4,0)),""))</f>
        <v/>
      </c>
      <c r="AB92" s="37" t="str">
        <f>IF(LEN(W92)=0,"",IF(ISERROR(VALUE(LEFT(W92,1))),IF(ISNA(MATCH(W92,W$13:W91,0)),"","DUP"),"LAB"))</f>
        <v/>
      </c>
      <c r="AC92" s="49"/>
    </row>
    <row r="93" spans="1:29" x14ac:dyDescent="0.2">
      <c r="A93" s="44"/>
      <c r="B93" s="210"/>
      <c r="C93" s="208" t="str">
        <f t="shared" si="21"/>
        <v/>
      </c>
      <c r="D93" s="54" t="str">
        <f t="shared" si="13"/>
        <v/>
      </c>
      <c r="E93" s="113" t="str">
        <f>IF(OR(LEN(I93)=0,Q93&lt;2,Q93=9),"",IF(AND(Q93&lt;4,LEFT(V93,1)="#"),"###",IF(Q93=2,IF(HEX2DEC(V93)&gt;255,"&gt;FF!",RIGHT(V93,2)),IF(Q93=3,DEC2HEX(MOD(HEX2DEC(V93),256),2),IF(ISNA(MATCH(R93,'8080'!$D$6:$D$252,0)),"###",VLOOKUP(R93,'8080'!$D$6:$K$252,4,0))))))</f>
        <v/>
      </c>
      <c r="F93" s="114" t="str">
        <f t="shared" si="22"/>
        <v/>
      </c>
      <c r="G93" s="53" t="str">
        <f t="shared" si="14"/>
        <v/>
      </c>
      <c r="H93" s="52"/>
      <c r="I93" s="43"/>
      <c r="J93" s="43"/>
      <c r="K93" s="251"/>
      <c r="L93" s="55" t="str">
        <f t="shared" si="15"/>
        <v/>
      </c>
      <c r="M93" s="38" t="str">
        <f>IF(ISNUMBER(Q93),IF(Q93&lt;10,"",VLOOKUP(R93,'8080'!$D$6:$J$252,'8080'!$I$4,0)),"")</f>
        <v/>
      </c>
      <c r="N93" s="53" t="str">
        <f>IF(ISNUMBER(Q93),IF(Q93&lt;10,"",VLOOKUP(R93,'8080'!$D$6:$J$252,'8080'!$H$4,0)),"")</f>
        <v/>
      </c>
      <c r="O93" s="210"/>
      <c r="P93" s="44"/>
      <c r="Q93" s="38" t="str">
        <f>IF(LEN(I93)=0,"",IF(I93="org",0,IF(I93="equ",1,IF(I93="db",2,IF(I93="dw",3,IF(I93="end",9,IF(ISNA(MATCH(I93,'8080'!$B$6:$B$252,0)),"BOGUS",VLOOKUP(I93,'8080'!$B$6:$L$252,'8080'!K$3,0))))))))</f>
        <v/>
      </c>
      <c r="R93" s="37" t="str">
        <f t="shared" si="16"/>
        <v/>
      </c>
      <c r="S93" s="38" t="str">
        <f>IF(LEN(Q93)=0,"",IF(Q93&gt;9,VLOOKUP(R93,'8080'!$D$6:$E$252,'8080'!$E$4,0),IF(OR(Q93&lt;2,Q93=9),0,IF(Q93=2,1,IF(Q93=3,2,"ERROR!")))))</f>
        <v/>
      </c>
      <c r="T93" s="37" t="str">
        <f t="shared" si="17"/>
        <v/>
      </c>
      <c r="U93" s="37" t="str">
        <f t="shared" si="23"/>
        <v/>
      </c>
      <c r="V93" s="37" t="str">
        <f t="shared" si="24"/>
        <v/>
      </c>
      <c r="W93" s="37" t="str">
        <f t="shared" si="18"/>
        <v/>
      </c>
      <c r="X93" s="38" t="str">
        <f t="shared" si="25"/>
        <v>0029</v>
      </c>
      <c r="Y93" s="38" t="str">
        <f t="shared" si="19"/>
        <v>0000</v>
      </c>
      <c r="Z93" s="38" t="str">
        <f t="shared" si="20"/>
        <v/>
      </c>
      <c r="AA93" s="37" t="str">
        <f>IF(LEFT(R93,1)="#","Invalid Instruction!",IF(ISNUMBER(Q93),IF(Q93&lt;10,"",VLOOKUP(R93,'8080'!$D$6:$J$252,'8080'!$J$4,0)),""))</f>
        <v/>
      </c>
      <c r="AB93" s="37" t="str">
        <f>IF(LEN(W93)=0,"",IF(ISERROR(VALUE(LEFT(W93,1))),IF(ISNA(MATCH(W93,W$13:W92,0)),"","DUP"),"LAB"))</f>
        <v/>
      </c>
      <c r="AC93" s="49"/>
    </row>
    <row r="94" spans="1:29" x14ac:dyDescent="0.2">
      <c r="A94" s="44"/>
      <c r="B94" s="210"/>
      <c r="C94" s="208" t="str">
        <f t="shared" si="21"/>
        <v/>
      </c>
      <c r="D94" s="54" t="str">
        <f t="shared" si="13"/>
        <v/>
      </c>
      <c r="E94" s="113" t="str">
        <f>IF(OR(LEN(I94)=0,Q94&lt;2,Q94=9),"",IF(AND(Q94&lt;4,LEFT(V94,1)="#"),"###",IF(Q94=2,IF(HEX2DEC(V94)&gt;255,"&gt;FF!",RIGHT(V94,2)),IF(Q94=3,DEC2HEX(MOD(HEX2DEC(V94),256),2),IF(ISNA(MATCH(R94,'8080'!$D$6:$D$252,0)),"###",VLOOKUP(R94,'8080'!$D$6:$K$252,4,0))))))</f>
        <v/>
      </c>
      <c r="F94" s="114" t="str">
        <f t="shared" si="22"/>
        <v/>
      </c>
      <c r="G94" s="53" t="str">
        <f t="shared" si="14"/>
        <v/>
      </c>
      <c r="H94" s="52"/>
      <c r="I94" s="43"/>
      <c r="J94" s="43"/>
      <c r="K94" s="251"/>
      <c r="L94" s="55" t="str">
        <f t="shared" si="15"/>
        <v/>
      </c>
      <c r="M94" s="38" t="str">
        <f>IF(ISNUMBER(Q94),IF(Q94&lt;10,"",VLOOKUP(R94,'8080'!$D$6:$J$252,'8080'!$I$4,0)),"")</f>
        <v/>
      </c>
      <c r="N94" s="53" t="str">
        <f>IF(ISNUMBER(Q94),IF(Q94&lt;10,"",VLOOKUP(R94,'8080'!$D$6:$J$252,'8080'!$H$4,0)),"")</f>
        <v/>
      </c>
      <c r="O94" s="210"/>
      <c r="P94" s="44"/>
      <c r="Q94" s="38" t="str">
        <f>IF(LEN(I94)=0,"",IF(I94="org",0,IF(I94="equ",1,IF(I94="db",2,IF(I94="dw",3,IF(I94="end",9,IF(ISNA(MATCH(I94,'8080'!$B$6:$B$252,0)),"BOGUS",VLOOKUP(I94,'8080'!$B$6:$L$252,'8080'!K$3,0))))))))</f>
        <v/>
      </c>
      <c r="R94" s="37" t="str">
        <f t="shared" si="16"/>
        <v/>
      </c>
      <c r="S94" s="38" t="str">
        <f>IF(LEN(Q94)=0,"",IF(Q94&gt;9,VLOOKUP(R94,'8080'!$D$6:$E$252,'8080'!$E$4,0),IF(OR(Q94&lt;2,Q94=9),0,IF(Q94=2,1,IF(Q94=3,2,"ERROR!")))))</f>
        <v/>
      </c>
      <c r="T94" s="37" t="str">
        <f t="shared" si="17"/>
        <v/>
      </c>
      <c r="U94" s="37" t="str">
        <f t="shared" si="23"/>
        <v/>
      </c>
      <c r="V94" s="37" t="str">
        <f t="shared" si="24"/>
        <v/>
      </c>
      <c r="W94" s="37" t="str">
        <f t="shared" si="18"/>
        <v/>
      </c>
      <c r="X94" s="38" t="str">
        <f t="shared" si="25"/>
        <v>0029</v>
      </c>
      <c r="Y94" s="38" t="str">
        <f t="shared" si="19"/>
        <v>0000</v>
      </c>
      <c r="Z94" s="38" t="str">
        <f t="shared" si="20"/>
        <v/>
      </c>
      <c r="AA94" s="37" t="str">
        <f>IF(LEFT(R94,1)="#","Invalid Instruction!",IF(ISNUMBER(Q94),IF(Q94&lt;10,"",VLOOKUP(R94,'8080'!$D$6:$J$252,'8080'!$J$4,0)),""))</f>
        <v/>
      </c>
      <c r="AB94" s="37" t="str">
        <f>IF(LEN(W94)=0,"",IF(ISERROR(VALUE(LEFT(W94,1))),IF(ISNA(MATCH(W94,W$13:W93,0)),"","DUP"),"LAB"))</f>
        <v/>
      </c>
      <c r="AC94" s="49"/>
    </row>
    <row r="95" spans="1:29" x14ac:dyDescent="0.2">
      <c r="A95" s="44"/>
      <c r="B95" s="210"/>
      <c r="C95" s="208" t="str">
        <f t="shared" si="21"/>
        <v/>
      </c>
      <c r="D95" s="54" t="str">
        <f t="shared" si="13"/>
        <v/>
      </c>
      <c r="E95" s="113" t="str">
        <f>IF(OR(LEN(I95)=0,Q95&lt;2,Q95=9),"",IF(AND(Q95&lt;4,LEFT(V95,1)="#"),"###",IF(Q95=2,IF(HEX2DEC(V95)&gt;255,"&gt;FF!",RIGHT(V95,2)),IF(Q95=3,DEC2HEX(MOD(HEX2DEC(V95),256),2),IF(ISNA(MATCH(R95,'8080'!$D$6:$D$252,0)),"###",VLOOKUP(R95,'8080'!$D$6:$K$252,4,0))))))</f>
        <v/>
      </c>
      <c r="F95" s="114" t="str">
        <f t="shared" si="22"/>
        <v/>
      </c>
      <c r="G95" s="53" t="str">
        <f t="shared" si="14"/>
        <v/>
      </c>
      <c r="H95" s="52"/>
      <c r="I95" s="43"/>
      <c r="J95" s="43"/>
      <c r="K95" s="251"/>
      <c r="L95" s="55" t="str">
        <f t="shared" si="15"/>
        <v/>
      </c>
      <c r="M95" s="38" t="str">
        <f>IF(ISNUMBER(Q95),IF(Q95&lt;10,"",VLOOKUP(R95,'8080'!$D$6:$J$252,'8080'!$I$4,0)),"")</f>
        <v/>
      </c>
      <c r="N95" s="53" t="str">
        <f>IF(ISNUMBER(Q95),IF(Q95&lt;10,"",VLOOKUP(R95,'8080'!$D$6:$J$252,'8080'!$H$4,0)),"")</f>
        <v/>
      </c>
      <c r="O95" s="210"/>
      <c r="P95" s="44"/>
      <c r="Q95" s="38" t="str">
        <f>IF(LEN(I95)=0,"",IF(I95="org",0,IF(I95="equ",1,IF(I95="db",2,IF(I95="dw",3,IF(I95="end",9,IF(ISNA(MATCH(I95,'8080'!$B$6:$B$252,0)),"BOGUS",VLOOKUP(I95,'8080'!$B$6:$L$252,'8080'!K$3,0))))))))</f>
        <v/>
      </c>
      <c r="R95" s="37" t="str">
        <f t="shared" si="16"/>
        <v/>
      </c>
      <c r="S95" s="38" t="str">
        <f>IF(LEN(Q95)=0,"",IF(Q95&gt;9,VLOOKUP(R95,'8080'!$D$6:$E$252,'8080'!$E$4,0),IF(OR(Q95&lt;2,Q95=9),0,IF(Q95=2,1,IF(Q95=3,2,"ERROR!")))))</f>
        <v/>
      </c>
      <c r="T95" s="37" t="str">
        <f t="shared" si="17"/>
        <v/>
      </c>
      <c r="U95" s="37" t="str">
        <f t="shared" si="23"/>
        <v/>
      </c>
      <c r="V95" s="37" t="str">
        <f t="shared" si="24"/>
        <v/>
      </c>
      <c r="W95" s="37" t="str">
        <f t="shared" si="18"/>
        <v/>
      </c>
      <c r="X95" s="38" t="str">
        <f t="shared" si="25"/>
        <v>0029</v>
      </c>
      <c r="Y95" s="38" t="str">
        <f t="shared" si="19"/>
        <v>0000</v>
      </c>
      <c r="Z95" s="38" t="str">
        <f t="shared" si="20"/>
        <v/>
      </c>
      <c r="AA95" s="37" t="str">
        <f>IF(LEFT(R95,1)="#","Invalid Instruction!",IF(ISNUMBER(Q95),IF(Q95&lt;10,"",VLOOKUP(R95,'8080'!$D$6:$J$252,'8080'!$J$4,0)),""))</f>
        <v/>
      </c>
      <c r="AB95" s="37" t="str">
        <f>IF(LEN(W95)=0,"",IF(ISERROR(VALUE(LEFT(W95,1))),IF(ISNA(MATCH(W95,W$13:W94,0)),"","DUP"),"LAB"))</f>
        <v/>
      </c>
      <c r="AC95" s="49"/>
    </row>
    <row r="96" spans="1:29" x14ac:dyDescent="0.2">
      <c r="A96" s="44"/>
      <c r="B96" s="210"/>
      <c r="C96" s="208" t="str">
        <f t="shared" si="21"/>
        <v/>
      </c>
      <c r="D96" s="54" t="str">
        <f t="shared" si="13"/>
        <v/>
      </c>
      <c r="E96" s="113" t="str">
        <f>IF(OR(LEN(I96)=0,Q96&lt;2,Q96=9),"",IF(AND(Q96&lt;4,LEFT(V96,1)="#"),"###",IF(Q96=2,IF(HEX2DEC(V96)&gt;255,"&gt;FF!",RIGHT(V96,2)),IF(Q96=3,DEC2HEX(MOD(HEX2DEC(V96),256),2),IF(ISNA(MATCH(R96,'8080'!$D$6:$D$252,0)),"###",VLOOKUP(R96,'8080'!$D$6:$K$252,4,0))))))</f>
        <v/>
      </c>
      <c r="F96" s="114" t="str">
        <f t="shared" si="22"/>
        <v/>
      </c>
      <c r="G96" s="53" t="str">
        <f t="shared" si="14"/>
        <v/>
      </c>
      <c r="H96" s="52"/>
      <c r="I96" s="43"/>
      <c r="J96" s="43"/>
      <c r="K96" s="251"/>
      <c r="L96" s="55" t="str">
        <f t="shared" si="15"/>
        <v/>
      </c>
      <c r="M96" s="38" t="str">
        <f>IF(ISNUMBER(Q96),IF(Q96&lt;10,"",VLOOKUP(R96,'8080'!$D$6:$J$252,'8080'!$I$4,0)),"")</f>
        <v/>
      </c>
      <c r="N96" s="53" t="str">
        <f>IF(ISNUMBER(Q96),IF(Q96&lt;10,"",VLOOKUP(R96,'8080'!$D$6:$J$252,'8080'!$H$4,0)),"")</f>
        <v/>
      </c>
      <c r="O96" s="210"/>
      <c r="P96" s="44"/>
      <c r="Q96" s="38" t="str">
        <f>IF(LEN(I96)=0,"",IF(I96="org",0,IF(I96="equ",1,IF(I96="db",2,IF(I96="dw",3,IF(I96="end",9,IF(ISNA(MATCH(I96,'8080'!$B$6:$B$252,0)),"BOGUS",VLOOKUP(I96,'8080'!$B$6:$L$252,'8080'!K$3,0))))))))</f>
        <v/>
      </c>
      <c r="R96" s="37" t="str">
        <f t="shared" si="16"/>
        <v/>
      </c>
      <c r="S96" s="38" t="str">
        <f>IF(LEN(Q96)=0,"",IF(Q96&gt;9,VLOOKUP(R96,'8080'!$D$6:$E$252,'8080'!$E$4,0),IF(OR(Q96&lt;2,Q96=9),0,IF(Q96=2,1,IF(Q96=3,2,"ERROR!")))))</f>
        <v/>
      </c>
      <c r="T96" s="37" t="str">
        <f t="shared" si="17"/>
        <v/>
      </c>
      <c r="U96" s="37" t="str">
        <f t="shared" si="23"/>
        <v/>
      </c>
      <c r="V96" s="37" t="str">
        <f t="shared" si="24"/>
        <v/>
      </c>
      <c r="W96" s="37" t="str">
        <f t="shared" si="18"/>
        <v/>
      </c>
      <c r="X96" s="38" t="str">
        <f t="shared" si="25"/>
        <v>0029</v>
      </c>
      <c r="Y96" s="38" t="str">
        <f t="shared" si="19"/>
        <v>0000</v>
      </c>
      <c r="Z96" s="38" t="str">
        <f t="shared" si="20"/>
        <v/>
      </c>
      <c r="AA96" s="37" t="str">
        <f>IF(LEFT(R96,1)="#","Invalid Instruction!",IF(ISNUMBER(Q96),IF(Q96&lt;10,"",VLOOKUP(R96,'8080'!$D$6:$J$252,'8080'!$J$4,0)),""))</f>
        <v/>
      </c>
      <c r="AB96" s="37" t="str">
        <f>IF(LEN(W96)=0,"",IF(ISERROR(VALUE(LEFT(W96,1))),IF(ISNA(MATCH(W96,W$13:W95,0)),"","DUP"),"LAB"))</f>
        <v/>
      </c>
      <c r="AC96" s="49"/>
    </row>
    <row r="97" spans="1:29" x14ac:dyDescent="0.2">
      <c r="A97" s="44"/>
      <c r="B97" s="210"/>
      <c r="C97" s="208" t="str">
        <f t="shared" si="21"/>
        <v/>
      </c>
      <c r="D97" s="54" t="str">
        <f t="shared" si="13"/>
        <v/>
      </c>
      <c r="E97" s="113" t="str">
        <f>IF(OR(LEN(I97)=0,Q97&lt;2,Q97=9),"",IF(AND(Q97&lt;4,LEFT(V97,1)="#"),"###",IF(Q97=2,IF(HEX2DEC(V97)&gt;255,"&gt;FF!",RIGHT(V97,2)),IF(Q97=3,DEC2HEX(MOD(HEX2DEC(V97),256),2),IF(ISNA(MATCH(R97,'8080'!$D$6:$D$252,0)),"###",VLOOKUP(R97,'8080'!$D$6:$K$252,4,0))))))</f>
        <v/>
      </c>
      <c r="F97" s="114" t="str">
        <f t="shared" si="22"/>
        <v/>
      </c>
      <c r="G97" s="53" t="str">
        <f t="shared" si="14"/>
        <v/>
      </c>
      <c r="H97" s="52"/>
      <c r="I97" s="43"/>
      <c r="J97" s="43"/>
      <c r="K97" s="251"/>
      <c r="L97" s="55" t="str">
        <f t="shared" si="15"/>
        <v/>
      </c>
      <c r="M97" s="38" t="str">
        <f>IF(ISNUMBER(Q97),IF(Q97&lt;10,"",VLOOKUP(R97,'8080'!$D$6:$J$252,'8080'!$I$4,0)),"")</f>
        <v/>
      </c>
      <c r="N97" s="53" t="str">
        <f>IF(ISNUMBER(Q97),IF(Q97&lt;10,"",VLOOKUP(R97,'8080'!$D$6:$J$252,'8080'!$H$4,0)),"")</f>
        <v/>
      </c>
      <c r="O97" s="210"/>
      <c r="P97" s="44"/>
      <c r="Q97" s="38" t="str">
        <f>IF(LEN(I97)=0,"",IF(I97="org",0,IF(I97="equ",1,IF(I97="db",2,IF(I97="dw",3,IF(I97="end",9,IF(ISNA(MATCH(I97,'8080'!$B$6:$B$252,0)),"BOGUS",VLOOKUP(I97,'8080'!$B$6:$L$252,'8080'!K$3,0))))))))</f>
        <v/>
      </c>
      <c r="R97" s="37" t="str">
        <f t="shared" si="16"/>
        <v/>
      </c>
      <c r="S97" s="38" t="str">
        <f>IF(LEN(Q97)=0,"",IF(Q97&gt;9,VLOOKUP(R97,'8080'!$D$6:$E$252,'8080'!$E$4,0),IF(OR(Q97&lt;2,Q97=9),0,IF(Q97=2,1,IF(Q97=3,2,"ERROR!")))))</f>
        <v/>
      </c>
      <c r="T97" s="37" t="str">
        <f t="shared" si="17"/>
        <v/>
      </c>
      <c r="U97" s="37" t="str">
        <f t="shared" si="23"/>
        <v/>
      </c>
      <c r="V97" s="37" t="str">
        <f t="shared" si="24"/>
        <v/>
      </c>
      <c r="W97" s="37" t="str">
        <f t="shared" si="18"/>
        <v/>
      </c>
      <c r="X97" s="38" t="str">
        <f t="shared" si="25"/>
        <v>0029</v>
      </c>
      <c r="Y97" s="38" t="str">
        <f t="shared" si="19"/>
        <v>0000</v>
      </c>
      <c r="Z97" s="38" t="str">
        <f t="shared" si="20"/>
        <v/>
      </c>
      <c r="AA97" s="37" t="str">
        <f>IF(LEFT(R97,1)="#","Invalid Instruction!",IF(ISNUMBER(Q97),IF(Q97&lt;10,"",VLOOKUP(R97,'8080'!$D$6:$J$252,'8080'!$J$4,0)),""))</f>
        <v/>
      </c>
      <c r="AB97" s="37" t="str">
        <f>IF(LEN(W97)=0,"",IF(ISERROR(VALUE(LEFT(W97,1))),IF(ISNA(MATCH(W97,W$13:W96,0)),"","DUP"),"LAB"))</f>
        <v/>
      </c>
      <c r="AC97" s="49"/>
    </row>
    <row r="98" spans="1:29" x14ac:dyDescent="0.2">
      <c r="A98" s="44"/>
      <c r="B98" s="210"/>
      <c r="C98" s="208" t="str">
        <f t="shared" si="21"/>
        <v/>
      </c>
      <c r="D98" s="54" t="str">
        <f t="shared" si="13"/>
        <v/>
      </c>
      <c r="E98" s="113" t="str">
        <f>IF(OR(LEN(I98)=0,Q98&lt;2,Q98=9),"",IF(AND(Q98&lt;4,LEFT(V98,1)="#"),"###",IF(Q98=2,IF(HEX2DEC(V98)&gt;255,"&gt;FF!",RIGHT(V98,2)),IF(Q98=3,DEC2HEX(MOD(HEX2DEC(V98),256),2),IF(ISNA(MATCH(R98,'8080'!$D$6:$D$252,0)),"###",VLOOKUP(R98,'8080'!$D$6:$K$252,4,0))))))</f>
        <v/>
      </c>
      <c r="F98" s="114" t="str">
        <f t="shared" si="22"/>
        <v/>
      </c>
      <c r="G98" s="53" t="str">
        <f t="shared" si="14"/>
        <v/>
      </c>
      <c r="H98" s="52"/>
      <c r="I98" s="43"/>
      <c r="J98" s="43"/>
      <c r="K98" s="251"/>
      <c r="L98" s="55" t="str">
        <f t="shared" si="15"/>
        <v/>
      </c>
      <c r="M98" s="38" t="str">
        <f>IF(ISNUMBER(Q98),IF(Q98&lt;10,"",VLOOKUP(R98,'8080'!$D$6:$J$252,'8080'!$I$4,0)),"")</f>
        <v/>
      </c>
      <c r="N98" s="53" t="str">
        <f>IF(ISNUMBER(Q98),IF(Q98&lt;10,"",VLOOKUP(R98,'8080'!$D$6:$J$252,'8080'!$H$4,0)),"")</f>
        <v/>
      </c>
      <c r="O98" s="210"/>
      <c r="P98" s="44"/>
      <c r="Q98" s="38" t="str">
        <f>IF(LEN(I98)=0,"",IF(I98="org",0,IF(I98="equ",1,IF(I98="db",2,IF(I98="dw",3,IF(I98="end",9,IF(ISNA(MATCH(I98,'8080'!$B$6:$B$252,0)),"BOGUS",VLOOKUP(I98,'8080'!$B$6:$L$252,'8080'!K$3,0))))))))</f>
        <v/>
      </c>
      <c r="R98" s="37" t="str">
        <f t="shared" si="16"/>
        <v/>
      </c>
      <c r="S98" s="38" t="str">
        <f>IF(LEN(Q98)=0,"",IF(Q98&gt;9,VLOOKUP(R98,'8080'!$D$6:$E$252,'8080'!$E$4,0),IF(OR(Q98&lt;2,Q98=9),0,IF(Q98=2,1,IF(Q98=3,2,"ERROR!")))))</f>
        <v/>
      </c>
      <c r="T98" s="37" t="str">
        <f t="shared" si="17"/>
        <v/>
      </c>
      <c r="U98" s="37" t="str">
        <f t="shared" si="23"/>
        <v/>
      </c>
      <c r="V98" s="37" t="str">
        <f t="shared" si="24"/>
        <v/>
      </c>
      <c r="W98" s="37" t="str">
        <f t="shared" si="18"/>
        <v/>
      </c>
      <c r="X98" s="38" t="str">
        <f t="shared" si="25"/>
        <v>0029</v>
      </c>
      <c r="Y98" s="38" t="str">
        <f t="shared" si="19"/>
        <v>0000</v>
      </c>
      <c r="Z98" s="38" t="str">
        <f t="shared" si="20"/>
        <v/>
      </c>
      <c r="AA98" s="37" t="str">
        <f>IF(LEFT(R98,1)="#","Invalid Instruction!",IF(ISNUMBER(Q98),IF(Q98&lt;10,"",VLOOKUP(R98,'8080'!$D$6:$J$252,'8080'!$J$4,0)),""))</f>
        <v/>
      </c>
      <c r="AB98" s="37" t="str">
        <f>IF(LEN(W98)=0,"",IF(ISERROR(VALUE(LEFT(W98,1))),IF(ISNA(MATCH(W98,W$13:W97,0)),"","DUP"),"LAB"))</f>
        <v/>
      </c>
      <c r="AC98" s="49"/>
    </row>
    <row r="99" spans="1:29" x14ac:dyDescent="0.2">
      <c r="A99" s="44"/>
      <c r="B99" s="210"/>
      <c r="C99" s="208" t="str">
        <f t="shared" si="21"/>
        <v/>
      </c>
      <c r="D99" s="54" t="str">
        <f t="shared" si="13"/>
        <v/>
      </c>
      <c r="E99" s="113" t="str">
        <f>IF(OR(LEN(I99)=0,Q99&lt;2,Q99=9),"",IF(AND(Q99&lt;4,LEFT(V99,1)="#"),"###",IF(Q99=2,IF(HEX2DEC(V99)&gt;255,"&gt;FF!",RIGHT(V99,2)),IF(Q99=3,DEC2HEX(MOD(HEX2DEC(V99),256),2),IF(ISNA(MATCH(R99,'8080'!$D$6:$D$252,0)),"###",VLOOKUP(R99,'8080'!$D$6:$K$252,4,0))))))</f>
        <v/>
      </c>
      <c r="F99" s="114" t="str">
        <f t="shared" si="22"/>
        <v/>
      </c>
      <c r="G99" s="53" t="str">
        <f t="shared" si="14"/>
        <v/>
      </c>
      <c r="H99" s="52"/>
      <c r="I99" s="43"/>
      <c r="J99" s="43"/>
      <c r="K99" s="251"/>
      <c r="L99" s="55" t="str">
        <f t="shared" si="15"/>
        <v/>
      </c>
      <c r="M99" s="38" t="str">
        <f>IF(ISNUMBER(Q99),IF(Q99&lt;10,"",VLOOKUP(R99,'8080'!$D$6:$J$252,'8080'!$I$4,0)),"")</f>
        <v/>
      </c>
      <c r="N99" s="53" t="str">
        <f>IF(ISNUMBER(Q99),IF(Q99&lt;10,"",VLOOKUP(R99,'8080'!$D$6:$J$252,'8080'!$H$4,0)),"")</f>
        <v/>
      </c>
      <c r="O99" s="210"/>
      <c r="P99" s="44"/>
      <c r="Q99" s="38" t="str">
        <f>IF(LEN(I99)=0,"",IF(I99="org",0,IF(I99="equ",1,IF(I99="db",2,IF(I99="dw",3,IF(I99="end",9,IF(ISNA(MATCH(I99,'8080'!$B$6:$B$252,0)),"BOGUS",VLOOKUP(I99,'8080'!$B$6:$L$252,'8080'!K$3,0))))))))</f>
        <v/>
      </c>
      <c r="R99" s="37" t="str">
        <f t="shared" si="16"/>
        <v/>
      </c>
      <c r="S99" s="38" t="str">
        <f>IF(LEN(Q99)=0,"",IF(Q99&gt;9,VLOOKUP(R99,'8080'!$D$6:$E$252,'8080'!$E$4,0),IF(OR(Q99&lt;2,Q99=9),0,IF(Q99=2,1,IF(Q99=3,2,"ERROR!")))))</f>
        <v/>
      </c>
      <c r="T99" s="37" t="str">
        <f t="shared" si="17"/>
        <v/>
      </c>
      <c r="U99" s="37" t="str">
        <f t="shared" si="23"/>
        <v/>
      </c>
      <c r="V99" s="37" t="str">
        <f t="shared" si="24"/>
        <v/>
      </c>
      <c r="W99" s="37" t="str">
        <f t="shared" si="18"/>
        <v/>
      </c>
      <c r="X99" s="38" t="str">
        <f t="shared" si="25"/>
        <v>0029</v>
      </c>
      <c r="Y99" s="38" t="str">
        <f t="shared" si="19"/>
        <v>0000</v>
      </c>
      <c r="Z99" s="38" t="str">
        <f t="shared" si="20"/>
        <v/>
      </c>
      <c r="AA99" s="37" t="str">
        <f>IF(LEFT(R99,1)="#","Invalid Instruction!",IF(ISNUMBER(Q99),IF(Q99&lt;10,"",VLOOKUP(R99,'8080'!$D$6:$J$252,'8080'!$J$4,0)),""))</f>
        <v/>
      </c>
      <c r="AB99" s="37" t="str">
        <f>IF(LEN(W99)=0,"",IF(ISERROR(VALUE(LEFT(W99,1))),IF(ISNA(MATCH(W99,W$13:W98,0)),"","DUP"),"LAB"))</f>
        <v/>
      </c>
      <c r="AC99" s="49"/>
    </row>
    <row r="100" spans="1:29" x14ac:dyDescent="0.2">
      <c r="A100" s="44"/>
      <c r="B100" s="210"/>
      <c r="C100" s="208" t="str">
        <f t="shared" si="21"/>
        <v/>
      </c>
      <c r="D100" s="54" t="str">
        <f t="shared" si="13"/>
        <v/>
      </c>
      <c r="E100" s="113" t="str">
        <f>IF(OR(LEN(I100)=0,Q100&lt;2,Q100=9),"",IF(AND(Q100&lt;4,LEFT(V100,1)="#"),"###",IF(Q100=2,IF(HEX2DEC(V100)&gt;255,"&gt;FF!",RIGHT(V100,2)),IF(Q100=3,DEC2HEX(MOD(HEX2DEC(V100),256),2),IF(ISNA(MATCH(R100,'8080'!$D$6:$D$252,0)),"###",VLOOKUP(R100,'8080'!$D$6:$K$252,4,0))))))</f>
        <v/>
      </c>
      <c r="F100" s="114" t="str">
        <f t="shared" si="22"/>
        <v/>
      </c>
      <c r="G100" s="53" t="str">
        <f t="shared" si="14"/>
        <v/>
      </c>
      <c r="H100" s="52"/>
      <c r="I100" s="43"/>
      <c r="J100" s="43"/>
      <c r="K100" s="251"/>
      <c r="L100" s="55" t="str">
        <f t="shared" si="15"/>
        <v/>
      </c>
      <c r="M100" s="38" t="str">
        <f>IF(ISNUMBER(Q100),IF(Q100&lt;10,"",VLOOKUP(R100,'8080'!$D$6:$J$252,'8080'!$I$4,0)),"")</f>
        <v/>
      </c>
      <c r="N100" s="53" t="str">
        <f>IF(ISNUMBER(Q100),IF(Q100&lt;10,"",VLOOKUP(R100,'8080'!$D$6:$J$252,'8080'!$H$4,0)),"")</f>
        <v/>
      </c>
      <c r="O100" s="210"/>
      <c r="P100" s="44"/>
      <c r="Q100" s="38" t="str">
        <f>IF(LEN(I100)=0,"",IF(I100="org",0,IF(I100="equ",1,IF(I100="db",2,IF(I100="dw",3,IF(I100="end",9,IF(ISNA(MATCH(I100,'8080'!$B$6:$B$252,0)),"BOGUS",VLOOKUP(I100,'8080'!$B$6:$L$252,'8080'!K$3,0))))))))</f>
        <v/>
      </c>
      <c r="R100" s="37" t="str">
        <f t="shared" si="16"/>
        <v/>
      </c>
      <c r="S100" s="38" t="str">
        <f>IF(LEN(Q100)=0,"",IF(Q100&gt;9,VLOOKUP(R100,'8080'!$D$6:$E$252,'8080'!$E$4,0),IF(OR(Q100&lt;2,Q100=9),0,IF(Q100=2,1,IF(Q100=3,2,"ERROR!")))))</f>
        <v/>
      </c>
      <c r="T100" s="37" t="str">
        <f t="shared" si="17"/>
        <v/>
      </c>
      <c r="U100" s="37" t="str">
        <f t="shared" si="23"/>
        <v/>
      </c>
      <c r="V100" s="37" t="str">
        <f t="shared" si="24"/>
        <v/>
      </c>
      <c r="W100" s="37" t="str">
        <f t="shared" si="18"/>
        <v/>
      </c>
      <c r="X100" s="38" t="str">
        <f t="shared" si="25"/>
        <v>0029</v>
      </c>
      <c r="Y100" s="38" t="str">
        <f t="shared" si="19"/>
        <v>0000</v>
      </c>
      <c r="Z100" s="38" t="str">
        <f t="shared" si="20"/>
        <v/>
      </c>
      <c r="AA100" s="37" t="str">
        <f>IF(LEFT(R100,1)="#","Invalid Instruction!",IF(ISNUMBER(Q100),IF(Q100&lt;10,"",VLOOKUP(R100,'8080'!$D$6:$J$252,'8080'!$J$4,0)),""))</f>
        <v/>
      </c>
      <c r="AB100" s="37" t="str">
        <f>IF(LEN(W100)=0,"",IF(ISERROR(VALUE(LEFT(W100,1))),IF(ISNA(MATCH(W100,W$13:W99,0)),"","DUP"),"LAB"))</f>
        <v/>
      </c>
      <c r="AC100" s="49"/>
    </row>
    <row r="101" spans="1:29" x14ac:dyDescent="0.2">
      <c r="A101" s="44"/>
      <c r="B101" s="210"/>
      <c r="C101" s="208" t="str">
        <f t="shared" si="21"/>
        <v/>
      </c>
      <c r="D101" s="54" t="str">
        <f t="shared" si="13"/>
        <v/>
      </c>
      <c r="E101" s="113" t="str">
        <f>IF(OR(LEN(I101)=0,Q101&lt;2,Q101=9),"",IF(AND(Q101&lt;4,LEFT(V101,1)="#"),"###",IF(Q101=2,IF(HEX2DEC(V101)&gt;255,"&gt;FF!",RIGHT(V101,2)),IF(Q101=3,DEC2HEX(MOD(HEX2DEC(V101),256),2),IF(ISNA(MATCH(R101,'8080'!$D$6:$D$252,0)),"###",VLOOKUP(R101,'8080'!$D$6:$K$252,4,0))))))</f>
        <v/>
      </c>
      <c r="F101" s="114" t="str">
        <f t="shared" si="22"/>
        <v/>
      </c>
      <c r="G101" s="53" t="str">
        <f t="shared" si="14"/>
        <v/>
      </c>
      <c r="H101" s="52"/>
      <c r="I101" s="43"/>
      <c r="J101" s="43"/>
      <c r="K101" s="251"/>
      <c r="L101" s="55" t="str">
        <f t="shared" si="15"/>
        <v/>
      </c>
      <c r="M101" s="38" t="str">
        <f>IF(ISNUMBER(Q101),IF(Q101&lt;10,"",VLOOKUP(R101,'8080'!$D$6:$J$252,'8080'!$I$4,0)),"")</f>
        <v/>
      </c>
      <c r="N101" s="53" t="str">
        <f>IF(ISNUMBER(Q101),IF(Q101&lt;10,"",VLOOKUP(R101,'8080'!$D$6:$J$252,'8080'!$H$4,0)),"")</f>
        <v/>
      </c>
      <c r="O101" s="210"/>
      <c r="P101" s="44"/>
      <c r="Q101" s="38" t="str">
        <f>IF(LEN(I101)=0,"",IF(I101="org",0,IF(I101="equ",1,IF(I101="db",2,IF(I101="dw",3,IF(I101="end",9,IF(ISNA(MATCH(I101,'8080'!$B$6:$B$252,0)),"BOGUS",VLOOKUP(I101,'8080'!$B$6:$L$252,'8080'!K$3,0))))))))</f>
        <v/>
      </c>
      <c r="R101" s="37" t="str">
        <f t="shared" si="16"/>
        <v/>
      </c>
      <c r="S101" s="38" t="str">
        <f>IF(LEN(Q101)=0,"",IF(Q101&gt;9,VLOOKUP(R101,'8080'!$D$6:$E$252,'8080'!$E$4,0),IF(OR(Q101&lt;2,Q101=9),0,IF(Q101=2,1,IF(Q101=3,2,"ERROR!")))))</f>
        <v/>
      </c>
      <c r="T101" s="37" t="str">
        <f t="shared" si="17"/>
        <v/>
      </c>
      <c r="U101" s="37" t="str">
        <f t="shared" si="23"/>
        <v/>
      </c>
      <c r="V101" s="37" t="str">
        <f t="shared" si="24"/>
        <v/>
      </c>
      <c r="W101" s="37" t="str">
        <f t="shared" si="18"/>
        <v/>
      </c>
      <c r="X101" s="38" t="str">
        <f t="shared" si="25"/>
        <v>0029</v>
      </c>
      <c r="Y101" s="38" t="str">
        <f t="shared" si="19"/>
        <v>0000</v>
      </c>
      <c r="Z101" s="38" t="str">
        <f t="shared" si="20"/>
        <v/>
      </c>
      <c r="AA101" s="37" t="str">
        <f>IF(LEFT(R101,1)="#","Invalid Instruction!",IF(ISNUMBER(Q101),IF(Q101&lt;10,"",VLOOKUP(R101,'8080'!$D$6:$J$252,'8080'!$J$4,0)),""))</f>
        <v/>
      </c>
      <c r="AB101" s="37" t="str">
        <f>IF(LEN(W101)=0,"",IF(ISERROR(VALUE(LEFT(W101,1))),IF(ISNA(MATCH(W101,W$13:W100,0)),"","DUP"),"LAB"))</f>
        <v/>
      </c>
      <c r="AC101" s="49"/>
    </row>
    <row r="102" spans="1:29" x14ac:dyDescent="0.2">
      <c r="A102" s="44"/>
      <c r="B102" s="210"/>
      <c r="C102" s="208" t="str">
        <f t="shared" si="21"/>
        <v/>
      </c>
      <c r="D102" s="54" t="str">
        <f t="shared" si="13"/>
        <v/>
      </c>
      <c r="E102" s="113" t="str">
        <f>IF(OR(LEN(I102)=0,Q102&lt;2,Q102=9),"",IF(AND(Q102&lt;4,LEFT(V102,1)="#"),"###",IF(Q102=2,IF(HEX2DEC(V102)&gt;255,"&gt;FF!",RIGHT(V102,2)),IF(Q102=3,DEC2HEX(MOD(HEX2DEC(V102),256),2),IF(ISNA(MATCH(R102,'8080'!$D$6:$D$252,0)),"###",VLOOKUP(R102,'8080'!$D$6:$K$252,4,0))))))</f>
        <v/>
      </c>
      <c r="F102" s="114" t="str">
        <f t="shared" si="22"/>
        <v/>
      </c>
      <c r="G102" s="53" t="str">
        <f t="shared" si="14"/>
        <v/>
      </c>
      <c r="H102" s="52"/>
      <c r="I102" s="43"/>
      <c r="J102" s="43"/>
      <c r="K102" s="251"/>
      <c r="L102" s="55" t="str">
        <f t="shared" si="15"/>
        <v/>
      </c>
      <c r="M102" s="38" t="str">
        <f>IF(ISNUMBER(Q102),IF(Q102&lt;10,"",VLOOKUP(R102,'8080'!$D$6:$J$252,'8080'!$I$4,0)),"")</f>
        <v/>
      </c>
      <c r="N102" s="53" t="str">
        <f>IF(ISNUMBER(Q102),IF(Q102&lt;10,"",VLOOKUP(R102,'8080'!$D$6:$J$252,'8080'!$H$4,0)),"")</f>
        <v/>
      </c>
      <c r="O102" s="210"/>
      <c r="P102" s="44"/>
      <c r="Q102" s="38" t="str">
        <f>IF(LEN(I102)=0,"",IF(I102="org",0,IF(I102="equ",1,IF(I102="db",2,IF(I102="dw",3,IF(I102="end",9,IF(ISNA(MATCH(I102,'8080'!$B$6:$B$252,0)),"BOGUS",VLOOKUP(I102,'8080'!$B$6:$L$252,'8080'!K$3,0))))))))</f>
        <v/>
      </c>
      <c r="R102" s="37" t="str">
        <f t="shared" si="16"/>
        <v/>
      </c>
      <c r="S102" s="38" t="str">
        <f>IF(LEN(Q102)=0,"",IF(Q102&gt;9,VLOOKUP(R102,'8080'!$D$6:$E$252,'8080'!$E$4,0),IF(OR(Q102&lt;2,Q102=9),0,IF(Q102=2,1,IF(Q102=3,2,"ERROR!")))))</f>
        <v/>
      </c>
      <c r="T102" s="37" t="str">
        <f t="shared" si="17"/>
        <v/>
      </c>
      <c r="U102" s="37" t="str">
        <f t="shared" si="23"/>
        <v/>
      </c>
      <c r="V102" s="37" t="str">
        <f t="shared" si="24"/>
        <v/>
      </c>
      <c r="W102" s="37" t="str">
        <f t="shared" si="18"/>
        <v/>
      </c>
      <c r="X102" s="38" t="str">
        <f t="shared" si="25"/>
        <v>0029</v>
      </c>
      <c r="Y102" s="38" t="str">
        <f t="shared" si="19"/>
        <v>0000</v>
      </c>
      <c r="Z102" s="38" t="str">
        <f t="shared" si="20"/>
        <v/>
      </c>
      <c r="AA102" s="37" t="str">
        <f>IF(LEFT(R102,1)="#","Invalid Instruction!",IF(ISNUMBER(Q102),IF(Q102&lt;10,"",VLOOKUP(R102,'8080'!$D$6:$J$252,'8080'!$J$4,0)),""))</f>
        <v/>
      </c>
      <c r="AB102" s="37" t="str">
        <f>IF(LEN(W102)=0,"",IF(ISERROR(VALUE(LEFT(W102,1))),IF(ISNA(MATCH(W102,W$13:W101,0)),"","DUP"),"LAB"))</f>
        <v/>
      </c>
      <c r="AC102" s="49"/>
    </row>
    <row r="103" spans="1:29" x14ac:dyDescent="0.2">
      <c r="A103" s="44"/>
      <c r="B103" s="210"/>
      <c r="C103" s="208" t="str">
        <f t="shared" si="21"/>
        <v/>
      </c>
      <c r="D103" s="54" t="str">
        <f t="shared" si="13"/>
        <v/>
      </c>
      <c r="E103" s="113" t="str">
        <f>IF(OR(LEN(I103)=0,Q103&lt;2,Q103=9),"",IF(AND(Q103&lt;4,LEFT(V103,1)="#"),"###",IF(Q103=2,IF(HEX2DEC(V103)&gt;255,"&gt;FF!",RIGHT(V103,2)),IF(Q103=3,DEC2HEX(MOD(HEX2DEC(V103),256),2),IF(ISNA(MATCH(R103,'8080'!$D$6:$D$252,0)),"###",VLOOKUP(R103,'8080'!$D$6:$K$252,4,0))))))</f>
        <v/>
      </c>
      <c r="F103" s="114" t="str">
        <f t="shared" si="22"/>
        <v/>
      </c>
      <c r="G103" s="53" t="str">
        <f t="shared" si="14"/>
        <v/>
      </c>
      <c r="H103" s="52"/>
      <c r="I103" s="43"/>
      <c r="J103" s="43"/>
      <c r="K103" s="251"/>
      <c r="L103" s="55" t="str">
        <f t="shared" si="15"/>
        <v/>
      </c>
      <c r="M103" s="38" t="str">
        <f>IF(ISNUMBER(Q103),IF(Q103&lt;10,"",VLOOKUP(R103,'8080'!$D$6:$J$252,'8080'!$I$4,0)),"")</f>
        <v/>
      </c>
      <c r="N103" s="53" t="str">
        <f>IF(ISNUMBER(Q103),IF(Q103&lt;10,"",VLOOKUP(R103,'8080'!$D$6:$J$252,'8080'!$H$4,0)),"")</f>
        <v/>
      </c>
      <c r="O103" s="210"/>
      <c r="P103" s="44"/>
      <c r="Q103" s="38" t="str">
        <f>IF(LEN(I103)=0,"",IF(I103="org",0,IF(I103="equ",1,IF(I103="db",2,IF(I103="dw",3,IF(I103="end",9,IF(ISNA(MATCH(I103,'8080'!$B$6:$B$252,0)),"BOGUS",VLOOKUP(I103,'8080'!$B$6:$L$252,'8080'!K$3,0))))))))</f>
        <v/>
      </c>
      <c r="R103" s="37" t="str">
        <f t="shared" si="16"/>
        <v/>
      </c>
      <c r="S103" s="38" t="str">
        <f>IF(LEN(Q103)=0,"",IF(Q103&gt;9,VLOOKUP(R103,'8080'!$D$6:$E$252,'8080'!$E$4,0),IF(OR(Q103&lt;2,Q103=9),0,IF(Q103=2,1,IF(Q103=3,2,"ERROR!")))))</f>
        <v/>
      </c>
      <c r="T103" s="37" t="str">
        <f t="shared" si="17"/>
        <v/>
      </c>
      <c r="U103" s="37" t="str">
        <f t="shared" si="23"/>
        <v/>
      </c>
      <c r="V103" s="37" t="str">
        <f t="shared" si="24"/>
        <v/>
      </c>
      <c r="W103" s="37" t="str">
        <f t="shared" si="18"/>
        <v/>
      </c>
      <c r="X103" s="38" t="str">
        <f t="shared" si="25"/>
        <v>0029</v>
      </c>
      <c r="Y103" s="38" t="str">
        <f t="shared" si="19"/>
        <v>0000</v>
      </c>
      <c r="Z103" s="38" t="str">
        <f t="shared" si="20"/>
        <v/>
      </c>
      <c r="AA103" s="37" t="str">
        <f>IF(LEFT(R103,1)="#","Invalid Instruction!",IF(ISNUMBER(Q103),IF(Q103&lt;10,"",VLOOKUP(R103,'8080'!$D$6:$J$252,'8080'!$J$4,0)),""))</f>
        <v/>
      </c>
      <c r="AB103" s="37" t="str">
        <f>IF(LEN(W103)=0,"",IF(ISERROR(VALUE(LEFT(W103,1))),IF(ISNA(MATCH(W103,W$13:W102,0)),"","DUP"),"LAB"))</f>
        <v/>
      </c>
      <c r="AC103" s="49"/>
    </row>
    <row r="104" spans="1:29" x14ac:dyDescent="0.2">
      <c r="A104" s="44"/>
      <c r="B104" s="210"/>
      <c r="C104" s="208" t="str">
        <f t="shared" si="21"/>
        <v/>
      </c>
      <c r="D104" s="54" t="str">
        <f t="shared" si="13"/>
        <v/>
      </c>
      <c r="E104" s="113" t="str">
        <f>IF(OR(LEN(I104)=0,Q104&lt;2,Q104=9),"",IF(AND(Q104&lt;4,LEFT(V104,1)="#"),"###",IF(Q104=2,IF(HEX2DEC(V104)&gt;255,"&gt;FF!",RIGHT(V104,2)),IF(Q104=3,DEC2HEX(MOD(HEX2DEC(V104),256),2),IF(ISNA(MATCH(R104,'8080'!$D$6:$D$252,0)),"###",VLOOKUP(R104,'8080'!$D$6:$K$252,4,0))))))</f>
        <v/>
      </c>
      <c r="F104" s="114" t="str">
        <f t="shared" si="22"/>
        <v/>
      </c>
      <c r="G104" s="53" t="str">
        <f t="shared" si="14"/>
        <v/>
      </c>
      <c r="H104" s="52"/>
      <c r="I104" s="43"/>
      <c r="J104" s="43"/>
      <c r="K104" s="251"/>
      <c r="L104" s="55" t="str">
        <f t="shared" si="15"/>
        <v/>
      </c>
      <c r="M104" s="38" t="str">
        <f>IF(ISNUMBER(Q104),IF(Q104&lt;10,"",VLOOKUP(R104,'8080'!$D$6:$J$252,'8080'!$I$4,0)),"")</f>
        <v/>
      </c>
      <c r="N104" s="53" t="str">
        <f>IF(ISNUMBER(Q104),IF(Q104&lt;10,"",VLOOKUP(R104,'8080'!$D$6:$J$252,'8080'!$H$4,0)),"")</f>
        <v/>
      </c>
      <c r="O104" s="210"/>
      <c r="P104" s="44"/>
      <c r="Q104" s="38" t="str">
        <f>IF(LEN(I104)=0,"",IF(I104="org",0,IF(I104="equ",1,IF(I104="db",2,IF(I104="dw",3,IF(I104="end",9,IF(ISNA(MATCH(I104,'8080'!$B$6:$B$252,0)),"BOGUS",VLOOKUP(I104,'8080'!$B$6:$L$252,'8080'!K$3,0))))))))</f>
        <v/>
      </c>
      <c r="R104" s="37" t="str">
        <f t="shared" si="16"/>
        <v/>
      </c>
      <c r="S104" s="38" t="str">
        <f>IF(LEN(Q104)=0,"",IF(Q104&gt;9,VLOOKUP(R104,'8080'!$D$6:$E$252,'8080'!$E$4,0),IF(OR(Q104&lt;2,Q104=9),0,IF(Q104=2,1,IF(Q104=3,2,"ERROR!")))))</f>
        <v/>
      </c>
      <c r="T104" s="37" t="str">
        <f t="shared" si="17"/>
        <v/>
      </c>
      <c r="U104" s="37" t="str">
        <f t="shared" si="23"/>
        <v/>
      </c>
      <c r="V104" s="37" t="str">
        <f t="shared" si="24"/>
        <v/>
      </c>
      <c r="W104" s="37" t="str">
        <f t="shared" si="18"/>
        <v/>
      </c>
      <c r="X104" s="38" t="str">
        <f t="shared" si="25"/>
        <v>0029</v>
      </c>
      <c r="Y104" s="38" t="str">
        <f t="shared" si="19"/>
        <v>0000</v>
      </c>
      <c r="Z104" s="38" t="str">
        <f t="shared" si="20"/>
        <v/>
      </c>
      <c r="AA104" s="37" t="str">
        <f>IF(LEFT(R104,1)="#","Invalid Instruction!",IF(ISNUMBER(Q104),IF(Q104&lt;10,"",VLOOKUP(R104,'8080'!$D$6:$J$252,'8080'!$J$4,0)),""))</f>
        <v/>
      </c>
      <c r="AB104" s="37" t="str">
        <f>IF(LEN(W104)=0,"",IF(ISERROR(VALUE(LEFT(W104,1))),IF(ISNA(MATCH(W104,W$13:W103,0)),"","DUP"),"LAB"))</f>
        <v/>
      </c>
      <c r="AC104" s="49"/>
    </row>
    <row r="105" spans="1:29" x14ac:dyDescent="0.2">
      <c r="A105" s="44"/>
      <c r="B105" s="210"/>
      <c r="C105" s="208" t="str">
        <f t="shared" si="21"/>
        <v/>
      </c>
      <c r="D105" s="54" t="str">
        <f t="shared" si="13"/>
        <v/>
      </c>
      <c r="E105" s="113" t="str">
        <f>IF(OR(LEN(I105)=0,Q105&lt;2,Q105=9),"",IF(AND(Q105&lt;4,LEFT(V105,1)="#"),"###",IF(Q105=2,IF(HEX2DEC(V105)&gt;255,"&gt;FF!",RIGHT(V105,2)),IF(Q105=3,DEC2HEX(MOD(HEX2DEC(V105),256),2),IF(ISNA(MATCH(R105,'8080'!$D$6:$D$252,0)),"###",VLOOKUP(R105,'8080'!$D$6:$K$252,4,0))))))</f>
        <v/>
      </c>
      <c r="F105" s="114" t="str">
        <f t="shared" si="22"/>
        <v/>
      </c>
      <c r="G105" s="53" t="str">
        <f t="shared" si="14"/>
        <v/>
      </c>
      <c r="H105" s="52"/>
      <c r="I105" s="43"/>
      <c r="J105" s="43"/>
      <c r="K105" s="251"/>
      <c r="L105" s="55" t="str">
        <f t="shared" si="15"/>
        <v/>
      </c>
      <c r="M105" s="38" t="str">
        <f>IF(ISNUMBER(Q105),IF(Q105&lt;10,"",VLOOKUP(R105,'8080'!$D$6:$J$252,'8080'!$I$4,0)),"")</f>
        <v/>
      </c>
      <c r="N105" s="53" t="str">
        <f>IF(ISNUMBER(Q105),IF(Q105&lt;10,"",VLOOKUP(R105,'8080'!$D$6:$J$252,'8080'!$H$4,0)),"")</f>
        <v/>
      </c>
      <c r="O105" s="210"/>
      <c r="P105" s="44"/>
      <c r="Q105" s="38" t="str">
        <f>IF(LEN(I105)=0,"",IF(I105="org",0,IF(I105="equ",1,IF(I105="db",2,IF(I105="dw",3,IF(I105="end",9,IF(ISNA(MATCH(I105,'8080'!$B$6:$B$252,0)),"BOGUS",VLOOKUP(I105,'8080'!$B$6:$L$252,'8080'!K$3,0))))))))</f>
        <v/>
      </c>
      <c r="R105" s="37" t="str">
        <f t="shared" si="16"/>
        <v/>
      </c>
      <c r="S105" s="38" t="str">
        <f>IF(LEN(Q105)=0,"",IF(Q105&gt;9,VLOOKUP(R105,'8080'!$D$6:$E$252,'8080'!$E$4,0),IF(OR(Q105&lt;2,Q105=9),0,IF(Q105=2,1,IF(Q105=3,2,"ERROR!")))))</f>
        <v/>
      </c>
      <c r="T105" s="37" t="str">
        <f t="shared" si="17"/>
        <v/>
      </c>
      <c r="U105" s="37" t="str">
        <f t="shared" si="23"/>
        <v/>
      </c>
      <c r="V105" s="37" t="str">
        <f t="shared" si="24"/>
        <v/>
      </c>
      <c r="W105" s="37" t="str">
        <f t="shared" si="18"/>
        <v/>
      </c>
      <c r="X105" s="38" t="str">
        <f t="shared" si="25"/>
        <v>0029</v>
      </c>
      <c r="Y105" s="38" t="str">
        <f t="shared" si="19"/>
        <v>0000</v>
      </c>
      <c r="Z105" s="38" t="str">
        <f t="shared" si="20"/>
        <v/>
      </c>
      <c r="AA105" s="37" t="str">
        <f>IF(LEFT(R105,1)="#","Invalid Instruction!",IF(ISNUMBER(Q105),IF(Q105&lt;10,"",VLOOKUP(R105,'8080'!$D$6:$J$252,'8080'!$J$4,0)),""))</f>
        <v/>
      </c>
      <c r="AB105" s="37" t="str">
        <f>IF(LEN(W105)=0,"",IF(ISERROR(VALUE(LEFT(W105,1))),IF(ISNA(MATCH(W105,W$13:W104,0)),"","DUP"),"LAB"))</f>
        <v/>
      </c>
      <c r="AC105" s="49"/>
    </row>
    <row r="106" spans="1:29" x14ac:dyDescent="0.2">
      <c r="A106" s="44"/>
      <c r="B106" s="210"/>
      <c r="C106" s="208" t="str">
        <f t="shared" si="21"/>
        <v/>
      </c>
      <c r="D106" s="54" t="str">
        <f t="shared" si="13"/>
        <v/>
      </c>
      <c r="E106" s="113" t="str">
        <f>IF(OR(LEN(I106)=0,Q106&lt;2,Q106=9),"",IF(AND(Q106&lt;4,LEFT(V106,1)="#"),"###",IF(Q106=2,IF(HEX2DEC(V106)&gt;255,"&gt;FF!",RIGHT(V106,2)),IF(Q106=3,DEC2HEX(MOD(HEX2DEC(V106),256),2),IF(ISNA(MATCH(R106,'8080'!$D$6:$D$252,0)),"###",VLOOKUP(R106,'8080'!$D$6:$K$252,4,0))))))</f>
        <v/>
      </c>
      <c r="F106" s="114" t="str">
        <f t="shared" si="22"/>
        <v/>
      </c>
      <c r="G106" s="53" t="str">
        <f t="shared" si="14"/>
        <v/>
      </c>
      <c r="H106" s="52"/>
      <c r="I106" s="43"/>
      <c r="J106" s="43"/>
      <c r="K106" s="251"/>
      <c r="L106" s="55" t="str">
        <f t="shared" si="15"/>
        <v/>
      </c>
      <c r="M106" s="38" t="str">
        <f>IF(ISNUMBER(Q106),IF(Q106&lt;10,"",VLOOKUP(R106,'8080'!$D$6:$J$252,'8080'!$I$4,0)),"")</f>
        <v/>
      </c>
      <c r="N106" s="53" t="str">
        <f>IF(ISNUMBER(Q106),IF(Q106&lt;10,"",VLOOKUP(R106,'8080'!$D$6:$J$252,'8080'!$H$4,0)),"")</f>
        <v/>
      </c>
      <c r="O106" s="210"/>
      <c r="P106" s="44"/>
      <c r="Q106" s="38" t="str">
        <f>IF(LEN(I106)=0,"",IF(I106="org",0,IF(I106="equ",1,IF(I106="db",2,IF(I106="dw",3,IF(I106="end",9,IF(ISNA(MATCH(I106,'8080'!$B$6:$B$252,0)),"BOGUS",VLOOKUP(I106,'8080'!$B$6:$L$252,'8080'!K$3,0))))))))</f>
        <v/>
      </c>
      <c r="R106" s="37" t="str">
        <f t="shared" si="16"/>
        <v/>
      </c>
      <c r="S106" s="38" t="str">
        <f>IF(LEN(Q106)=0,"",IF(Q106&gt;9,VLOOKUP(R106,'8080'!$D$6:$E$252,'8080'!$E$4,0),IF(OR(Q106&lt;2,Q106=9),0,IF(Q106=2,1,IF(Q106=3,2,"ERROR!")))))</f>
        <v/>
      </c>
      <c r="T106" s="37" t="str">
        <f t="shared" si="17"/>
        <v/>
      </c>
      <c r="U106" s="37" t="str">
        <f t="shared" si="23"/>
        <v/>
      </c>
      <c r="V106" s="37" t="str">
        <f t="shared" si="24"/>
        <v/>
      </c>
      <c r="W106" s="37" t="str">
        <f t="shared" si="18"/>
        <v/>
      </c>
      <c r="X106" s="38" t="str">
        <f t="shared" si="25"/>
        <v>0029</v>
      </c>
      <c r="Y106" s="38" t="str">
        <f t="shared" si="19"/>
        <v>0000</v>
      </c>
      <c r="Z106" s="38" t="str">
        <f t="shared" si="20"/>
        <v/>
      </c>
      <c r="AA106" s="37" t="str">
        <f>IF(LEFT(R106,1)="#","Invalid Instruction!",IF(ISNUMBER(Q106),IF(Q106&lt;10,"",VLOOKUP(R106,'8080'!$D$6:$J$252,'8080'!$J$4,0)),""))</f>
        <v/>
      </c>
      <c r="AB106" s="37" t="str">
        <f>IF(LEN(W106)=0,"",IF(ISERROR(VALUE(LEFT(W106,1))),IF(ISNA(MATCH(W106,W$13:W105,0)),"","DUP"),"LAB"))</f>
        <v/>
      </c>
      <c r="AC106" s="49"/>
    </row>
    <row r="107" spans="1:29" x14ac:dyDescent="0.2">
      <c r="A107" s="44"/>
      <c r="B107" s="210"/>
      <c r="C107" s="208" t="str">
        <f t="shared" si="21"/>
        <v/>
      </c>
      <c r="D107" s="54" t="str">
        <f t="shared" si="13"/>
        <v/>
      </c>
      <c r="E107" s="113" t="str">
        <f>IF(OR(LEN(I107)=0,Q107&lt;2,Q107=9),"",IF(AND(Q107&lt;4,LEFT(V107,1)="#"),"###",IF(Q107=2,IF(HEX2DEC(V107)&gt;255,"&gt;FF!",RIGHT(V107,2)),IF(Q107=3,DEC2HEX(MOD(HEX2DEC(V107),256),2),IF(ISNA(MATCH(R107,'8080'!$D$6:$D$252,0)),"###",VLOOKUP(R107,'8080'!$D$6:$K$252,4,0))))))</f>
        <v/>
      </c>
      <c r="F107" s="114" t="str">
        <f t="shared" si="22"/>
        <v/>
      </c>
      <c r="G107" s="53" t="str">
        <f t="shared" si="14"/>
        <v/>
      </c>
      <c r="H107" s="52"/>
      <c r="I107" s="43"/>
      <c r="J107" s="43"/>
      <c r="K107" s="251"/>
      <c r="L107" s="55" t="str">
        <f t="shared" si="15"/>
        <v/>
      </c>
      <c r="M107" s="38" t="str">
        <f>IF(ISNUMBER(Q107),IF(Q107&lt;10,"",VLOOKUP(R107,'8080'!$D$6:$J$252,'8080'!$I$4,0)),"")</f>
        <v/>
      </c>
      <c r="N107" s="53" t="str">
        <f>IF(ISNUMBER(Q107),IF(Q107&lt;10,"",VLOOKUP(R107,'8080'!$D$6:$J$252,'8080'!$H$4,0)),"")</f>
        <v/>
      </c>
      <c r="O107" s="210"/>
      <c r="P107" s="44"/>
      <c r="Q107" s="38" t="str">
        <f>IF(LEN(I107)=0,"",IF(I107="org",0,IF(I107="equ",1,IF(I107="db",2,IF(I107="dw",3,IF(I107="end",9,IF(ISNA(MATCH(I107,'8080'!$B$6:$B$252,0)),"BOGUS",VLOOKUP(I107,'8080'!$B$6:$L$252,'8080'!K$3,0))))))))</f>
        <v/>
      </c>
      <c r="R107" s="37" t="str">
        <f t="shared" si="16"/>
        <v/>
      </c>
      <c r="S107" s="38" t="str">
        <f>IF(LEN(Q107)=0,"",IF(Q107&gt;9,VLOOKUP(R107,'8080'!$D$6:$E$252,'8080'!$E$4,0),IF(OR(Q107&lt;2,Q107=9),0,IF(Q107=2,1,IF(Q107=3,2,"ERROR!")))))</f>
        <v/>
      </c>
      <c r="T107" s="37" t="str">
        <f t="shared" si="17"/>
        <v/>
      </c>
      <c r="U107" s="37" t="str">
        <f t="shared" si="23"/>
        <v/>
      </c>
      <c r="V107" s="37" t="str">
        <f t="shared" si="24"/>
        <v/>
      </c>
      <c r="W107" s="37" t="str">
        <f t="shared" si="18"/>
        <v/>
      </c>
      <c r="X107" s="38" t="str">
        <f t="shared" si="25"/>
        <v>0029</v>
      </c>
      <c r="Y107" s="38" t="str">
        <f t="shared" si="19"/>
        <v>0000</v>
      </c>
      <c r="Z107" s="38" t="str">
        <f t="shared" si="20"/>
        <v/>
      </c>
      <c r="AA107" s="37" t="str">
        <f>IF(LEFT(R107,1)="#","Invalid Instruction!",IF(ISNUMBER(Q107),IF(Q107&lt;10,"",VLOOKUP(R107,'8080'!$D$6:$J$252,'8080'!$J$4,0)),""))</f>
        <v/>
      </c>
      <c r="AB107" s="37" t="str">
        <f>IF(LEN(W107)=0,"",IF(ISERROR(VALUE(LEFT(W107,1))),IF(ISNA(MATCH(W107,W$13:W106,0)),"","DUP"),"LAB"))</f>
        <v/>
      </c>
      <c r="AC107" s="49"/>
    </row>
    <row r="108" spans="1:29" x14ac:dyDescent="0.2">
      <c r="A108" s="44"/>
      <c r="B108" s="210"/>
      <c r="C108" s="208" t="str">
        <f t="shared" si="21"/>
        <v/>
      </c>
      <c r="D108" s="54" t="str">
        <f t="shared" si="13"/>
        <v/>
      </c>
      <c r="E108" s="113" t="str">
        <f>IF(OR(LEN(I108)=0,Q108&lt;2,Q108=9),"",IF(AND(Q108&lt;4,LEFT(V108,1)="#"),"###",IF(Q108=2,IF(HEX2DEC(V108)&gt;255,"&gt;FF!",RIGHT(V108,2)),IF(Q108=3,DEC2HEX(MOD(HEX2DEC(V108),256),2),IF(ISNA(MATCH(R108,'8080'!$D$6:$D$252,0)),"###",VLOOKUP(R108,'8080'!$D$6:$K$252,4,0))))))</f>
        <v/>
      </c>
      <c r="F108" s="114" t="str">
        <f t="shared" si="22"/>
        <v/>
      </c>
      <c r="G108" s="53" t="str">
        <f t="shared" si="14"/>
        <v/>
      </c>
      <c r="H108" s="52"/>
      <c r="I108" s="43"/>
      <c r="J108" s="43"/>
      <c r="K108" s="251"/>
      <c r="L108" s="55" t="str">
        <f t="shared" si="15"/>
        <v/>
      </c>
      <c r="M108" s="38" t="str">
        <f>IF(ISNUMBER(Q108),IF(Q108&lt;10,"",VLOOKUP(R108,'8080'!$D$6:$J$252,'8080'!$I$4,0)),"")</f>
        <v/>
      </c>
      <c r="N108" s="53" t="str">
        <f>IF(ISNUMBER(Q108),IF(Q108&lt;10,"",VLOOKUP(R108,'8080'!$D$6:$J$252,'8080'!$H$4,0)),"")</f>
        <v/>
      </c>
      <c r="O108" s="210"/>
      <c r="P108" s="44"/>
      <c r="Q108" s="38" t="str">
        <f>IF(LEN(I108)=0,"",IF(I108="org",0,IF(I108="equ",1,IF(I108="db",2,IF(I108="dw",3,IF(I108="end",9,IF(ISNA(MATCH(I108,'8080'!$B$6:$B$252,0)),"BOGUS",VLOOKUP(I108,'8080'!$B$6:$L$252,'8080'!K$3,0))))))))</f>
        <v/>
      </c>
      <c r="R108" s="37" t="str">
        <f t="shared" si="16"/>
        <v/>
      </c>
      <c r="S108" s="38" t="str">
        <f>IF(LEN(Q108)=0,"",IF(Q108&gt;9,VLOOKUP(R108,'8080'!$D$6:$E$252,'8080'!$E$4,0),IF(OR(Q108&lt;2,Q108=9),0,IF(Q108=2,1,IF(Q108=3,2,"ERROR!")))))</f>
        <v/>
      </c>
      <c r="T108" s="37" t="str">
        <f t="shared" si="17"/>
        <v/>
      </c>
      <c r="U108" s="37" t="str">
        <f t="shared" si="23"/>
        <v/>
      </c>
      <c r="V108" s="37" t="str">
        <f t="shared" si="24"/>
        <v/>
      </c>
      <c r="W108" s="37" t="str">
        <f t="shared" si="18"/>
        <v/>
      </c>
      <c r="X108" s="38" t="str">
        <f t="shared" si="25"/>
        <v>0029</v>
      </c>
      <c r="Y108" s="38" t="str">
        <f t="shared" si="19"/>
        <v>0000</v>
      </c>
      <c r="Z108" s="38" t="str">
        <f t="shared" si="20"/>
        <v/>
      </c>
      <c r="AA108" s="37" t="str">
        <f>IF(LEFT(R108,1)="#","Invalid Instruction!",IF(ISNUMBER(Q108),IF(Q108&lt;10,"",VLOOKUP(R108,'8080'!$D$6:$J$252,'8080'!$J$4,0)),""))</f>
        <v/>
      </c>
      <c r="AB108" s="37" t="str">
        <f>IF(LEN(W108)=0,"",IF(ISERROR(VALUE(LEFT(W108,1))),IF(ISNA(MATCH(W108,W$13:W107,0)),"","DUP"),"LAB"))</f>
        <v/>
      </c>
      <c r="AC108" s="49"/>
    </row>
    <row r="109" spans="1:29" x14ac:dyDescent="0.2">
      <c r="A109" s="44"/>
      <c r="B109" s="210"/>
      <c r="C109" s="208" t="str">
        <f t="shared" si="21"/>
        <v/>
      </c>
      <c r="D109" s="54" t="str">
        <f t="shared" si="13"/>
        <v/>
      </c>
      <c r="E109" s="113" t="str">
        <f>IF(OR(LEN(I109)=0,Q109&lt;2,Q109=9),"",IF(AND(Q109&lt;4,LEFT(V109,1)="#"),"###",IF(Q109=2,IF(HEX2DEC(V109)&gt;255,"&gt;FF!",RIGHT(V109,2)),IF(Q109=3,DEC2HEX(MOD(HEX2DEC(V109),256),2),IF(ISNA(MATCH(R109,'8080'!$D$6:$D$252,0)),"###",VLOOKUP(R109,'8080'!$D$6:$K$252,4,0))))))</f>
        <v/>
      </c>
      <c r="F109" s="114" t="str">
        <f t="shared" si="22"/>
        <v/>
      </c>
      <c r="G109" s="53" t="str">
        <f t="shared" si="14"/>
        <v/>
      </c>
      <c r="H109" s="52"/>
      <c r="I109" s="43"/>
      <c r="J109" s="43"/>
      <c r="K109" s="251"/>
      <c r="L109" s="55" t="str">
        <f t="shared" si="15"/>
        <v/>
      </c>
      <c r="M109" s="38" t="str">
        <f>IF(ISNUMBER(Q109),IF(Q109&lt;10,"",VLOOKUP(R109,'8080'!$D$6:$J$252,'8080'!$I$4,0)),"")</f>
        <v/>
      </c>
      <c r="N109" s="53" t="str">
        <f>IF(ISNUMBER(Q109),IF(Q109&lt;10,"",VLOOKUP(R109,'8080'!$D$6:$J$252,'8080'!$H$4,0)),"")</f>
        <v/>
      </c>
      <c r="O109" s="210"/>
      <c r="P109" s="44"/>
      <c r="Q109" s="38" t="str">
        <f>IF(LEN(I109)=0,"",IF(I109="org",0,IF(I109="equ",1,IF(I109="db",2,IF(I109="dw",3,IF(I109="end",9,IF(ISNA(MATCH(I109,'8080'!$B$6:$B$252,0)),"BOGUS",VLOOKUP(I109,'8080'!$B$6:$L$252,'8080'!K$3,0))))))))</f>
        <v/>
      </c>
      <c r="R109" s="37" t="str">
        <f t="shared" si="16"/>
        <v/>
      </c>
      <c r="S109" s="38" t="str">
        <f>IF(LEN(Q109)=0,"",IF(Q109&gt;9,VLOOKUP(R109,'8080'!$D$6:$E$252,'8080'!$E$4,0),IF(OR(Q109&lt;2,Q109=9),0,IF(Q109=2,1,IF(Q109=3,2,"ERROR!")))))</f>
        <v/>
      </c>
      <c r="T109" s="37" t="str">
        <f t="shared" si="17"/>
        <v/>
      </c>
      <c r="U109" s="37" t="str">
        <f t="shared" si="23"/>
        <v/>
      </c>
      <c r="V109" s="37" t="str">
        <f t="shared" si="24"/>
        <v/>
      </c>
      <c r="W109" s="37" t="str">
        <f t="shared" si="18"/>
        <v/>
      </c>
      <c r="X109" s="38" t="str">
        <f t="shared" si="25"/>
        <v>0029</v>
      </c>
      <c r="Y109" s="38" t="str">
        <f t="shared" si="19"/>
        <v>0000</v>
      </c>
      <c r="Z109" s="38" t="str">
        <f t="shared" si="20"/>
        <v/>
      </c>
      <c r="AA109" s="37" t="str">
        <f>IF(LEFT(R109,1)="#","Invalid Instruction!",IF(ISNUMBER(Q109),IF(Q109&lt;10,"",VLOOKUP(R109,'8080'!$D$6:$J$252,'8080'!$J$4,0)),""))</f>
        <v/>
      </c>
      <c r="AB109" s="37" t="str">
        <f>IF(LEN(W109)=0,"",IF(ISERROR(VALUE(LEFT(W109,1))),IF(ISNA(MATCH(W109,W$13:W108,0)),"","DUP"),"LAB"))</f>
        <v/>
      </c>
      <c r="AC109" s="49"/>
    </row>
    <row r="110" spans="1:29" x14ac:dyDescent="0.2">
      <c r="A110" s="44"/>
      <c r="B110" s="210"/>
      <c r="C110" s="208" t="str">
        <f t="shared" si="21"/>
        <v/>
      </c>
      <c r="D110" s="54" t="str">
        <f t="shared" si="13"/>
        <v/>
      </c>
      <c r="E110" s="113" t="str">
        <f>IF(OR(LEN(I110)=0,Q110&lt;2,Q110=9),"",IF(AND(Q110&lt;4,LEFT(V110,1)="#"),"###",IF(Q110=2,IF(HEX2DEC(V110)&gt;255,"&gt;FF!",RIGHT(V110,2)),IF(Q110=3,DEC2HEX(MOD(HEX2DEC(V110),256),2),IF(ISNA(MATCH(R110,'8080'!$D$6:$D$252,0)),"###",VLOOKUP(R110,'8080'!$D$6:$K$252,4,0))))))</f>
        <v/>
      </c>
      <c r="F110" s="114" t="str">
        <f t="shared" si="22"/>
        <v/>
      </c>
      <c r="G110" s="53" t="str">
        <f t="shared" si="14"/>
        <v/>
      </c>
      <c r="H110" s="52"/>
      <c r="I110" s="43"/>
      <c r="J110" s="43"/>
      <c r="K110" s="251"/>
      <c r="L110" s="55" t="str">
        <f t="shared" si="15"/>
        <v/>
      </c>
      <c r="M110" s="38" t="str">
        <f>IF(ISNUMBER(Q110),IF(Q110&lt;10,"",VLOOKUP(R110,'8080'!$D$6:$J$252,'8080'!$I$4,0)),"")</f>
        <v/>
      </c>
      <c r="N110" s="53" t="str">
        <f>IF(ISNUMBER(Q110),IF(Q110&lt;10,"",VLOOKUP(R110,'8080'!$D$6:$J$252,'8080'!$H$4,0)),"")</f>
        <v/>
      </c>
      <c r="O110" s="210"/>
      <c r="P110" s="44"/>
      <c r="Q110" s="38" t="str">
        <f>IF(LEN(I110)=0,"",IF(I110="org",0,IF(I110="equ",1,IF(I110="db",2,IF(I110="dw",3,IF(I110="end",9,IF(ISNA(MATCH(I110,'8080'!$B$6:$B$252,0)),"BOGUS",VLOOKUP(I110,'8080'!$B$6:$L$252,'8080'!K$3,0))))))))</f>
        <v/>
      </c>
      <c r="R110" s="37" t="str">
        <f t="shared" si="16"/>
        <v/>
      </c>
      <c r="S110" s="38" t="str">
        <f>IF(LEN(Q110)=0,"",IF(Q110&gt;9,VLOOKUP(R110,'8080'!$D$6:$E$252,'8080'!$E$4,0),IF(OR(Q110&lt;2,Q110=9),0,IF(Q110=2,1,IF(Q110=3,2,"ERROR!")))))</f>
        <v/>
      </c>
      <c r="T110" s="37" t="str">
        <f t="shared" si="17"/>
        <v/>
      </c>
      <c r="U110" s="37" t="str">
        <f t="shared" si="23"/>
        <v/>
      </c>
      <c r="V110" s="37" t="str">
        <f t="shared" si="24"/>
        <v/>
      </c>
      <c r="W110" s="37" t="str">
        <f t="shared" si="18"/>
        <v/>
      </c>
      <c r="X110" s="38" t="str">
        <f t="shared" si="25"/>
        <v>0029</v>
      </c>
      <c r="Y110" s="38" t="str">
        <f t="shared" si="19"/>
        <v>0000</v>
      </c>
      <c r="Z110" s="38" t="str">
        <f t="shared" si="20"/>
        <v/>
      </c>
      <c r="AA110" s="37" t="str">
        <f>IF(LEFT(R110,1)="#","Invalid Instruction!",IF(ISNUMBER(Q110),IF(Q110&lt;10,"",VLOOKUP(R110,'8080'!$D$6:$J$252,'8080'!$J$4,0)),""))</f>
        <v/>
      </c>
      <c r="AB110" s="37" t="str">
        <f>IF(LEN(W110)=0,"",IF(ISERROR(VALUE(LEFT(W110,1))),IF(ISNA(MATCH(W110,W$13:W109,0)),"","DUP"),"LAB"))</f>
        <v/>
      </c>
      <c r="AC110" s="49"/>
    </row>
    <row r="111" spans="1:29" x14ac:dyDescent="0.2">
      <c r="A111" s="44"/>
      <c r="B111" s="210"/>
      <c r="C111" s="208" t="str">
        <f t="shared" si="21"/>
        <v/>
      </c>
      <c r="D111" s="54" t="str">
        <f t="shared" si="13"/>
        <v/>
      </c>
      <c r="E111" s="113" t="str">
        <f>IF(OR(LEN(I111)=0,Q111&lt;2,Q111=9),"",IF(AND(Q111&lt;4,LEFT(V111,1)="#"),"###",IF(Q111=2,IF(HEX2DEC(V111)&gt;255,"&gt;FF!",RIGHT(V111,2)),IF(Q111=3,DEC2HEX(MOD(HEX2DEC(V111),256),2),IF(ISNA(MATCH(R111,'8080'!$D$6:$D$252,0)),"###",VLOOKUP(R111,'8080'!$D$6:$K$252,4,0))))))</f>
        <v/>
      </c>
      <c r="F111" s="114" t="str">
        <f t="shared" si="22"/>
        <v/>
      </c>
      <c r="G111" s="53" t="str">
        <f t="shared" si="14"/>
        <v/>
      </c>
      <c r="H111" s="52"/>
      <c r="I111" s="43"/>
      <c r="J111" s="43"/>
      <c r="K111" s="251"/>
      <c r="L111" s="55" t="str">
        <f t="shared" si="15"/>
        <v/>
      </c>
      <c r="M111" s="38" t="str">
        <f>IF(ISNUMBER(Q111),IF(Q111&lt;10,"",VLOOKUP(R111,'8080'!$D$6:$J$252,'8080'!$I$4,0)),"")</f>
        <v/>
      </c>
      <c r="N111" s="53" t="str">
        <f>IF(ISNUMBER(Q111),IF(Q111&lt;10,"",VLOOKUP(R111,'8080'!$D$6:$J$252,'8080'!$H$4,0)),"")</f>
        <v/>
      </c>
      <c r="O111" s="210"/>
      <c r="P111" s="44"/>
      <c r="Q111" s="38" t="str">
        <f>IF(LEN(I111)=0,"",IF(I111="org",0,IF(I111="equ",1,IF(I111="db",2,IF(I111="dw",3,IF(I111="end",9,IF(ISNA(MATCH(I111,'8080'!$B$6:$B$252,0)),"BOGUS",VLOOKUP(I111,'8080'!$B$6:$L$252,'8080'!K$3,0))))))))</f>
        <v/>
      </c>
      <c r="R111" s="37" t="str">
        <f t="shared" si="16"/>
        <v/>
      </c>
      <c r="S111" s="38" t="str">
        <f>IF(LEN(Q111)=0,"",IF(Q111&gt;9,VLOOKUP(R111,'8080'!$D$6:$E$252,'8080'!$E$4,0),IF(OR(Q111&lt;2,Q111=9),0,IF(Q111=2,1,IF(Q111=3,2,"ERROR!")))))</f>
        <v/>
      </c>
      <c r="T111" s="37" t="str">
        <f t="shared" si="17"/>
        <v/>
      </c>
      <c r="U111" s="37" t="str">
        <f t="shared" si="23"/>
        <v/>
      </c>
      <c r="V111" s="37" t="str">
        <f t="shared" si="24"/>
        <v/>
      </c>
      <c r="W111" s="37" t="str">
        <f t="shared" si="18"/>
        <v/>
      </c>
      <c r="X111" s="38" t="str">
        <f t="shared" si="25"/>
        <v>0029</v>
      </c>
      <c r="Y111" s="38" t="str">
        <f t="shared" si="19"/>
        <v>0000</v>
      </c>
      <c r="Z111" s="38" t="str">
        <f t="shared" si="20"/>
        <v/>
      </c>
      <c r="AA111" s="37" t="str">
        <f>IF(LEFT(R111,1)="#","Invalid Instruction!",IF(ISNUMBER(Q111),IF(Q111&lt;10,"",VLOOKUP(R111,'8080'!$D$6:$J$252,'8080'!$J$4,0)),""))</f>
        <v/>
      </c>
      <c r="AB111" s="37" t="str">
        <f>IF(LEN(W111)=0,"",IF(ISERROR(VALUE(LEFT(W111,1))),IF(ISNA(MATCH(W111,W$13:W110,0)),"","DUP"),"LAB"))</f>
        <v/>
      </c>
      <c r="AC111" s="49"/>
    </row>
    <row r="112" spans="1:29" x14ac:dyDescent="0.2">
      <c r="A112" s="44"/>
      <c r="B112" s="210"/>
      <c r="C112" s="208" t="str">
        <f t="shared" si="21"/>
        <v/>
      </c>
      <c r="D112" s="54" t="str">
        <f t="shared" si="13"/>
        <v/>
      </c>
      <c r="E112" s="113" t="str">
        <f>IF(OR(LEN(I112)=0,Q112&lt;2,Q112=9),"",IF(AND(Q112&lt;4,LEFT(V112,1)="#"),"###",IF(Q112=2,IF(HEX2DEC(V112)&gt;255,"&gt;FF!",RIGHT(V112,2)),IF(Q112=3,DEC2HEX(MOD(HEX2DEC(V112),256),2),IF(ISNA(MATCH(R112,'8080'!$D$6:$D$252,0)),"###",VLOOKUP(R112,'8080'!$D$6:$K$252,4,0))))))</f>
        <v/>
      </c>
      <c r="F112" s="114" t="str">
        <f t="shared" si="22"/>
        <v/>
      </c>
      <c r="G112" s="53" t="str">
        <f t="shared" si="14"/>
        <v/>
      </c>
      <c r="H112" s="52"/>
      <c r="I112" s="43"/>
      <c r="J112" s="43"/>
      <c r="K112" s="251"/>
      <c r="L112" s="55" t="str">
        <f t="shared" si="15"/>
        <v/>
      </c>
      <c r="M112" s="38" t="str">
        <f>IF(ISNUMBER(Q112),IF(Q112&lt;10,"",VLOOKUP(R112,'8080'!$D$6:$J$252,'8080'!$I$4,0)),"")</f>
        <v/>
      </c>
      <c r="N112" s="53" t="str">
        <f>IF(ISNUMBER(Q112),IF(Q112&lt;10,"",VLOOKUP(R112,'8080'!$D$6:$J$252,'8080'!$H$4,0)),"")</f>
        <v/>
      </c>
      <c r="O112" s="210"/>
      <c r="P112" s="44"/>
      <c r="Q112" s="38" t="str">
        <f>IF(LEN(I112)=0,"",IF(I112="org",0,IF(I112="equ",1,IF(I112="db",2,IF(I112="dw",3,IF(I112="end",9,IF(ISNA(MATCH(I112,'8080'!$B$6:$B$252,0)),"BOGUS",VLOOKUP(I112,'8080'!$B$6:$L$252,'8080'!K$3,0))))))))</f>
        <v/>
      </c>
      <c r="R112" s="37" t="str">
        <f t="shared" si="16"/>
        <v/>
      </c>
      <c r="S112" s="38" t="str">
        <f>IF(LEN(Q112)=0,"",IF(Q112&gt;9,VLOOKUP(R112,'8080'!$D$6:$E$252,'8080'!$E$4,0),IF(OR(Q112&lt;2,Q112=9),0,IF(Q112=2,1,IF(Q112=3,2,"ERROR!")))))</f>
        <v/>
      </c>
      <c r="T112" s="37" t="str">
        <f t="shared" si="17"/>
        <v/>
      </c>
      <c r="U112" s="37" t="str">
        <f t="shared" si="23"/>
        <v/>
      </c>
      <c r="V112" s="37" t="str">
        <f t="shared" si="24"/>
        <v/>
      </c>
      <c r="W112" s="37" t="str">
        <f t="shared" si="18"/>
        <v/>
      </c>
      <c r="X112" s="38" t="str">
        <f t="shared" si="25"/>
        <v>0029</v>
      </c>
      <c r="Y112" s="38" t="str">
        <f t="shared" si="19"/>
        <v>0000</v>
      </c>
      <c r="Z112" s="38" t="str">
        <f t="shared" si="20"/>
        <v/>
      </c>
      <c r="AA112" s="37" t="str">
        <f>IF(LEFT(R112,1)="#","Invalid Instruction!",IF(ISNUMBER(Q112),IF(Q112&lt;10,"",VLOOKUP(R112,'8080'!$D$6:$J$252,'8080'!$J$4,0)),""))</f>
        <v/>
      </c>
      <c r="AB112" s="37" t="str">
        <f>IF(LEN(W112)=0,"",IF(ISERROR(VALUE(LEFT(W112,1))),IF(ISNA(MATCH(W112,W$13:W111,0)),"","DUP"),"LAB"))</f>
        <v/>
      </c>
      <c r="AC112" s="49"/>
    </row>
    <row r="113" spans="1:29" x14ac:dyDescent="0.2">
      <c r="A113" s="44"/>
      <c r="B113" s="210"/>
      <c r="C113" s="208" t="str">
        <f t="shared" si="21"/>
        <v/>
      </c>
      <c r="D113" s="54" t="str">
        <f t="shared" si="13"/>
        <v/>
      </c>
      <c r="E113" s="113" t="str">
        <f>IF(OR(LEN(I113)=0,Q113&lt;2,Q113=9),"",IF(AND(Q113&lt;4,LEFT(V113,1)="#"),"###",IF(Q113=2,IF(HEX2DEC(V113)&gt;255,"&gt;FF!",RIGHT(V113,2)),IF(Q113=3,DEC2HEX(MOD(HEX2DEC(V113),256),2),IF(ISNA(MATCH(R113,'8080'!$D$6:$D$252,0)),"###",VLOOKUP(R113,'8080'!$D$6:$K$252,4,0))))))</f>
        <v/>
      </c>
      <c r="F113" s="114" t="str">
        <f t="shared" si="22"/>
        <v/>
      </c>
      <c r="G113" s="53" t="str">
        <f t="shared" si="14"/>
        <v/>
      </c>
      <c r="H113" s="52"/>
      <c r="I113" s="43"/>
      <c r="J113" s="43"/>
      <c r="K113" s="251"/>
      <c r="L113" s="55" t="str">
        <f t="shared" si="15"/>
        <v/>
      </c>
      <c r="M113" s="38" t="str">
        <f>IF(ISNUMBER(Q113),IF(Q113&lt;10,"",VLOOKUP(R113,'8080'!$D$6:$J$252,'8080'!$I$4,0)),"")</f>
        <v/>
      </c>
      <c r="N113" s="53" t="str">
        <f>IF(ISNUMBER(Q113),IF(Q113&lt;10,"",VLOOKUP(R113,'8080'!$D$6:$J$252,'8080'!$H$4,0)),"")</f>
        <v/>
      </c>
      <c r="O113" s="210"/>
      <c r="P113" s="44"/>
      <c r="Q113" s="38" t="str">
        <f>IF(LEN(I113)=0,"",IF(I113="org",0,IF(I113="equ",1,IF(I113="db",2,IF(I113="dw",3,IF(I113="end",9,IF(ISNA(MATCH(I113,'8080'!$B$6:$B$252,0)),"BOGUS",VLOOKUP(I113,'8080'!$B$6:$L$252,'8080'!K$3,0))))))))</f>
        <v/>
      </c>
      <c r="R113" s="37" t="str">
        <f t="shared" si="16"/>
        <v/>
      </c>
      <c r="S113" s="38" t="str">
        <f>IF(LEN(Q113)=0,"",IF(Q113&gt;9,VLOOKUP(R113,'8080'!$D$6:$E$252,'8080'!$E$4,0),IF(OR(Q113&lt;2,Q113=9),0,IF(Q113=2,1,IF(Q113=3,2,"ERROR!")))))</f>
        <v/>
      </c>
      <c r="T113" s="37" t="str">
        <f t="shared" si="17"/>
        <v/>
      </c>
      <c r="U113" s="37" t="str">
        <f t="shared" si="23"/>
        <v/>
      </c>
      <c r="V113" s="37" t="str">
        <f t="shared" si="24"/>
        <v/>
      </c>
      <c r="W113" s="37" t="str">
        <f t="shared" si="18"/>
        <v/>
      </c>
      <c r="X113" s="38" t="str">
        <f t="shared" si="25"/>
        <v>0029</v>
      </c>
      <c r="Y113" s="38" t="str">
        <f t="shared" si="19"/>
        <v>0000</v>
      </c>
      <c r="Z113" s="38" t="str">
        <f t="shared" si="20"/>
        <v/>
      </c>
      <c r="AA113" s="37" t="str">
        <f>IF(LEFT(R113,1)="#","Invalid Instruction!",IF(ISNUMBER(Q113),IF(Q113&lt;10,"",VLOOKUP(R113,'8080'!$D$6:$J$252,'8080'!$J$4,0)),""))</f>
        <v/>
      </c>
      <c r="AB113" s="37" t="str">
        <f>IF(LEN(W113)=0,"",IF(ISERROR(VALUE(LEFT(W113,1))),IF(ISNA(MATCH(W113,W$13:W112,0)),"","DUP"),"LAB"))</f>
        <v/>
      </c>
      <c r="AC113" s="49"/>
    </row>
    <row r="114" spans="1:29" x14ac:dyDescent="0.2">
      <c r="A114" s="44"/>
      <c r="B114" s="210"/>
      <c r="C114" s="208" t="str">
        <f t="shared" si="21"/>
        <v/>
      </c>
      <c r="D114" s="54" t="str">
        <f t="shared" si="13"/>
        <v/>
      </c>
      <c r="E114" s="113" t="str">
        <f>IF(OR(LEN(I114)=0,Q114&lt;2,Q114=9),"",IF(AND(Q114&lt;4,LEFT(V114,1)="#"),"###",IF(Q114=2,IF(HEX2DEC(V114)&gt;255,"&gt;FF!",RIGHT(V114,2)),IF(Q114=3,DEC2HEX(MOD(HEX2DEC(V114),256),2),IF(ISNA(MATCH(R114,'8080'!$D$6:$D$252,0)),"###",VLOOKUP(R114,'8080'!$D$6:$K$252,4,0))))))</f>
        <v/>
      </c>
      <c r="F114" s="114" t="str">
        <f t="shared" si="22"/>
        <v/>
      </c>
      <c r="G114" s="53" t="str">
        <f t="shared" si="14"/>
        <v/>
      </c>
      <c r="H114" s="52"/>
      <c r="I114" s="43"/>
      <c r="J114" s="43"/>
      <c r="K114" s="251"/>
      <c r="L114" s="55" t="str">
        <f t="shared" si="15"/>
        <v/>
      </c>
      <c r="M114" s="38" t="str">
        <f>IF(ISNUMBER(Q114),IF(Q114&lt;10,"",VLOOKUP(R114,'8080'!$D$6:$J$252,'8080'!$I$4,0)),"")</f>
        <v/>
      </c>
      <c r="N114" s="53" t="str">
        <f>IF(ISNUMBER(Q114),IF(Q114&lt;10,"",VLOOKUP(R114,'8080'!$D$6:$J$252,'8080'!$H$4,0)),"")</f>
        <v/>
      </c>
      <c r="O114" s="210"/>
      <c r="P114" s="44"/>
      <c r="Q114" s="38" t="str">
        <f>IF(LEN(I114)=0,"",IF(I114="org",0,IF(I114="equ",1,IF(I114="db",2,IF(I114="dw",3,IF(I114="end",9,IF(ISNA(MATCH(I114,'8080'!$B$6:$B$252,0)),"BOGUS",VLOOKUP(I114,'8080'!$B$6:$L$252,'8080'!K$3,0))))))))</f>
        <v/>
      </c>
      <c r="R114" s="37" t="str">
        <f t="shared" si="16"/>
        <v/>
      </c>
      <c r="S114" s="38" t="str">
        <f>IF(LEN(Q114)=0,"",IF(Q114&gt;9,VLOOKUP(R114,'8080'!$D$6:$E$252,'8080'!$E$4,0),IF(OR(Q114&lt;2,Q114=9),0,IF(Q114=2,1,IF(Q114=3,2,"ERROR!")))))</f>
        <v/>
      </c>
      <c r="T114" s="37" t="str">
        <f t="shared" si="17"/>
        <v/>
      </c>
      <c r="U114" s="37" t="str">
        <f t="shared" si="23"/>
        <v/>
      </c>
      <c r="V114" s="37" t="str">
        <f t="shared" si="24"/>
        <v/>
      </c>
      <c r="W114" s="37" t="str">
        <f t="shared" si="18"/>
        <v/>
      </c>
      <c r="X114" s="38" t="str">
        <f t="shared" si="25"/>
        <v>0029</v>
      </c>
      <c r="Y114" s="38" t="str">
        <f t="shared" si="19"/>
        <v>0000</v>
      </c>
      <c r="Z114" s="38" t="str">
        <f t="shared" si="20"/>
        <v/>
      </c>
      <c r="AA114" s="37" t="str">
        <f>IF(LEFT(R114,1)="#","Invalid Instruction!",IF(ISNUMBER(Q114),IF(Q114&lt;10,"",VLOOKUP(R114,'8080'!$D$6:$J$252,'8080'!$J$4,0)),""))</f>
        <v/>
      </c>
      <c r="AB114" s="37" t="str">
        <f>IF(LEN(W114)=0,"",IF(ISERROR(VALUE(LEFT(W114,1))),IF(ISNA(MATCH(W114,W$13:W113,0)),"","DUP"),"LAB"))</f>
        <v/>
      </c>
      <c r="AC114" s="49"/>
    </row>
    <row r="115" spans="1:29" x14ac:dyDescent="0.2">
      <c r="A115" s="44"/>
      <c r="B115" s="210"/>
      <c r="C115" s="208" t="str">
        <f t="shared" si="21"/>
        <v/>
      </c>
      <c r="D115" s="54" t="str">
        <f t="shared" si="13"/>
        <v/>
      </c>
      <c r="E115" s="113" t="str">
        <f>IF(OR(LEN(I115)=0,Q115&lt;2,Q115=9),"",IF(AND(Q115&lt;4,LEFT(V115,1)="#"),"###",IF(Q115=2,IF(HEX2DEC(V115)&gt;255,"&gt;FF!",RIGHT(V115,2)),IF(Q115=3,DEC2HEX(MOD(HEX2DEC(V115),256),2),IF(ISNA(MATCH(R115,'8080'!$D$6:$D$252,0)),"###",VLOOKUP(R115,'8080'!$D$6:$K$252,4,0))))))</f>
        <v/>
      </c>
      <c r="F115" s="114" t="str">
        <f t="shared" si="22"/>
        <v/>
      </c>
      <c r="G115" s="53" t="str">
        <f t="shared" si="14"/>
        <v/>
      </c>
      <c r="H115" s="52"/>
      <c r="I115" s="43"/>
      <c r="J115" s="43"/>
      <c r="K115" s="251"/>
      <c r="L115" s="55" t="str">
        <f t="shared" si="15"/>
        <v/>
      </c>
      <c r="M115" s="38" t="str">
        <f>IF(ISNUMBER(Q115),IF(Q115&lt;10,"",VLOOKUP(R115,'8080'!$D$6:$J$252,'8080'!$I$4,0)),"")</f>
        <v/>
      </c>
      <c r="N115" s="53" t="str">
        <f>IF(ISNUMBER(Q115),IF(Q115&lt;10,"",VLOOKUP(R115,'8080'!$D$6:$J$252,'8080'!$H$4,0)),"")</f>
        <v/>
      </c>
      <c r="O115" s="210"/>
      <c r="P115" s="44"/>
      <c r="Q115" s="38" t="str">
        <f>IF(LEN(I115)=0,"",IF(I115="org",0,IF(I115="equ",1,IF(I115="db",2,IF(I115="dw",3,IF(I115="end",9,IF(ISNA(MATCH(I115,'8080'!$B$6:$B$252,0)),"BOGUS",VLOOKUP(I115,'8080'!$B$6:$L$252,'8080'!K$3,0))))))))</f>
        <v/>
      </c>
      <c r="R115" s="37" t="str">
        <f t="shared" si="16"/>
        <v/>
      </c>
      <c r="S115" s="38" t="str">
        <f>IF(LEN(Q115)=0,"",IF(Q115&gt;9,VLOOKUP(R115,'8080'!$D$6:$E$252,'8080'!$E$4,0),IF(OR(Q115&lt;2,Q115=9),0,IF(Q115=2,1,IF(Q115=3,2,"ERROR!")))))</f>
        <v/>
      </c>
      <c r="T115" s="37" t="str">
        <f t="shared" si="17"/>
        <v/>
      </c>
      <c r="U115" s="37" t="str">
        <f t="shared" si="23"/>
        <v/>
      </c>
      <c r="V115" s="37" t="str">
        <f t="shared" si="24"/>
        <v/>
      </c>
      <c r="W115" s="37" t="str">
        <f t="shared" si="18"/>
        <v/>
      </c>
      <c r="X115" s="38" t="str">
        <f t="shared" si="25"/>
        <v>0029</v>
      </c>
      <c r="Y115" s="38" t="str">
        <f t="shared" si="19"/>
        <v>0000</v>
      </c>
      <c r="Z115" s="38" t="str">
        <f t="shared" si="20"/>
        <v/>
      </c>
      <c r="AA115" s="37" t="str">
        <f>IF(LEFT(R115,1)="#","Invalid Instruction!",IF(ISNUMBER(Q115),IF(Q115&lt;10,"",VLOOKUP(R115,'8080'!$D$6:$J$252,'8080'!$J$4,0)),""))</f>
        <v/>
      </c>
      <c r="AB115" s="37" t="str">
        <f>IF(LEN(W115)=0,"",IF(ISERROR(VALUE(LEFT(W115,1))),IF(ISNA(MATCH(W115,W$13:W114,0)),"","DUP"),"LAB"))</f>
        <v/>
      </c>
      <c r="AC115" s="49"/>
    </row>
    <row r="116" spans="1:29" x14ac:dyDescent="0.2">
      <c r="A116" s="44"/>
      <c r="B116" s="210"/>
      <c r="C116" s="208" t="str">
        <f t="shared" si="21"/>
        <v/>
      </c>
      <c r="D116" s="54" t="str">
        <f t="shared" si="13"/>
        <v/>
      </c>
      <c r="E116" s="113" t="str">
        <f>IF(OR(LEN(I116)=0,Q116&lt;2,Q116=9),"",IF(AND(Q116&lt;4,LEFT(V116,1)="#"),"###",IF(Q116=2,IF(HEX2DEC(V116)&gt;255,"&gt;FF!",RIGHT(V116,2)),IF(Q116=3,DEC2HEX(MOD(HEX2DEC(V116),256),2),IF(ISNA(MATCH(R116,'8080'!$D$6:$D$252,0)),"###",VLOOKUP(R116,'8080'!$D$6:$K$252,4,0))))))</f>
        <v/>
      </c>
      <c r="F116" s="114" t="str">
        <f t="shared" si="22"/>
        <v/>
      </c>
      <c r="G116" s="53" t="str">
        <f t="shared" si="14"/>
        <v/>
      </c>
      <c r="H116" s="52"/>
      <c r="I116" s="43"/>
      <c r="J116" s="43"/>
      <c r="K116" s="251"/>
      <c r="L116" s="55" t="str">
        <f t="shared" si="15"/>
        <v/>
      </c>
      <c r="M116" s="38" t="str">
        <f>IF(ISNUMBER(Q116),IF(Q116&lt;10,"",VLOOKUP(R116,'8080'!$D$6:$J$252,'8080'!$I$4,0)),"")</f>
        <v/>
      </c>
      <c r="N116" s="53" t="str">
        <f>IF(ISNUMBER(Q116),IF(Q116&lt;10,"",VLOOKUP(R116,'8080'!$D$6:$J$252,'8080'!$H$4,0)),"")</f>
        <v/>
      </c>
      <c r="O116" s="210"/>
      <c r="P116" s="44"/>
      <c r="Q116" s="38" t="str">
        <f>IF(LEN(I116)=0,"",IF(I116="org",0,IF(I116="equ",1,IF(I116="db",2,IF(I116="dw",3,IF(I116="end",9,IF(ISNA(MATCH(I116,'8080'!$B$6:$B$252,0)),"BOGUS",VLOOKUP(I116,'8080'!$B$6:$L$252,'8080'!K$3,0))))))))</f>
        <v/>
      </c>
      <c r="R116" s="37" t="str">
        <f t="shared" si="16"/>
        <v/>
      </c>
      <c r="S116" s="38" t="str">
        <f>IF(LEN(Q116)=0,"",IF(Q116&gt;9,VLOOKUP(R116,'8080'!$D$6:$E$252,'8080'!$E$4,0),IF(OR(Q116&lt;2,Q116=9),0,IF(Q116=2,1,IF(Q116=3,2,"ERROR!")))))</f>
        <v/>
      </c>
      <c r="T116" s="37" t="str">
        <f t="shared" si="17"/>
        <v/>
      </c>
      <c r="U116" s="37" t="str">
        <f t="shared" si="23"/>
        <v/>
      </c>
      <c r="V116" s="37" t="str">
        <f t="shared" si="24"/>
        <v/>
      </c>
      <c r="W116" s="37" t="str">
        <f t="shared" si="18"/>
        <v/>
      </c>
      <c r="X116" s="38" t="str">
        <f t="shared" si="25"/>
        <v>0029</v>
      </c>
      <c r="Y116" s="38" t="str">
        <f t="shared" si="19"/>
        <v>0000</v>
      </c>
      <c r="Z116" s="38" t="str">
        <f t="shared" si="20"/>
        <v/>
      </c>
      <c r="AA116" s="37" t="str">
        <f>IF(LEFT(R116,1)="#","Invalid Instruction!",IF(ISNUMBER(Q116),IF(Q116&lt;10,"",VLOOKUP(R116,'8080'!$D$6:$J$252,'8080'!$J$4,0)),""))</f>
        <v/>
      </c>
      <c r="AB116" s="37" t="str">
        <f>IF(LEN(W116)=0,"",IF(ISERROR(VALUE(LEFT(W116,1))),IF(ISNA(MATCH(W116,W$13:W115,0)),"","DUP"),"LAB"))</f>
        <v/>
      </c>
      <c r="AC116" s="49"/>
    </row>
    <row r="117" spans="1:29" x14ac:dyDescent="0.2">
      <c r="A117" s="44"/>
      <c r="B117" s="210"/>
      <c r="C117" s="208" t="str">
        <f t="shared" si="21"/>
        <v/>
      </c>
      <c r="D117" s="54" t="str">
        <f t="shared" si="13"/>
        <v/>
      </c>
      <c r="E117" s="113" t="str">
        <f>IF(OR(LEN(I117)=0,Q117&lt;2,Q117=9),"",IF(AND(Q117&lt;4,LEFT(V117,1)="#"),"###",IF(Q117=2,IF(HEX2DEC(V117)&gt;255,"&gt;FF!",RIGHT(V117,2)),IF(Q117=3,DEC2HEX(MOD(HEX2DEC(V117),256),2),IF(ISNA(MATCH(R117,'8080'!$D$6:$D$252,0)),"###",VLOOKUP(R117,'8080'!$D$6:$K$252,4,0))))))</f>
        <v/>
      </c>
      <c r="F117" s="114" t="str">
        <f t="shared" si="22"/>
        <v/>
      </c>
      <c r="G117" s="53" t="str">
        <f t="shared" si="14"/>
        <v/>
      </c>
      <c r="H117" s="52"/>
      <c r="I117" s="43"/>
      <c r="J117" s="43"/>
      <c r="K117" s="251"/>
      <c r="L117" s="55" t="str">
        <f t="shared" si="15"/>
        <v/>
      </c>
      <c r="M117" s="38" t="str">
        <f>IF(ISNUMBER(Q117),IF(Q117&lt;10,"",VLOOKUP(R117,'8080'!$D$6:$J$252,'8080'!$I$4,0)),"")</f>
        <v/>
      </c>
      <c r="N117" s="53" t="str">
        <f>IF(ISNUMBER(Q117),IF(Q117&lt;10,"",VLOOKUP(R117,'8080'!$D$6:$J$252,'8080'!$H$4,0)),"")</f>
        <v/>
      </c>
      <c r="O117" s="210"/>
      <c r="P117" s="44"/>
      <c r="Q117" s="38" t="str">
        <f>IF(LEN(I117)=0,"",IF(I117="org",0,IF(I117="equ",1,IF(I117="db",2,IF(I117="dw",3,IF(I117="end",9,IF(ISNA(MATCH(I117,'8080'!$B$6:$B$252,0)),"BOGUS",VLOOKUP(I117,'8080'!$B$6:$L$252,'8080'!K$3,0))))))))</f>
        <v/>
      </c>
      <c r="R117" s="37" t="str">
        <f t="shared" si="16"/>
        <v/>
      </c>
      <c r="S117" s="38" t="str">
        <f>IF(LEN(Q117)=0,"",IF(Q117&gt;9,VLOOKUP(R117,'8080'!$D$6:$E$252,'8080'!$E$4,0),IF(OR(Q117&lt;2,Q117=9),0,IF(Q117=2,1,IF(Q117=3,2,"ERROR!")))))</f>
        <v/>
      </c>
      <c r="T117" s="37" t="str">
        <f t="shared" si="17"/>
        <v/>
      </c>
      <c r="U117" s="37" t="str">
        <f t="shared" si="23"/>
        <v/>
      </c>
      <c r="V117" s="37" t="str">
        <f t="shared" si="24"/>
        <v/>
      </c>
      <c r="W117" s="37" t="str">
        <f t="shared" si="18"/>
        <v/>
      </c>
      <c r="X117" s="38" t="str">
        <f t="shared" si="25"/>
        <v>0029</v>
      </c>
      <c r="Y117" s="38" t="str">
        <f t="shared" si="19"/>
        <v>0000</v>
      </c>
      <c r="Z117" s="38" t="str">
        <f t="shared" si="20"/>
        <v/>
      </c>
      <c r="AA117" s="37" t="str">
        <f>IF(LEFT(R117,1)="#","Invalid Instruction!",IF(ISNUMBER(Q117),IF(Q117&lt;10,"",VLOOKUP(R117,'8080'!$D$6:$J$252,'8080'!$J$4,0)),""))</f>
        <v/>
      </c>
      <c r="AB117" s="37" t="str">
        <f>IF(LEN(W117)=0,"",IF(ISERROR(VALUE(LEFT(W117,1))),IF(ISNA(MATCH(W117,W$13:W116,0)),"","DUP"),"LAB"))</f>
        <v/>
      </c>
      <c r="AC117" s="49"/>
    </row>
    <row r="118" spans="1:29" x14ac:dyDescent="0.2">
      <c r="A118" s="44"/>
      <c r="B118" s="210"/>
      <c r="C118" s="208" t="str">
        <f t="shared" si="21"/>
        <v/>
      </c>
      <c r="D118" s="54" t="str">
        <f t="shared" si="13"/>
        <v/>
      </c>
      <c r="E118" s="113" t="str">
        <f>IF(OR(LEN(I118)=0,Q118&lt;2,Q118=9),"",IF(AND(Q118&lt;4,LEFT(V118,1)="#"),"###",IF(Q118=2,IF(HEX2DEC(V118)&gt;255,"&gt;FF!",RIGHT(V118,2)),IF(Q118=3,DEC2HEX(MOD(HEX2DEC(V118),256),2),IF(ISNA(MATCH(R118,'8080'!$D$6:$D$252,0)),"###",VLOOKUP(R118,'8080'!$D$6:$K$252,4,0))))))</f>
        <v/>
      </c>
      <c r="F118" s="114" t="str">
        <f t="shared" si="22"/>
        <v/>
      </c>
      <c r="G118" s="53" t="str">
        <f t="shared" si="14"/>
        <v/>
      </c>
      <c r="H118" s="52"/>
      <c r="I118" s="43"/>
      <c r="J118" s="43"/>
      <c r="K118" s="251"/>
      <c r="L118" s="55" t="str">
        <f t="shared" si="15"/>
        <v/>
      </c>
      <c r="M118" s="38" t="str">
        <f>IF(ISNUMBER(Q118),IF(Q118&lt;10,"",VLOOKUP(R118,'8080'!$D$6:$J$252,'8080'!$I$4,0)),"")</f>
        <v/>
      </c>
      <c r="N118" s="53" t="str">
        <f>IF(ISNUMBER(Q118),IF(Q118&lt;10,"",VLOOKUP(R118,'8080'!$D$6:$J$252,'8080'!$H$4,0)),"")</f>
        <v/>
      </c>
      <c r="O118" s="210"/>
      <c r="P118" s="44"/>
      <c r="Q118" s="38" t="str">
        <f>IF(LEN(I118)=0,"",IF(I118="org",0,IF(I118="equ",1,IF(I118="db",2,IF(I118="dw",3,IF(I118="end",9,IF(ISNA(MATCH(I118,'8080'!$B$6:$B$252,0)),"BOGUS",VLOOKUP(I118,'8080'!$B$6:$L$252,'8080'!K$3,0))))))))</f>
        <v/>
      </c>
      <c r="R118" s="37" t="str">
        <f t="shared" si="16"/>
        <v/>
      </c>
      <c r="S118" s="38" t="str">
        <f>IF(LEN(Q118)=0,"",IF(Q118&gt;9,VLOOKUP(R118,'8080'!$D$6:$E$252,'8080'!$E$4,0),IF(OR(Q118&lt;2,Q118=9),0,IF(Q118=2,1,IF(Q118=3,2,"ERROR!")))))</f>
        <v/>
      </c>
      <c r="T118" s="37" t="str">
        <f t="shared" si="17"/>
        <v/>
      </c>
      <c r="U118" s="37" t="str">
        <f t="shared" si="23"/>
        <v/>
      </c>
      <c r="V118" s="37" t="str">
        <f t="shared" si="24"/>
        <v/>
      </c>
      <c r="W118" s="37" t="str">
        <f t="shared" si="18"/>
        <v/>
      </c>
      <c r="X118" s="38" t="str">
        <f t="shared" si="25"/>
        <v>0029</v>
      </c>
      <c r="Y118" s="38" t="str">
        <f t="shared" si="19"/>
        <v>0000</v>
      </c>
      <c r="Z118" s="38" t="str">
        <f t="shared" si="20"/>
        <v/>
      </c>
      <c r="AA118" s="37" t="str">
        <f>IF(LEFT(R118,1)="#","Invalid Instruction!",IF(ISNUMBER(Q118),IF(Q118&lt;10,"",VLOOKUP(R118,'8080'!$D$6:$J$252,'8080'!$J$4,0)),""))</f>
        <v/>
      </c>
      <c r="AB118" s="37" t="str">
        <f>IF(LEN(W118)=0,"",IF(ISERROR(VALUE(LEFT(W118,1))),IF(ISNA(MATCH(W118,W$13:W117,0)),"","DUP"),"LAB"))</f>
        <v/>
      </c>
      <c r="AC118" s="49"/>
    </row>
    <row r="119" spans="1:29" x14ac:dyDescent="0.2">
      <c r="A119" s="44"/>
      <c r="B119" s="210"/>
      <c r="C119" s="208" t="str">
        <f t="shared" si="21"/>
        <v/>
      </c>
      <c r="D119" s="54" t="str">
        <f t="shared" si="13"/>
        <v/>
      </c>
      <c r="E119" s="113" t="str">
        <f>IF(OR(LEN(I119)=0,Q119&lt;2,Q119=9),"",IF(AND(Q119&lt;4,LEFT(V119,1)="#"),"###",IF(Q119=2,IF(HEX2DEC(V119)&gt;255,"&gt;FF!",RIGHT(V119,2)),IF(Q119=3,DEC2HEX(MOD(HEX2DEC(V119),256),2),IF(ISNA(MATCH(R119,'8080'!$D$6:$D$252,0)),"###",VLOOKUP(R119,'8080'!$D$6:$K$252,4,0))))))</f>
        <v/>
      </c>
      <c r="F119" s="114" t="str">
        <f t="shared" si="22"/>
        <v/>
      </c>
      <c r="G119" s="53" t="str">
        <f t="shared" si="14"/>
        <v/>
      </c>
      <c r="H119" s="52"/>
      <c r="I119" s="43"/>
      <c r="J119" s="43"/>
      <c r="K119" s="251"/>
      <c r="L119" s="55" t="str">
        <f t="shared" si="15"/>
        <v/>
      </c>
      <c r="M119" s="38" t="str">
        <f>IF(ISNUMBER(Q119),IF(Q119&lt;10,"",VLOOKUP(R119,'8080'!$D$6:$J$252,'8080'!$I$4,0)),"")</f>
        <v/>
      </c>
      <c r="N119" s="53" t="str">
        <f>IF(ISNUMBER(Q119),IF(Q119&lt;10,"",VLOOKUP(R119,'8080'!$D$6:$J$252,'8080'!$H$4,0)),"")</f>
        <v/>
      </c>
      <c r="O119" s="210"/>
      <c r="P119" s="44"/>
      <c r="Q119" s="38" t="str">
        <f>IF(LEN(I119)=0,"",IF(I119="org",0,IF(I119="equ",1,IF(I119="db",2,IF(I119="dw",3,IF(I119="end",9,IF(ISNA(MATCH(I119,'8080'!$B$6:$B$252,0)),"BOGUS",VLOOKUP(I119,'8080'!$B$6:$L$252,'8080'!K$3,0))))))))</f>
        <v/>
      </c>
      <c r="R119" s="37" t="str">
        <f t="shared" si="16"/>
        <v/>
      </c>
      <c r="S119" s="38" t="str">
        <f>IF(LEN(Q119)=0,"",IF(Q119&gt;9,VLOOKUP(R119,'8080'!$D$6:$E$252,'8080'!$E$4,0),IF(OR(Q119&lt;2,Q119=9),0,IF(Q119=2,1,IF(Q119=3,2,"ERROR!")))))</f>
        <v/>
      </c>
      <c r="T119" s="37" t="str">
        <f t="shared" si="17"/>
        <v/>
      </c>
      <c r="U119" s="37" t="str">
        <f t="shared" si="23"/>
        <v/>
      </c>
      <c r="V119" s="37" t="str">
        <f t="shared" si="24"/>
        <v/>
      </c>
      <c r="W119" s="37" t="str">
        <f t="shared" si="18"/>
        <v/>
      </c>
      <c r="X119" s="38" t="str">
        <f t="shared" si="25"/>
        <v>0029</v>
      </c>
      <c r="Y119" s="38" t="str">
        <f t="shared" si="19"/>
        <v>0000</v>
      </c>
      <c r="Z119" s="38" t="str">
        <f t="shared" si="20"/>
        <v/>
      </c>
      <c r="AA119" s="37" t="str">
        <f>IF(LEFT(R119,1)="#","Invalid Instruction!",IF(ISNUMBER(Q119),IF(Q119&lt;10,"",VLOOKUP(R119,'8080'!$D$6:$J$252,'8080'!$J$4,0)),""))</f>
        <v/>
      </c>
      <c r="AB119" s="37" t="str">
        <f>IF(LEN(W119)=0,"",IF(ISERROR(VALUE(LEFT(W119,1))),IF(ISNA(MATCH(W119,W$13:W118,0)),"","DUP"),"LAB"))</f>
        <v/>
      </c>
      <c r="AC119" s="49"/>
    </row>
    <row r="120" spans="1:29" x14ac:dyDescent="0.2">
      <c r="A120" s="44"/>
      <c r="B120" s="210"/>
      <c r="C120" s="208" t="str">
        <f t="shared" si="21"/>
        <v/>
      </c>
      <c r="D120" s="54" t="str">
        <f t="shared" si="13"/>
        <v/>
      </c>
      <c r="E120" s="113" t="str">
        <f>IF(OR(LEN(I120)=0,Q120&lt;2,Q120=9),"",IF(AND(Q120&lt;4,LEFT(V120,1)="#"),"###",IF(Q120=2,IF(HEX2DEC(V120)&gt;255,"&gt;FF!",RIGHT(V120,2)),IF(Q120=3,DEC2HEX(MOD(HEX2DEC(V120),256),2),IF(ISNA(MATCH(R120,'8080'!$D$6:$D$252,0)),"###",VLOOKUP(R120,'8080'!$D$6:$K$252,4,0))))))</f>
        <v/>
      </c>
      <c r="F120" s="114" t="str">
        <f t="shared" si="22"/>
        <v/>
      </c>
      <c r="G120" s="53" t="str">
        <f t="shared" si="14"/>
        <v/>
      </c>
      <c r="H120" s="52"/>
      <c r="I120" s="43"/>
      <c r="J120" s="43"/>
      <c r="K120" s="251"/>
      <c r="L120" s="55" t="str">
        <f t="shared" si="15"/>
        <v/>
      </c>
      <c r="M120" s="38" t="str">
        <f>IF(ISNUMBER(Q120),IF(Q120&lt;10,"",VLOOKUP(R120,'8080'!$D$6:$J$252,'8080'!$I$4,0)),"")</f>
        <v/>
      </c>
      <c r="N120" s="53" t="str">
        <f>IF(ISNUMBER(Q120),IF(Q120&lt;10,"",VLOOKUP(R120,'8080'!$D$6:$J$252,'8080'!$H$4,0)),"")</f>
        <v/>
      </c>
      <c r="O120" s="210"/>
      <c r="P120" s="44"/>
      <c r="Q120" s="38" t="str">
        <f>IF(LEN(I120)=0,"",IF(I120="org",0,IF(I120="equ",1,IF(I120="db",2,IF(I120="dw",3,IF(I120="end",9,IF(ISNA(MATCH(I120,'8080'!$B$6:$B$252,0)),"BOGUS",VLOOKUP(I120,'8080'!$B$6:$L$252,'8080'!K$3,0))))))))</f>
        <v/>
      </c>
      <c r="R120" s="37" t="str">
        <f t="shared" si="16"/>
        <v/>
      </c>
      <c r="S120" s="38" t="str">
        <f>IF(LEN(Q120)=0,"",IF(Q120&gt;9,VLOOKUP(R120,'8080'!$D$6:$E$252,'8080'!$E$4,0),IF(OR(Q120&lt;2,Q120=9),0,IF(Q120=2,1,IF(Q120=3,2,"ERROR!")))))</f>
        <v/>
      </c>
      <c r="T120" s="37" t="str">
        <f t="shared" si="17"/>
        <v/>
      </c>
      <c r="U120" s="37" t="str">
        <f t="shared" si="23"/>
        <v/>
      </c>
      <c r="V120" s="37" t="str">
        <f t="shared" si="24"/>
        <v/>
      </c>
      <c r="W120" s="37" t="str">
        <f t="shared" si="18"/>
        <v/>
      </c>
      <c r="X120" s="38" t="str">
        <f t="shared" si="25"/>
        <v>0029</v>
      </c>
      <c r="Y120" s="38" t="str">
        <f t="shared" si="19"/>
        <v>0000</v>
      </c>
      <c r="Z120" s="38" t="str">
        <f t="shared" si="20"/>
        <v/>
      </c>
      <c r="AA120" s="37" t="str">
        <f>IF(LEFT(R120,1)="#","Invalid Instruction!",IF(ISNUMBER(Q120),IF(Q120&lt;10,"",VLOOKUP(R120,'8080'!$D$6:$J$252,'8080'!$J$4,0)),""))</f>
        <v/>
      </c>
      <c r="AB120" s="37" t="str">
        <f>IF(LEN(W120)=0,"",IF(ISERROR(VALUE(LEFT(W120,1))),IF(ISNA(MATCH(W120,W$13:W119,0)),"","DUP"),"LAB"))</f>
        <v/>
      </c>
      <c r="AC120" s="49"/>
    </row>
    <row r="121" spans="1:29" x14ac:dyDescent="0.2">
      <c r="A121" s="44"/>
      <c r="B121" s="210"/>
      <c r="C121" s="208" t="str">
        <f t="shared" si="21"/>
        <v/>
      </c>
      <c r="D121" s="54" t="str">
        <f t="shared" si="13"/>
        <v/>
      </c>
      <c r="E121" s="113" t="str">
        <f>IF(OR(LEN(I121)=0,Q121&lt;2,Q121=9),"",IF(AND(Q121&lt;4,LEFT(V121,1)="#"),"###",IF(Q121=2,IF(HEX2DEC(V121)&gt;255,"&gt;FF!",RIGHT(V121,2)),IF(Q121=3,DEC2HEX(MOD(HEX2DEC(V121),256),2),IF(ISNA(MATCH(R121,'8080'!$D$6:$D$252,0)),"###",VLOOKUP(R121,'8080'!$D$6:$K$252,4,0))))))</f>
        <v/>
      </c>
      <c r="F121" s="114" t="str">
        <f t="shared" si="22"/>
        <v/>
      </c>
      <c r="G121" s="53" t="str">
        <f t="shared" si="14"/>
        <v/>
      </c>
      <c r="H121" s="52"/>
      <c r="I121" s="43"/>
      <c r="J121" s="43"/>
      <c r="K121" s="251"/>
      <c r="L121" s="55" t="str">
        <f t="shared" si="15"/>
        <v/>
      </c>
      <c r="M121" s="38" t="str">
        <f>IF(ISNUMBER(Q121),IF(Q121&lt;10,"",VLOOKUP(R121,'8080'!$D$6:$J$252,'8080'!$I$4,0)),"")</f>
        <v/>
      </c>
      <c r="N121" s="53" t="str">
        <f>IF(ISNUMBER(Q121),IF(Q121&lt;10,"",VLOOKUP(R121,'8080'!$D$6:$J$252,'8080'!$H$4,0)),"")</f>
        <v/>
      </c>
      <c r="O121" s="210"/>
      <c r="P121" s="44"/>
      <c r="Q121" s="38" t="str">
        <f>IF(LEN(I121)=0,"",IF(I121="org",0,IF(I121="equ",1,IF(I121="db",2,IF(I121="dw",3,IF(I121="end",9,IF(ISNA(MATCH(I121,'8080'!$B$6:$B$252,0)),"BOGUS",VLOOKUP(I121,'8080'!$B$6:$L$252,'8080'!K$3,0))))))))</f>
        <v/>
      </c>
      <c r="R121" s="37" t="str">
        <f t="shared" si="16"/>
        <v/>
      </c>
      <c r="S121" s="38" t="str">
        <f>IF(LEN(Q121)=0,"",IF(Q121&gt;9,VLOOKUP(R121,'8080'!$D$6:$E$252,'8080'!$E$4,0),IF(OR(Q121&lt;2,Q121=9),0,IF(Q121=2,1,IF(Q121=3,2,"ERROR!")))))</f>
        <v/>
      </c>
      <c r="T121" s="37" t="str">
        <f t="shared" si="17"/>
        <v/>
      </c>
      <c r="U121" s="37" t="str">
        <f t="shared" si="23"/>
        <v/>
      </c>
      <c r="V121" s="37" t="str">
        <f t="shared" si="24"/>
        <v/>
      </c>
      <c r="W121" s="37" t="str">
        <f t="shared" si="18"/>
        <v/>
      </c>
      <c r="X121" s="38" t="str">
        <f t="shared" si="25"/>
        <v>0029</v>
      </c>
      <c r="Y121" s="38" t="str">
        <f t="shared" si="19"/>
        <v>0000</v>
      </c>
      <c r="Z121" s="38" t="str">
        <f t="shared" si="20"/>
        <v/>
      </c>
      <c r="AA121" s="37" t="str">
        <f>IF(LEFT(R121,1)="#","Invalid Instruction!",IF(ISNUMBER(Q121),IF(Q121&lt;10,"",VLOOKUP(R121,'8080'!$D$6:$J$252,'8080'!$J$4,0)),""))</f>
        <v/>
      </c>
      <c r="AB121" s="37" t="str">
        <f>IF(LEN(W121)=0,"",IF(ISERROR(VALUE(LEFT(W121,1))),IF(ISNA(MATCH(W121,W$13:W120,0)),"","DUP"),"LAB"))</f>
        <v/>
      </c>
      <c r="AC121" s="49"/>
    </row>
    <row r="122" spans="1:29" x14ac:dyDescent="0.2">
      <c r="A122" s="44"/>
      <c r="B122" s="210"/>
      <c r="C122" s="208" t="str">
        <f t="shared" si="21"/>
        <v/>
      </c>
      <c r="D122" s="54" t="str">
        <f t="shared" si="13"/>
        <v/>
      </c>
      <c r="E122" s="113" t="str">
        <f>IF(OR(LEN(I122)=0,Q122&lt;2,Q122=9),"",IF(AND(Q122&lt;4,LEFT(V122,1)="#"),"###",IF(Q122=2,IF(HEX2DEC(V122)&gt;255,"&gt;FF!",RIGHT(V122,2)),IF(Q122=3,DEC2HEX(MOD(HEX2DEC(V122),256),2),IF(ISNA(MATCH(R122,'8080'!$D$6:$D$252,0)),"###",VLOOKUP(R122,'8080'!$D$6:$K$252,4,0))))))</f>
        <v/>
      </c>
      <c r="F122" s="114" t="str">
        <f t="shared" si="22"/>
        <v/>
      </c>
      <c r="G122" s="53" t="str">
        <f t="shared" si="14"/>
        <v/>
      </c>
      <c r="H122" s="52"/>
      <c r="I122" s="43"/>
      <c r="J122" s="43"/>
      <c r="K122" s="251"/>
      <c r="L122" s="55" t="str">
        <f t="shared" si="15"/>
        <v/>
      </c>
      <c r="M122" s="38" t="str">
        <f>IF(ISNUMBER(Q122),IF(Q122&lt;10,"",VLOOKUP(R122,'8080'!$D$6:$J$252,'8080'!$I$4,0)),"")</f>
        <v/>
      </c>
      <c r="N122" s="53" t="str">
        <f>IF(ISNUMBER(Q122),IF(Q122&lt;10,"",VLOOKUP(R122,'8080'!$D$6:$J$252,'8080'!$H$4,0)),"")</f>
        <v/>
      </c>
      <c r="O122" s="210"/>
      <c r="P122" s="44"/>
      <c r="Q122" s="38" t="str">
        <f>IF(LEN(I122)=0,"",IF(I122="org",0,IF(I122="equ",1,IF(I122="db",2,IF(I122="dw",3,IF(I122="end",9,IF(ISNA(MATCH(I122,'8080'!$B$6:$B$252,0)),"BOGUS",VLOOKUP(I122,'8080'!$B$6:$L$252,'8080'!K$3,0))))))))</f>
        <v/>
      </c>
      <c r="R122" s="37" t="str">
        <f t="shared" si="16"/>
        <v/>
      </c>
      <c r="S122" s="38" t="str">
        <f>IF(LEN(Q122)=0,"",IF(Q122&gt;9,VLOOKUP(R122,'8080'!$D$6:$E$252,'8080'!$E$4,0),IF(OR(Q122&lt;2,Q122=9),0,IF(Q122=2,1,IF(Q122=3,2,"ERROR!")))))</f>
        <v/>
      </c>
      <c r="T122" s="37" t="str">
        <f t="shared" si="17"/>
        <v/>
      </c>
      <c r="U122" s="37" t="str">
        <f t="shared" si="23"/>
        <v/>
      </c>
      <c r="V122" s="37" t="str">
        <f t="shared" si="24"/>
        <v/>
      </c>
      <c r="W122" s="37" t="str">
        <f t="shared" si="18"/>
        <v/>
      </c>
      <c r="X122" s="38" t="str">
        <f t="shared" si="25"/>
        <v>0029</v>
      </c>
      <c r="Y122" s="38" t="str">
        <f t="shared" si="19"/>
        <v>0000</v>
      </c>
      <c r="Z122" s="38" t="str">
        <f t="shared" si="20"/>
        <v/>
      </c>
      <c r="AA122" s="37" t="str">
        <f>IF(LEFT(R122,1)="#","Invalid Instruction!",IF(ISNUMBER(Q122),IF(Q122&lt;10,"",VLOOKUP(R122,'8080'!$D$6:$J$252,'8080'!$J$4,0)),""))</f>
        <v/>
      </c>
      <c r="AB122" s="37" t="str">
        <f>IF(LEN(W122)=0,"",IF(ISERROR(VALUE(LEFT(W122,1))),IF(ISNA(MATCH(W122,W$13:W121,0)),"","DUP"),"LAB"))</f>
        <v/>
      </c>
      <c r="AC122" s="49"/>
    </row>
    <row r="123" spans="1:29" x14ac:dyDescent="0.2">
      <c r="A123" s="44"/>
      <c r="B123" s="210"/>
      <c r="C123" s="208" t="str">
        <f t="shared" si="21"/>
        <v/>
      </c>
      <c r="D123" s="54" t="str">
        <f t="shared" si="13"/>
        <v/>
      </c>
      <c r="E123" s="113" t="str">
        <f>IF(OR(LEN(I123)=0,Q123&lt;2,Q123=9),"",IF(AND(Q123&lt;4,LEFT(V123,1)="#"),"###",IF(Q123=2,IF(HEX2DEC(V123)&gt;255,"&gt;FF!",RIGHT(V123,2)),IF(Q123=3,DEC2HEX(MOD(HEX2DEC(V123),256),2),IF(ISNA(MATCH(R123,'8080'!$D$6:$D$252,0)),"###",VLOOKUP(R123,'8080'!$D$6:$K$252,4,0))))))</f>
        <v/>
      </c>
      <c r="F123" s="114" t="str">
        <f t="shared" si="22"/>
        <v/>
      </c>
      <c r="G123" s="53" t="str">
        <f t="shared" si="14"/>
        <v/>
      </c>
      <c r="H123" s="52"/>
      <c r="I123" s="43"/>
      <c r="J123" s="43"/>
      <c r="K123" s="251"/>
      <c r="L123" s="55" t="str">
        <f t="shared" si="15"/>
        <v/>
      </c>
      <c r="M123" s="38" t="str">
        <f>IF(ISNUMBER(Q123),IF(Q123&lt;10,"",VLOOKUP(R123,'8080'!$D$6:$J$252,'8080'!$I$4,0)),"")</f>
        <v/>
      </c>
      <c r="N123" s="53" t="str">
        <f>IF(ISNUMBER(Q123),IF(Q123&lt;10,"",VLOOKUP(R123,'8080'!$D$6:$J$252,'8080'!$H$4,0)),"")</f>
        <v/>
      </c>
      <c r="O123" s="210"/>
      <c r="P123" s="44"/>
      <c r="Q123" s="38" t="str">
        <f>IF(LEN(I123)=0,"",IF(I123="org",0,IF(I123="equ",1,IF(I123="db",2,IF(I123="dw",3,IF(I123="end",9,IF(ISNA(MATCH(I123,'8080'!$B$6:$B$252,0)),"BOGUS",VLOOKUP(I123,'8080'!$B$6:$L$252,'8080'!K$3,0))))))))</f>
        <v/>
      </c>
      <c r="R123" s="37" t="str">
        <f t="shared" si="16"/>
        <v/>
      </c>
      <c r="S123" s="38" t="str">
        <f>IF(LEN(Q123)=0,"",IF(Q123&gt;9,VLOOKUP(R123,'8080'!$D$6:$E$252,'8080'!$E$4,0),IF(OR(Q123&lt;2,Q123=9),0,IF(Q123=2,1,IF(Q123=3,2,"ERROR!")))))</f>
        <v/>
      </c>
      <c r="T123" s="37" t="str">
        <f t="shared" si="17"/>
        <v/>
      </c>
      <c r="U123" s="37" t="str">
        <f t="shared" si="23"/>
        <v/>
      </c>
      <c r="V123" s="37" t="str">
        <f t="shared" si="24"/>
        <v/>
      </c>
      <c r="W123" s="37" t="str">
        <f t="shared" si="18"/>
        <v/>
      </c>
      <c r="X123" s="38" t="str">
        <f t="shared" si="25"/>
        <v>0029</v>
      </c>
      <c r="Y123" s="38" t="str">
        <f t="shared" si="19"/>
        <v>0000</v>
      </c>
      <c r="Z123" s="38" t="str">
        <f t="shared" si="20"/>
        <v/>
      </c>
      <c r="AA123" s="37" t="str">
        <f>IF(LEFT(R123,1)="#","Invalid Instruction!",IF(ISNUMBER(Q123),IF(Q123&lt;10,"",VLOOKUP(R123,'8080'!$D$6:$J$252,'8080'!$J$4,0)),""))</f>
        <v/>
      </c>
      <c r="AB123" s="37" t="str">
        <f>IF(LEN(W123)=0,"",IF(ISERROR(VALUE(LEFT(W123,1))),IF(ISNA(MATCH(W123,W$13:W122,0)),"","DUP"),"LAB"))</f>
        <v/>
      </c>
      <c r="AC123" s="49"/>
    </row>
    <row r="124" spans="1:29" x14ac:dyDescent="0.2">
      <c r="A124" s="44"/>
      <c r="B124" s="210"/>
      <c r="C124" s="208" t="str">
        <f t="shared" si="21"/>
        <v/>
      </c>
      <c r="D124" s="54" t="str">
        <f t="shared" si="13"/>
        <v/>
      </c>
      <c r="E124" s="113" t="str">
        <f>IF(OR(LEN(I124)=0,Q124&lt;2,Q124=9),"",IF(AND(Q124&lt;4,LEFT(V124,1)="#"),"###",IF(Q124=2,IF(HEX2DEC(V124)&gt;255,"&gt;FF!",RIGHT(V124,2)),IF(Q124=3,DEC2HEX(MOD(HEX2DEC(V124),256),2),IF(ISNA(MATCH(R124,'8080'!$D$6:$D$252,0)),"###",VLOOKUP(R124,'8080'!$D$6:$K$252,4,0))))))</f>
        <v/>
      </c>
      <c r="F124" s="114" t="str">
        <f t="shared" si="22"/>
        <v/>
      </c>
      <c r="G124" s="53" t="str">
        <f t="shared" si="14"/>
        <v/>
      </c>
      <c r="H124" s="52"/>
      <c r="I124" s="43"/>
      <c r="J124" s="43"/>
      <c r="K124" s="251"/>
      <c r="L124" s="55" t="str">
        <f t="shared" si="15"/>
        <v/>
      </c>
      <c r="M124" s="38" t="str">
        <f>IF(ISNUMBER(Q124),IF(Q124&lt;10,"",VLOOKUP(R124,'8080'!$D$6:$J$252,'8080'!$I$4,0)),"")</f>
        <v/>
      </c>
      <c r="N124" s="53" t="str">
        <f>IF(ISNUMBER(Q124),IF(Q124&lt;10,"",VLOOKUP(R124,'8080'!$D$6:$J$252,'8080'!$H$4,0)),"")</f>
        <v/>
      </c>
      <c r="O124" s="210"/>
      <c r="P124" s="44"/>
      <c r="Q124" s="38" t="str">
        <f>IF(LEN(I124)=0,"",IF(I124="org",0,IF(I124="equ",1,IF(I124="db",2,IF(I124="dw",3,IF(I124="end",9,IF(ISNA(MATCH(I124,'8080'!$B$6:$B$252,0)),"BOGUS",VLOOKUP(I124,'8080'!$B$6:$L$252,'8080'!K$3,0))))))))</f>
        <v/>
      </c>
      <c r="R124" s="37" t="str">
        <f t="shared" si="16"/>
        <v/>
      </c>
      <c r="S124" s="38" t="str">
        <f>IF(LEN(Q124)=0,"",IF(Q124&gt;9,VLOOKUP(R124,'8080'!$D$6:$E$252,'8080'!$E$4,0),IF(OR(Q124&lt;2,Q124=9),0,IF(Q124=2,1,IF(Q124=3,2,"ERROR!")))))</f>
        <v/>
      </c>
      <c r="T124" s="37" t="str">
        <f t="shared" si="17"/>
        <v/>
      </c>
      <c r="U124" s="37" t="str">
        <f t="shared" si="23"/>
        <v/>
      </c>
      <c r="V124" s="37" t="str">
        <f t="shared" si="24"/>
        <v/>
      </c>
      <c r="W124" s="37" t="str">
        <f t="shared" si="18"/>
        <v/>
      </c>
      <c r="X124" s="38" t="str">
        <f t="shared" si="25"/>
        <v>0029</v>
      </c>
      <c r="Y124" s="38" t="str">
        <f t="shared" si="19"/>
        <v>0000</v>
      </c>
      <c r="Z124" s="38" t="str">
        <f t="shared" si="20"/>
        <v/>
      </c>
      <c r="AA124" s="37" t="str">
        <f>IF(LEFT(R124,1)="#","Invalid Instruction!",IF(ISNUMBER(Q124),IF(Q124&lt;10,"",VLOOKUP(R124,'8080'!$D$6:$J$252,'8080'!$J$4,0)),""))</f>
        <v/>
      </c>
      <c r="AB124" s="37" t="str">
        <f>IF(LEN(W124)=0,"",IF(ISERROR(VALUE(LEFT(W124,1))),IF(ISNA(MATCH(W124,W$13:W123,0)),"","DUP"),"LAB"))</f>
        <v/>
      </c>
      <c r="AC124" s="49"/>
    </row>
    <row r="125" spans="1:29" x14ac:dyDescent="0.2">
      <c r="A125" s="44"/>
      <c r="B125" s="210"/>
      <c r="C125" s="208" t="str">
        <f t="shared" si="21"/>
        <v/>
      </c>
      <c r="D125" s="54" t="str">
        <f t="shared" si="13"/>
        <v/>
      </c>
      <c r="E125" s="113" t="str">
        <f>IF(OR(LEN(I125)=0,Q125&lt;2,Q125=9),"",IF(AND(Q125&lt;4,LEFT(V125,1)="#"),"###",IF(Q125=2,IF(HEX2DEC(V125)&gt;255,"&gt;FF!",RIGHT(V125,2)),IF(Q125=3,DEC2HEX(MOD(HEX2DEC(V125),256),2),IF(ISNA(MATCH(R125,'8080'!$D$6:$D$252,0)),"###",VLOOKUP(R125,'8080'!$D$6:$K$252,4,0))))))</f>
        <v/>
      </c>
      <c r="F125" s="114" t="str">
        <f t="shared" si="22"/>
        <v/>
      </c>
      <c r="G125" s="53" t="str">
        <f t="shared" si="14"/>
        <v/>
      </c>
      <c r="H125" s="52"/>
      <c r="I125" s="43"/>
      <c r="J125" s="43"/>
      <c r="K125" s="251"/>
      <c r="L125" s="55" t="str">
        <f t="shared" si="15"/>
        <v/>
      </c>
      <c r="M125" s="38" t="str">
        <f>IF(ISNUMBER(Q125),IF(Q125&lt;10,"",VLOOKUP(R125,'8080'!$D$6:$J$252,'8080'!$I$4,0)),"")</f>
        <v/>
      </c>
      <c r="N125" s="53" t="str">
        <f>IF(ISNUMBER(Q125),IF(Q125&lt;10,"",VLOOKUP(R125,'8080'!$D$6:$J$252,'8080'!$H$4,0)),"")</f>
        <v/>
      </c>
      <c r="O125" s="210"/>
      <c r="P125" s="44"/>
      <c r="Q125" s="38" t="str">
        <f>IF(LEN(I125)=0,"",IF(I125="org",0,IF(I125="equ",1,IF(I125="db",2,IF(I125="dw",3,IF(I125="end",9,IF(ISNA(MATCH(I125,'8080'!$B$6:$B$252,0)),"BOGUS",VLOOKUP(I125,'8080'!$B$6:$L$252,'8080'!K$3,0))))))))</f>
        <v/>
      </c>
      <c r="R125" s="37" t="str">
        <f t="shared" si="16"/>
        <v/>
      </c>
      <c r="S125" s="38" t="str">
        <f>IF(LEN(Q125)=0,"",IF(Q125&gt;9,VLOOKUP(R125,'8080'!$D$6:$E$252,'8080'!$E$4,0),IF(OR(Q125&lt;2,Q125=9),0,IF(Q125=2,1,IF(Q125=3,2,"ERROR!")))))</f>
        <v/>
      </c>
      <c r="T125" s="37" t="str">
        <f t="shared" si="17"/>
        <v/>
      </c>
      <c r="U125" s="37" t="str">
        <f t="shared" si="23"/>
        <v/>
      </c>
      <c r="V125" s="37" t="str">
        <f t="shared" si="24"/>
        <v/>
      </c>
      <c r="W125" s="37" t="str">
        <f t="shared" si="18"/>
        <v/>
      </c>
      <c r="X125" s="38" t="str">
        <f t="shared" si="25"/>
        <v>0029</v>
      </c>
      <c r="Y125" s="38" t="str">
        <f t="shared" si="19"/>
        <v>0000</v>
      </c>
      <c r="Z125" s="38" t="str">
        <f t="shared" si="20"/>
        <v/>
      </c>
      <c r="AA125" s="37" t="str">
        <f>IF(LEFT(R125,1)="#","Invalid Instruction!",IF(ISNUMBER(Q125),IF(Q125&lt;10,"",VLOOKUP(R125,'8080'!$D$6:$J$252,'8080'!$J$4,0)),""))</f>
        <v/>
      </c>
      <c r="AB125" s="37" t="str">
        <f>IF(LEN(W125)=0,"",IF(ISERROR(VALUE(LEFT(W125,1))),IF(ISNA(MATCH(W125,W$13:W124,0)),"","DUP"),"LAB"))</f>
        <v/>
      </c>
      <c r="AC125" s="49"/>
    </row>
    <row r="126" spans="1:29" x14ac:dyDescent="0.2">
      <c r="A126" s="44"/>
      <c r="B126" s="210"/>
      <c r="C126" s="208" t="str">
        <f t="shared" si="21"/>
        <v/>
      </c>
      <c r="D126" s="54" t="str">
        <f t="shared" si="13"/>
        <v/>
      </c>
      <c r="E126" s="113" t="str">
        <f>IF(OR(LEN(I126)=0,Q126&lt;2,Q126=9),"",IF(AND(Q126&lt;4,LEFT(V126,1)="#"),"###",IF(Q126=2,IF(HEX2DEC(V126)&gt;255,"&gt;FF!",RIGHT(V126,2)),IF(Q126=3,DEC2HEX(MOD(HEX2DEC(V126),256),2),IF(ISNA(MATCH(R126,'8080'!$D$6:$D$252,0)),"###",VLOOKUP(R126,'8080'!$D$6:$K$252,4,0))))))</f>
        <v/>
      </c>
      <c r="F126" s="114" t="str">
        <f t="shared" si="22"/>
        <v/>
      </c>
      <c r="G126" s="53" t="str">
        <f t="shared" si="14"/>
        <v/>
      </c>
      <c r="H126" s="52"/>
      <c r="I126" s="43"/>
      <c r="J126" s="43"/>
      <c r="K126" s="251"/>
      <c r="L126" s="55" t="str">
        <f t="shared" si="15"/>
        <v/>
      </c>
      <c r="M126" s="38" t="str">
        <f>IF(ISNUMBER(Q126),IF(Q126&lt;10,"",VLOOKUP(R126,'8080'!$D$6:$J$252,'8080'!$I$4,0)),"")</f>
        <v/>
      </c>
      <c r="N126" s="53" t="str">
        <f>IF(ISNUMBER(Q126),IF(Q126&lt;10,"",VLOOKUP(R126,'8080'!$D$6:$J$252,'8080'!$H$4,0)),"")</f>
        <v/>
      </c>
      <c r="O126" s="210"/>
      <c r="P126" s="44"/>
      <c r="Q126" s="38" t="str">
        <f>IF(LEN(I126)=0,"",IF(I126="org",0,IF(I126="equ",1,IF(I126="db",2,IF(I126="dw",3,IF(I126="end",9,IF(ISNA(MATCH(I126,'8080'!$B$6:$B$252,0)),"BOGUS",VLOOKUP(I126,'8080'!$B$6:$L$252,'8080'!K$3,0))))))))</f>
        <v/>
      </c>
      <c r="R126" s="37" t="str">
        <f t="shared" si="16"/>
        <v/>
      </c>
      <c r="S126" s="38" t="str">
        <f>IF(LEN(Q126)=0,"",IF(Q126&gt;9,VLOOKUP(R126,'8080'!$D$6:$E$252,'8080'!$E$4,0),IF(OR(Q126&lt;2,Q126=9),0,IF(Q126=2,1,IF(Q126=3,2,"ERROR!")))))</f>
        <v/>
      </c>
      <c r="T126" s="37" t="str">
        <f t="shared" si="17"/>
        <v/>
      </c>
      <c r="U126" s="37" t="str">
        <f t="shared" si="23"/>
        <v/>
      </c>
      <c r="V126" s="37" t="str">
        <f t="shared" si="24"/>
        <v/>
      </c>
      <c r="W126" s="37" t="str">
        <f t="shared" si="18"/>
        <v/>
      </c>
      <c r="X126" s="38" t="str">
        <f t="shared" si="25"/>
        <v>0029</v>
      </c>
      <c r="Y126" s="38" t="str">
        <f t="shared" si="19"/>
        <v>0000</v>
      </c>
      <c r="Z126" s="38" t="str">
        <f t="shared" si="20"/>
        <v/>
      </c>
      <c r="AA126" s="37" t="str">
        <f>IF(LEFT(R126,1)="#","Invalid Instruction!",IF(ISNUMBER(Q126),IF(Q126&lt;10,"",VLOOKUP(R126,'8080'!$D$6:$J$252,'8080'!$J$4,0)),""))</f>
        <v/>
      </c>
      <c r="AB126" s="37" t="str">
        <f>IF(LEN(W126)=0,"",IF(ISERROR(VALUE(LEFT(W126,1))),IF(ISNA(MATCH(W126,W$13:W125,0)),"","DUP"),"LAB"))</f>
        <v/>
      </c>
      <c r="AC126" s="49"/>
    </row>
    <row r="127" spans="1:29" x14ac:dyDescent="0.2">
      <c r="A127" s="44"/>
      <c r="B127" s="210"/>
      <c r="C127" s="208" t="str">
        <f t="shared" si="21"/>
        <v/>
      </c>
      <c r="D127" s="54" t="str">
        <f t="shared" si="13"/>
        <v/>
      </c>
      <c r="E127" s="113" t="str">
        <f>IF(OR(LEN(I127)=0,Q127&lt;2,Q127=9),"",IF(AND(Q127&lt;4,LEFT(V127,1)="#"),"###",IF(Q127=2,IF(HEX2DEC(V127)&gt;255,"&gt;FF!",RIGHT(V127,2)),IF(Q127=3,DEC2HEX(MOD(HEX2DEC(V127),256),2),IF(ISNA(MATCH(R127,'8080'!$D$6:$D$252,0)),"###",VLOOKUP(R127,'8080'!$D$6:$K$252,4,0))))))</f>
        <v/>
      </c>
      <c r="F127" s="114" t="str">
        <f t="shared" si="22"/>
        <v/>
      </c>
      <c r="G127" s="53" t="str">
        <f t="shared" si="14"/>
        <v/>
      </c>
      <c r="H127" s="52"/>
      <c r="I127" s="43"/>
      <c r="J127" s="43"/>
      <c r="K127" s="251"/>
      <c r="L127" s="55" t="str">
        <f t="shared" si="15"/>
        <v/>
      </c>
      <c r="M127" s="38" t="str">
        <f>IF(ISNUMBER(Q127),IF(Q127&lt;10,"",VLOOKUP(R127,'8080'!$D$6:$J$252,'8080'!$I$4,0)),"")</f>
        <v/>
      </c>
      <c r="N127" s="53" t="str">
        <f>IF(ISNUMBER(Q127),IF(Q127&lt;10,"",VLOOKUP(R127,'8080'!$D$6:$J$252,'8080'!$H$4,0)),"")</f>
        <v/>
      </c>
      <c r="O127" s="210"/>
      <c r="P127" s="44"/>
      <c r="Q127" s="38" t="str">
        <f>IF(LEN(I127)=0,"",IF(I127="org",0,IF(I127="equ",1,IF(I127="db",2,IF(I127="dw",3,IF(I127="end",9,IF(ISNA(MATCH(I127,'8080'!$B$6:$B$252,0)),"BOGUS",VLOOKUP(I127,'8080'!$B$6:$L$252,'8080'!K$3,0))))))))</f>
        <v/>
      </c>
      <c r="R127" s="37" t="str">
        <f t="shared" si="16"/>
        <v/>
      </c>
      <c r="S127" s="38" t="str">
        <f>IF(LEN(Q127)=0,"",IF(Q127&gt;9,VLOOKUP(R127,'8080'!$D$6:$E$252,'8080'!$E$4,0),IF(OR(Q127&lt;2,Q127=9),0,IF(Q127=2,1,IF(Q127=3,2,"ERROR!")))))</f>
        <v/>
      </c>
      <c r="T127" s="37" t="str">
        <f t="shared" si="17"/>
        <v/>
      </c>
      <c r="U127" s="37" t="str">
        <f t="shared" si="23"/>
        <v/>
      </c>
      <c r="V127" s="37" t="str">
        <f t="shared" si="24"/>
        <v/>
      </c>
      <c r="W127" s="37" t="str">
        <f t="shared" si="18"/>
        <v/>
      </c>
      <c r="X127" s="38" t="str">
        <f t="shared" si="25"/>
        <v>0029</v>
      </c>
      <c r="Y127" s="38" t="str">
        <f t="shared" si="19"/>
        <v>0000</v>
      </c>
      <c r="Z127" s="38" t="str">
        <f t="shared" si="20"/>
        <v/>
      </c>
      <c r="AA127" s="37" t="str">
        <f>IF(LEFT(R127,1)="#","Invalid Instruction!",IF(ISNUMBER(Q127),IF(Q127&lt;10,"",VLOOKUP(R127,'8080'!$D$6:$J$252,'8080'!$J$4,0)),""))</f>
        <v/>
      </c>
      <c r="AB127" s="37" t="str">
        <f>IF(LEN(W127)=0,"",IF(ISERROR(VALUE(LEFT(W127,1))),IF(ISNA(MATCH(W127,W$13:W126,0)),"","DUP"),"LAB"))</f>
        <v/>
      </c>
      <c r="AC127" s="49"/>
    </row>
    <row r="128" spans="1:29" x14ac:dyDescent="0.2">
      <c r="A128" s="44"/>
      <c r="B128" s="210"/>
      <c r="C128" s="208" t="str">
        <f t="shared" si="21"/>
        <v/>
      </c>
      <c r="D128" s="54" t="str">
        <f t="shared" si="13"/>
        <v/>
      </c>
      <c r="E128" s="113" t="str">
        <f>IF(OR(LEN(I128)=0,Q128&lt;2,Q128=9),"",IF(AND(Q128&lt;4,LEFT(V128,1)="#"),"###",IF(Q128=2,IF(HEX2DEC(V128)&gt;255,"&gt;FF!",RIGHT(V128,2)),IF(Q128=3,DEC2HEX(MOD(HEX2DEC(V128),256),2),IF(ISNA(MATCH(R128,'8080'!$D$6:$D$252,0)),"###",VLOOKUP(R128,'8080'!$D$6:$K$252,4,0))))))</f>
        <v/>
      </c>
      <c r="F128" s="114" t="str">
        <f t="shared" si="22"/>
        <v/>
      </c>
      <c r="G128" s="53" t="str">
        <f t="shared" si="14"/>
        <v/>
      </c>
      <c r="H128" s="52"/>
      <c r="I128" s="43"/>
      <c r="J128" s="43"/>
      <c r="K128" s="251"/>
      <c r="L128" s="55" t="str">
        <f t="shared" si="15"/>
        <v/>
      </c>
      <c r="M128" s="38" t="str">
        <f>IF(ISNUMBER(Q128),IF(Q128&lt;10,"",VLOOKUP(R128,'8080'!$D$6:$J$252,'8080'!$I$4,0)),"")</f>
        <v/>
      </c>
      <c r="N128" s="53" t="str">
        <f>IF(ISNUMBER(Q128),IF(Q128&lt;10,"",VLOOKUP(R128,'8080'!$D$6:$J$252,'8080'!$H$4,0)),"")</f>
        <v/>
      </c>
      <c r="O128" s="210"/>
      <c r="P128" s="44"/>
      <c r="Q128" s="38" t="str">
        <f>IF(LEN(I128)=0,"",IF(I128="org",0,IF(I128="equ",1,IF(I128="db",2,IF(I128="dw",3,IF(I128="end",9,IF(ISNA(MATCH(I128,'8080'!$B$6:$B$252,0)),"BOGUS",VLOOKUP(I128,'8080'!$B$6:$L$252,'8080'!K$3,0))))))))</f>
        <v/>
      </c>
      <c r="R128" s="37" t="str">
        <f t="shared" si="16"/>
        <v/>
      </c>
      <c r="S128" s="38" t="str">
        <f>IF(LEN(Q128)=0,"",IF(Q128&gt;9,VLOOKUP(R128,'8080'!$D$6:$E$252,'8080'!$E$4,0),IF(OR(Q128&lt;2,Q128=9),0,IF(Q128=2,1,IF(Q128=3,2,"ERROR!")))))</f>
        <v/>
      </c>
      <c r="T128" s="37" t="str">
        <f t="shared" si="17"/>
        <v/>
      </c>
      <c r="U128" s="37" t="str">
        <f t="shared" si="23"/>
        <v/>
      </c>
      <c r="V128" s="37" t="str">
        <f t="shared" si="24"/>
        <v/>
      </c>
      <c r="W128" s="37" t="str">
        <f t="shared" si="18"/>
        <v/>
      </c>
      <c r="X128" s="38" t="str">
        <f t="shared" si="25"/>
        <v>0029</v>
      </c>
      <c r="Y128" s="38" t="str">
        <f t="shared" si="19"/>
        <v>0000</v>
      </c>
      <c r="Z128" s="38" t="str">
        <f t="shared" si="20"/>
        <v/>
      </c>
      <c r="AA128" s="37" t="str">
        <f>IF(LEFT(R128,1)="#","Invalid Instruction!",IF(ISNUMBER(Q128),IF(Q128&lt;10,"",VLOOKUP(R128,'8080'!$D$6:$J$252,'8080'!$J$4,0)),""))</f>
        <v/>
      </c>
      <c r="AB128" s="37" t="str">
        <f>IF(LEN(W128)=0,"",IF(ISERROR(VALUE(LEFT(W128,1))),IF(ISNA(MATCH(W128,W$13:W127,0)),"","DUP"),"LAB"))</f>
        <v/>
      </c>
      <c r="AC128" s="49"/>
    </row>
    <row r="129" spans="1:29" x14ac:dyDescent="0.2">
      <c r="A129" s="44"/>
      <c r="B129" s="210"/>
      <c r="C129" s="208" t="str">
        <f t="shared" si="21"/>
        <v/>
      </c>
      <c r="D129" s="54" t="str">
        <f t="shared" si="13"/>
        <v/>
      </c>
      <c r="E129" s="113" t="str">
        <f>IF(OR(LEN(I129)=0,Q129&lt;2,Q129=9),"",IF(AND(Q129&lt;4,LEFT(V129,1)="#"),"###",IF(Q129=2,IF(HEX2DEC(V129)&gt;255,"&gt;FF!",RIGHT(V129,2)),IF(Q129=3,DEC2HEX(MOD(HEX2DEC(V129),256),2),IF(ISNA(MATCH(R129,'8080'!$D$6:$D$252,0)),"###",VLOOKUP(R129,'8080'!$D$6:$K$252,4,0))))))</f>
        <v/>
      </c>
      <c r="F129" s="114" t="str">
        <f t="shared" si="22"/>
        <v/>
      </c>
      <c r="G129" s="53" t="str">
        <f t="shared" si="14"/>
        <v/>
      </c>
      <c r="H129" s="52"/>
      <c r="I129" s="43"/>
      <c r="J129" s="43"/>
      <c r="K129" s="251"/>
      <c r="L129" s="55" t="str">
        <f t="shared" si="15"/>
        <v/>
      </c>
      <c r="M129" s="38" t="str">
        <f>IF(ISNUMBER(Q129),IF(Q129&lt;10,"",VLOOKUP(R129,'8080'!$D$6:$J$252,'8080'!$I$4,0)),"")</f>
        <v/>
      </c>
      <c r="N129" s="53" t="str">
        <f>IF(ISNUMBER(Q129),IF(Q129&lt;10,"",VLOOKUP(R129,'8080'!$D$6:$J$252,'8080'!$H$4,0)),"")</f>
        <v/>
      </c>
      <c r="O129" s="210"/>
      <c r="P129" s="44"/>
      <c r="Q129" s="38" t="str">
        <f>IF(LEN(I129)=0,"",IF(I129="org",0,IF(I129="equ",1,IF(I129="db",2,IF(I129="dw",3,IF(I129="end",9,IF(ISNA(MATCH(I129,'8080'!$B$6:$B$252,0)),"BOGUS",VLOOKUP(I129,'8080'!$B$6:$L$252,'8080'!K$3,0))))))))</f>
        <v/>
      </c>
      <c r="R129" s="37" t="str">
        <f t="shared" si="16"/>
        <v/>
      </c>
      <c r="S129" s="38" t="str">
        <f>IF(LEN(Q129)=0,"",IF(Q129&gt;9,VLOOKUP(R129,'8080'!$D$6:$E$252,'8080'!$E$4,0),IF(OR(Q129&lt;2,Q129=9),0,IF(Q129=2,1,IF(Q129=3,2,"ERROR!")))))</f>
        <v/>
      </c>
      <c r="T129" s="37" t="str">
        <f t="shared" si="17"/>
        <v/>
      </c>
      <c r="U129" s="37" t="str">
        <f t="shared" si="23"/>
        <v/>
      </c>
      <c r="V129" s="37" t="str">
        <f t="shared" si="24"/>
        <v/>
      </c>
      <c r="W129" s="37" t="str">
        <f t="shared" si="18"/>
        <v/>
      </c>
      <c r="X129" s="38" t="str">
        <f t="shared" si="25"/>
        <v>0029</v>
      </c>
      <c r="Y129" s="38" t="str">
        <f t="shared" si="19"/>
        <v>0000</v>
      </c>
      <c r="Z129" s="38" t="str">
        <f t="shared" si="20"/>
        <v/>
      </c>
      <c r="AA129" s="37" t="str">
        <f>IF(LEFT(R129,1)="#","Invalid Instruction!",IF(ISNUMBER(Q129),IF(Q129&lt;10,"",VLOOKUP(R129,'8080'!$D$6:$J$252,'8080'!$J$4,0)),""))</f>
        <v/>
      </c>
      <c r="AB129" s="37" t="str">
        <f>IF(LEN(W129)=0,"",IF(ISERROR(VALUE(LEFT(W129,1))),IF(ISNA(MATCH(W129,W$13:W128,0)),"","DUP"),"LAB"))</f>
        <v/>
      </c>
      <c r="AC129" s="49"/>
    </row>
    <row r="130" spans="1:29" x14ac:dyDescent="0.2">
      <c r="A130" s="44"/>
      <c r="B130" s="210"/>
      <c r="C130" s="208" t="str">
        <f t="shared" si="21"/>
        <v/>
      </c>
      <c r="D130" s="54" t="str">
        <f t="shared" si="13"/>
        <v/>
      </c>
      <c r="E130" s="113" t="str">
        <f>IF(OR(LEN(I130)=0,Q130&lt;2,Q130=9),"",IF(AND(Q130&lt;4,LEFT(V130,1)="#"),"###",IF(Q130=2,IF(HEX2DEC(V130)&gt;255,"&gt;FF!",RIGHT(V130,2)),IF(Q130=3,DEC2HEX(MOD(HEX2DEC(V130),256),2),IF(ISNA(MATCH(R130,'8080'!$D$6:$D$252,0)),"###",VLOOKUP(R130,'8080'!$D$6:$K$252,4,0))))))</f>
        <v/>
      </c>
      <c r="F130" s="114" t="str">
        <f t="shared" si="22"/>
        <v/>
      </c>
      <c r="G130" s="53" t="str">
        <f t="shared" si="14"/>
        <v/>
      </c>
      <c r="H130" s="52"/>
      <c r="I130" s="43"/>
      <c r="J130" s="43"/>
      <c r="K130" s="251"/>
      <c r="L130" s="55" t="str">
        <f t="shared" si="15"/>
        <v/>
      </c>
      <c r="M130" s="38" t="str">
        <f>IF(ISNUMBER(Q130),IF(Q130&lt;10,"",VLOOKUP(R130,'8080'!$D$6:$J$252,'8080'!$I$4,0)),"")</f>
        <v/>
      </c>
      <c r="N130" s="53" t="str">
        <f>IF(ISNUMBER(Q130),IF(Q130&lt;10,"",VLOOKUP(R130,'8080'!$D$6:$J$252,'8080'!$H$4,0)),"")</f>
        <v/>
      </c>
      <c r="O130" s="210"/>
      <c r="P130" s="44"/>
      <c r="Q130" s="38" t="str">
        <f>IF(LEN(I130)=0,"",IF(I130="org",0,IF(I130="equ",1,IF(I130="db",2,IF(I130="dw",3,IF(I130="end",9,IF(ISNA(MATCH(I130,'8080'!$B$6:$B$252,0)),"BOGUS",VLOOKUP(I130,'8080'!$B$6:$L$252,'8080'!K$3,0))))))))</f>
        <v/>
      </c>
      <c r="R130" s="37" t="str">
        <f t="shared" si="16"/>
        <v/>
      </c>
      <c r="S130" s="38" t="str">
        <f>IF(LEN(Q130)=0,"",IF(Q130&gt;9,VLOOKUP(R130,'8080'!$D$6:$E$252,'8080'!$E$4,0),IF(OR(Q130&lt;2,Q130=9),0,IF(Q130=2,1,IF(Q130=3,2,"ERROR!")))))</f>
        <v/>
      </c>
      <c r="T130" s="37" t="str">
        <f t="shared" si="17"/>
        <v/>
      </c>
      <c r="U130" s="37" t="str">
        <f t="shared" si="23"/>
        <v/>
      </c>
      <c r="V130" s="37" t="str">
        <f t="shared" si="24"/>
        <v/>
      </c>
      <c r="W130" s="37" t="str">
        <f t="shared" si="18"/>
        <v/>
      </c>
      <c r="X130" s="38" t="str">
        <f t="shared" si="25"/>
        <v>0029</v>
      </c>
      <c r="Y130" s="38" t="str">
        <f t="shared" si="19"/>
        <v>0000</v>
      </c>
      <c r="Z130" s="38" t="str">
        <f t="shared" si="20"/>
        <v/>
      </c>
      <c r="AA130" s="37" t="str">
        <f>IF(LEFT(R130,1)="#","Invalid Instruction!",IF(ISNUMBER(Q130),IF(Q130&lt;10,"",VLOOKUP(R130,'8080'!$D$6:$J$252,'8080'!$J$4,0)),""))</f>
        <v/>
      </c>
      <c r="AB130" s="37" t="str">
        <f>IF(LEN(W130)=0,"",IF(ISERROR(VALUE(LEFT(W130,1))),IF(ISNA(MATCH(W130,W$13:W129,0)),"","DUP"),"LAB"))</f>
        <v/>
      </c>
      <c r="AC130" s="49"/>
    </row>
    <row r="131" spans="1:29" x14ac:dyDescent="0.2">
      <c r="A131" s="44"/>
      <c r="B131" s="210"/>
      <c r="C131" s="208" t="str">
        <f t="shared" si="21"/>
        <v/>
      </c>
      <c r="D131" s="54" t="str">
        <f t="shared" si="13"/>
        <v/>
      </c>
      <c r="E131" s="113" t="str">
        <f>IF(OR(LEN(I131)=0,Q131&lt;2,Q131=9),"",IF(AND(Q131&lt;4,LEFT(V131,1)="#"),"###",IF(Q131=2,IF(HEX2DEC(V131)&gt;255,"&gt;FF!",RIGHT(V131,2)),IF(Q131=3,DEC2HEX(MOD(HEX2DEC(V131),256),2),IF(ISNA(MATCH(R131,'8080'!$D$6:$D$252,0)),"###",VLOOKUP(R131,'8080'!$D$6:$K$252,4,0))))))</f>
        <v/>
      </c>
      <c r="F131" s="114" t="str">
        <f t="shared" si="22"/>
        <v/>
      </c>
      <c r="G131" s="53" t="str">
        <f t="shared" si="14"/>
        <v/>
      </c>
      <c r="H131" s="52"/>
      <c r="I131" s="43"/>
      <c r="J131" s="43"/>
      <c r="K131" s="251"/>
      <c r="L131" s="55" t="str">
        <f t="shared" si="15"/>
        <v/>
      </c>
      <c r="M131" s="38" t="str">
        <f>IF(ISNUMBER(Q131),IF(Q131&lt;10,"",VLOOKUP(R131,'8080'!$D$6:$J$252,'8080'!$I$4,0)),"")</f>
        <v/>
      </c>
      <c r="N131" s="53" t="str">
        <f>IF(ISNUMBER(Q131),IF(Q131&lt;10,"",VLOOKUP(R131,'8080'!$D$6:$J$252,'8080'!$H$4,0)),"")</f>
        <v/>
      </c>
      <c r="O131" s="210"/>
      <c r="P131" s="44"/>
      <c r="Q131" s="38" t="str">
        <f>IF(LEN(I131)=0,"",IF(I131="org",0,IF(I131="equ",1,IF(I131="db",2,IF(I131="dw",3,IF(I131="end",9,IF(ISNA(MATCH(I131,'8080'!$B$6:$B$252,0)),"BOGUS",VLOOKUP(I131,'8080'!$B$6:$L$252,'8080'!K$3,0))))))))</f>
        <v/>
      </c>
      <c r="R131" s="37" t="str">
        <f t="shared" si="16"/>
        <v/>
      </c>
      <c r="S131" s="38" t="str">
        <f>IF(LEN(Q131)=0,"",IF(Q131&gt;9,VLOOKUP(R131,'8080'!$D$6:$E$252,'8080'!$E$4,0),IF(OR(Q131&lt;2,Q131=9),0,IF(Q131=2,1,IF(Q131=3,2,"ERROR!")))))</f>
        <v/>
      </c>
      <c r="T131" s="37" t="str">
        <f t="shared" si="17"/>
        <v/>
      </c>
      <c r="U131" s="37" t="str">
        <f t="shared" si="23"/>
        <v/>
      </c>
      <c r="V131" s="37" t="str">
        <f t="shared" si="24"/>
        <v/>
      </c>
      <c r="W131" s="37" t="str">
        <f t="shared" si="18"/>
        <v/>
      </c>
      <c r="X131" s="38" t="str">
        <f t="shared" si="25"/>
        <v>0029</v>
      </c>
      <c r="Y131" s="38" t="str">
        <f t="shared" si="19"/>
        <v>0000</v>
      </c>
      <c r="Z131" s="38" t="str">
        <f t="shared" si="20"/>
        <v/>
      </c>
      <c r="AA131" s="37" t="str">
        <f>IF(LEFT(R131,1)="#","Invalid Instruction!",IF(ISNUMBER(Q131),IF(Q131&lt;10,"",VLOOKUP(R131,'8080'!$D$6:$J$252,'8080'!$J$4,0)),""))</f>
        <v/>
      </c>
      <c r="AB131" s="37" t="str">
        <f>IF(LEN(W131)=0,"",IF(ISERROR(VALUE(LEFT(W131,1))),IF(ISNA(MATCH(W131,W$13:W130,0)),"","DUP"),"LAB"))</f>
        <v/>
      </c>
      <c r="AC131" s="49"/>
    </row>
    <row r="132" spans="1:29" x14ac:dyDescent="0.2">
      <c r="A132" s="44"/>
      <c r="B132" s="210"/>
      <c r="C132" s="208" t="str">
        <f t="shared" si="21"/>
        <v/>
      </c>
      <c r="D132" s="54" t="str">
        <f t="shared" si="13"/>
        <v/>
      </c>
      <c r="E132" s="113" t="str">
        <f>IF(OR(LEN(I132)=0,Q132&lt;2,Q132=9),"",IF(AND(Q132&lt;4,LEFT(V132,1)="#"),"###",IF(Q132=2,IF(HEX2DEC(V132)&gt;255,"&gt;FF!",RIGHT(V132,2)),IF(Q132=3,DEC2HEX(MOD(HEX2DEC(V132),256),2),IF(ISNA(MATCH(R132,'8080'!$D$6:$D$252,0)),"###",VLOOKUP(R132,'8080'!$D$6:$K$252,4,0))))))</f>
        <v/>
      </c>
      <c r="F132" s="114" t="str">
        <f t="shared" si="22"/>
        <v/>
      </c>
      <c r="G132" s="53" t="str">
        <f t="shared" si="14"/>
        <v/>
      </c>
      <c r="H132" s="52"/>
      <c r="I132" s="43"/>
      <c r="J132" s="43"/>
      <c r="K132" s="251"/>
      <c r="L132" s="55" t="str">
        <f t="shared" si="15"/>
        <v/>
      </c>
      <c r="M132" s="38" t="str">
        <f>IF(ISNUMBER(Q132),IF(Q132&lt;10,"",VLOOKUP(R132,'8080'!$D$6:$J$252,'8080'!$I$4,0)),"")</f>
        <v/>
      </c>
      <c r="N132" s="53" t="str">
        <f>IF(ISNUMBER(Q132),IF(Q132&lt;10,"",VLOOKUP(R132,'8080'!$D$6:$J$252,'8080'!$H$4,0)),"")</f>
        <v/>
      </c>
      <c r="O132" s="210"/>
      <c r="P132" s="44"/>
      <c r="Q132" s="38" t="str">
        <f>IF(LEN(I132)=0,"",IF(I132="org",0,IF(I132="equ",1,IF(I132="db",2,IF(I132="dw",3,IF(I132="end",9,IF(ISNA(MATCH(I132,'8080'!$B$6:$B$252,0)),"BOGUS",VLOOKUP(I132,'8080'!$B$6:$L$252,'8080'!K$3,0))))))))</f>
        <v/>
      </c>
      <c r="R132" s="37" t="str">
        <f t="shared" si="16"/>
        <v/>
      </c>
      <c r="S132" s="38" t="str">
        <f>IF(LEN(Q132)=0,"",IF(Q132&gt;9,VLOOKUP(R132,'8080'!$D$6:$E$252,'8080'!$E$4,0),IF(OR(Q132&lt;2,Q132=9),0,IF(Q132=2,1,IF(Q132=3,2,"ERROR!")))))</f>
        <v/>
      </c>
      <c r="T132" s="37" t="str">
        <f t="shared" si="17"/>
        <v/>
      </c>
      <c r="U132" s="37" t="str">
        <f t="shared" si="23"/>
        <v/>
      </c>
      <c r="V132" s="37" t="str">
        <f t="shared" si="24"/>
        <v/>
      </c>
      <c r="W132" s="37" t="str">
        <f t="shared" si="18"/>
        <v/>
      </c>
      <c r="X132" s="38" t="str">
        <f t="shared" si="25"/>
        <v>0029</v>
      </c>
      <c r="Y132" s="38" t="str">
        <f t="shared" si="19"/>
        <v>0000</v>
      </c>
      <c r="Z132" s="38" t="str">
        <f t="shared" si="20"/>
        <v/>
      </c>
      <c r="AA132" s="37" t="str">
        <f>IF(LEFT(R132,1)="#","Invalid Instruction!",IF(ISNUMBER(Q132),IF(Q132&lt;10,"",VLOOKUP(R132,'8080'!$D$6:$J$252,'8080'!$J$4,0)),""))</f>
        <v/>
      </c>
      <c r="AB132" s="37" t="str">
        <f>IF(LEN(W132)=0,"",IF(ISERROR(VALUE(LEFT(W132,1))),IF(ISNA(MATCH(W132,W$13:W131,0)),"","DUP"),"LAB"))</f>
        <v/>
      </c>
      <c r="AC132" s="49"/>
    </row>
    <row r="133" spans="1:29" x14ac:dyDescent="0.2">
      <c r="A133" s="44"/>
      <c r="B133" s="210"/>
      <c r="C133" s="208" t="str">
        <f t="shared" si="21"/>
        <v/>
      </c>
      <c r="D133" s="54" t="str">
        <f t="shared" si="13"/>
        <v/>
      </c>
      <c r="E133" s="113" t="str">
        <f>IF(OR(LEN(I133)=0,Q133&lt;2,Q133=9),"",IF(AND(Q133&lt;4,LEFT(V133,1)="#"),"###",IF(Q133=2,IF(HEX2DEC(V133)&gt;255,"&gt;FF!",RIGHT(V133,2)),IF(Q133=3,DEC2HEX(MOD(HEX2DEC(V133),256),2),IF(ISNA(MATCH(R133,'8080'!$D$6:$D$252,0)),"###",VLOOKUP(R133,'8080'!$D$6:$K$252,4,0))))))</f>
        <v/>
      </c>
      <c r="F133" s="114" t="str">
        <f t="shared" si="22"/>
        <v/>
      </c>
      <c r="G133" s="53" t="str">
        <f t="shared" si="14"/>
        <v/>
      </c>
      <c r="H133" s="52"/>
      <c r="I133" s="43"/>
      <c r="J133" s="43"/>
      <c r="K133" s="251"/>
      <c r="L133" s="55" t="str">
        <f t="shared" si="15"/>
        <v/>
      </c>
      <c r="M133" s="38" t="str">
        <f>IF(ISNUMBER(Q133),IF(Q133&lt;10,"",VLOOKUP(R133,'8080'!$D$6:$J$252,'8080'!$I$4,0)),"")</f>
        <v/>
      </c>
      <c r="N133" s="53" t="str">
        <f>IF(ISNUMBER(Q133),IF(Q133&lt;10,"",VLOOKUP(R133,'8080'!$D$6:$J$252,'8080'!$H$4,0)),"")</f>
        <v/>
      </c>
      <c r="O133" s="210"/>
      <c r="P133" s="44"/>
      <c r="Q133" s="38" t="str">
        <f>IF(LEN(I133)=0,"",IF(I133="org",0,IF(I133="equ",1,IF(I133="db",2,IF(I133="dw",3,IF(I133="end",9,IF(ISNA(MATCH(I133,'8080'!$B$6:$B$252,0)),"BOGUS",VLOOKUP(I133,'8080'!$B$6:$L$252,'8080'!K$3,0))))))))</f>
        <v/>
      </c>
      <c r="R133" s="37" t="str">
        <f t="shared" si="16"/>
        <v/>
      </c>
      <c r="S133" s="38" t="str">
        <f>IF(LEN(Q133)=0,"",IF(Q133&gt;9,VLOOKUP(R133,'8080'!$D$6:$E$252,'8080'!$E$4,0),IF(OR(Q133&lt;2,Q133=9),0,IF(Q133=2,1,IF(Q133=3,2,"ERROR!")))))</f>
        <v/>
      </c>
      <c r="T133" s="37" t="str">
        <f t="shared" si="17"/>
        <v/>
      </c>
      <c r="U133" s="37" t="str">
        <f t="shared" si="23"/>
        <v/>
      </c>
      <c r="V133" s="37" t="str">
        <f t="shared" si="24"/>
        <v/>
      </c>
      <c r="W133" s="37" t="str">
        <f t="shared" si="18"/>
        <v/>
      </c>
      <c r="X133" s="38" t="str">
        <f t="shared" si="25"/>
        <v>0029</v>
      </c>
      <c r="Y133" s="38" t="str">
        <f t="shared" si="19"/>
        <v>0000</v>
      </c>
      <c r="Z133" s="38" t="str">
        <f t="shared" si="20"/>
        <v/>
      </c>
      <c r="AA133" s="37" t="str">
        <f>IF(LEFT(R133,1)="#","Invalid Instruction!",IF(ISNUMBER(Q133),IF(Q133&lt;10,"",VLOOKUP(R133,'8080'!$D$6:$J$252,'8080'!$J$4,0)),""))</f>
        <v/>
      </c>
      <c r="AB133" s="37" t="str">
        <f>IF(LEN(W133)=0,"",IF(ISERROR(VALUE(LEFT(W133,1))),IF(ISNA(MATCH(W133,W$13:W132,0)),"","DUP"),"LAB"))</f>
        <v/>
      </c>
      <c r="AC133" s="49"/>
    </row>
    <row r="134" spans="1:29" x14ac:dyDescent="0.2">
      <c r="A134" s="44"/>
      <c r="B134" s="210"/>
      <c r="C134" s="208" t="str">
        <f t="shared" si="21"/>
        <v/>
      </c>
      <c r="D134" s="54" t="str">
        <f t="shared" si="13"/>
        <v/>
      </c>
      <c r="E134" s="113" t="str">
        <f>IF(OR(LEN(I134)=0,Q134&lt;2,Q134=9),"",IF(AND(Q134&lt;4,LEFT(V134,1)="#"),"###",IF(Q134=2,IF(HEX2DEC(V134)&gt;255,"&gt;FF!",RIGHT(V134,2)),IF(Q134=3,DEC2HEX(MOD(HEX2DEC(V134),256),2),IF(ISNA(MATCH(R134,'8080'!$D$6:$D$252,0)),"###",VLOOKUP(R134,'8080'!$D$6:$K$252,4,0))))))</f>
        <v/>
      </c>
      <c r="F134" s="114" t="str">
        <f t="shared" si="22"/>
        <v/>
      </c>
      <c r="G134" s="53" t="str">
        <f t="shared" si="14"/>
        <v/>
      </c>
      <c r="H134" s="52"/>
      <c r="I134" s="43"/>
      <c r="J134" s="43"/>
      <c r="K134" s="251"/>
      <c r="L134" s="55" t="str">
        <f t="shared" si="15"/>
        <v/>
      </c>
      <c r="M134" s="38" t="str">
        <f>IF(ISNUMBER(Q134),IF(Q134&lt;10,"",VLOOKUP(R134,'8080'!$D$6:$J$252,'8080'!$I$4,0)),"")</f>
        <v/>
      </c>
      <c r="N134" s="53" t="str">
        <f>IF(ISNUMBER(Q134),IF(Q134&lt;10,"",VLOOKUP(R134,'8080'!$D$6:$J$252,'8080'!$H$4,0)),"")</f>
        <v/>
      </c>
      <c r="O134" s="210"/>
      <c r="P134" s="44"/>
      <c r="Q134" s="38" t="str">
        <f>IF(LEN(I134)=0,"",IF(I134="org",0,IF(I134="equ",1,IF(I134="db",2,IF(I134="dw",3,IF(I134="end",9,IF(ISNA(MATCH(I134,'8080'!$B$6:$B$252,0)),"BOGUS",VLOOKUP(I134,'8080'!$B$6:$L$252,'8080'!K$3,0))))))))</f>
        <v/>
      </c>
      <c r="R134" s="37" t="str">
        <f t="shared" si="16"/>
        <v/>
      </c>
      <c r="S134" s="38" t="str">
        <f>IF(LEN(Q134)=0,"",IF(Q134&gt;9,VLOOKUP(R134,'8080'!$D$6:$E$252,'8080'!$E$4,0),IF(OR(Q134&lt;2,Q134=9),0,IF(Q134=2,1,IF(Q134=3,2,"ERROR!")))))</f>
        <v/>
      </c>
      <c r="T134" s="37" t="str">
        <f t="shared" si="17"/>
        <v/>
      </c>
      <c r="U134" s="37" t="str">
        <f t="shared" si="23"/>
        <v/>
      </c>
      <c r="V134" s="37" t="str">
        <f t="shared" si="24"/>
        <v/>
      </c>
      <c r="W134" s="37" t="str">
        <f t="shared" si="18"/>
        <v/>
      </c>
      <c r="X134" s="38" t="str">
        <f t="shared" si="25"/>
        <v>0029</v>
      </c>
      <c r="Y134" s="38" t="str">
        <f t="shared" si="19"/>
        <v>0000</v>
      </c>
      <c r="Z134" s="38" t="str">
        <f t="shared" si="20"/>
        <v/>
      </c>
      <c r="AA134" s="37" t="str">
        <f>IF(LEFT(R134,1)="#","Invalid Instruction!",IF(ISNUMBER(Q134),IF(Q134&lt;10,"",VLOOKUP(R134,'8080'!$D$6:$J$252,'8080'!$J$4,0)),""))</f>
        <v/>
      </c>
      <c r="AB134" s="37" t="str">
        <f>IF(LEN(W134)=0,"",IF(ISERROR(VALUE(LEFT(W134,1))),IF(ISNA(MATCH(W134,W$13:W133,0)),"","DUP"),"LAB"))</f>
        <v/>
      </c>
      <c r="AC134" s="49"/>
    </row>
    <row r="135" spans="1:29" x14ac:dyDescent="0.2">
      <c r="A135" s="44"/>
      <c r="B135" s="210"/>
      <c r="C135" s="208" t="str">
        <f t="shared" si="21"/>
        <v/>
      </c>
      <c r="D135" s="54" t="str">
        <f t="shared" si="13"/>
        <v/>
      </c>
      <c r="E135" s="113" t="str">
        <f>IF(OR(LEN(I135)=0,Q135&lt;2,Q135=9),"",IF(AND(Q135&lt;4,LEFT(V135,1)="#"),"###",IF(Q135=2,IF(HEX2DEC(V135)&gt;255,"&gt;FF!",RIGHT(V135,2)),IF(Q135=3,DEC2HEX(MOD(HEX2DEC(V135),256),2),IF(ISNA(MATCH(R135,'8080'!$D$6:$D$252,0)),"###",VLOOKUP(R135,'8080'!$D$6:$K$252,4,0))))))</f>
        <v/>
      </c>
      <c r="F135" s="114" t="str">
        <f t="shared" si="22"/>
        <v/>
      </c>
      <c r="G135" s="53" t="str">
        <f t="shared" si="14"/>
        <v/>
      </c>
      <c r="H135" s="52"/>
      <c r="I135" s="43"/>
      <c r="J135" s="43"/>
      <c r="K135" s="251"/>
      <c r="L135" s="55" t="str">
        <f t="shared" si="15"/>
        <v/>
      </c>
      <c r="M135" s="38" t="str">
        <f>IF(ISNUMBER(Q135),IF(Q135&lt;10,"",VLOOKUP(R135,'8080'!$D$6:$J$252,'8080'!$I$4,0)),"")</f>
        <v/>
      </c>
      <c r="N135" s="53" t="str">
        <f>IF(ISNUMBER(Q135),IF(Q135&lt;10,"",VLOOKUP(R135,'8080'!$D$6:$J$252,'8080'!$H$4,0)),"")</f>
        <v/>
      </c>
      <c r="O135" s="210"/>
      <c r="P135" s="44"/>
      <c r="Q135" s="38" t="str">
        <f>IF(LEN(I135)=0,"",IF(I135="org",0,IF(I135="equ",1,IF(I135="db",2,IF(I135="dw",3,IF(I135="end",9,IF(ISNA(MATCH(I135,'8080'!$B$6:$B$252,0)),"BOGUS",VLOOKUP(I135,'8080'!$B$6:$L$252,'8080'!K$3,0))))))))</f>
        <v/>
      </c>
      <c r="R135" s="37" t="str">
        <f t="shared" si="16"/>
        <v/>
      </c>
      <c r="S135" s="38" t="str">
        <f>IF(LEN(Q135)=0,"",IF(Q135&gt;9,VLOOKUP(R135,'8080'!$D$6:$E$252,'8080'!$E$4,0),IF(OR(Q135&lt;2,Q135=9),0,IF(Q135=2,1,IF(Q135=3,2,"ERROR!")))))</f>
        <v/>
      </c>
      <c r="T135" s="37" t="str">
        <f t="shared" si="17"/>
        <v/>
      </c>
      <c r="U135" s="37" t="str">
        <f t="shared" si="23"/>
        <v/>
      </c>
      <c r="V135" s="37" t="str">
        <f t="shared" si="24"/>
        <v/>
      </c>
      <c r="W135" s="37" t="str">
        <f t="shared" si="18"/>
        <v/>
      </c>
      <c r="X135" s="38" t="str">
        <f t="shared" si="25"/>
        <v>0029</v>
      </c>
      <c r="Y135" s="38" t="str">
        <f t="shared" si="19"/>
        <v>0000</v>
      </c>
      <c r="Z135" s="38" t="str">
        <f t="shared" si="20"/>
        <v/>
      </c>
      <c r="AA135" s="37" t="str">
        <f>IF(LEFT(R135,1)="#","Invalid Instruction!",IF(ISNUMBER(Q135),IF(Q135&lt;10,"",VLOOKUP(R135,'8080'!$D$6:$J$252,'8080'!$J$4,0)),""))</f>
        <v/>
      </c>
      <c r="AB135" s="37" t="str">
        <f>IF(LEN(W135)=0,"",IF(ISERROR(VALUE(LEFT(W135,1))),IF(ISNA(MATCH(W135,W$13:W134,0)),"","DUP"),"LAB"))</f>
        <v/>
      </c>
      <c r="AC135" s="49"/>
    </row>
    <row r="136" spans="1:29" x14ac:dyDescent="0.2">
      <c r="A136" s="44"/>
      <c r="B136" s="210"/>
      <c r="C136" s="208" t="str">
        <f t="shared" si="21"/>
        <v/>
      </c>
      <c r="D136" s="54" t="str">
        <f t="shared" si="13"/>
        <v/>
      </c>
      <c r="E136" s="113" t="str">
        <f>IF(OR(LEN(I136)=0,Q136&lt;2,Q136=9),"",IF(AND(Q136&lt;4,LEFT(V136,1)="#"),"###",IF(Q136=2,IF(HEX2DEC(V136)&gt;255,"&gt;FF!",RIGHT(V136,2)),IF(Q136=3,DEC2HEX(MOD(HEX2DEC(V136),256),2),IF(ISNA(MATCH(R136,'8080'!$D$6:$D$252,0)),"###",VLOOKUP(R136,'8080'!$D$6:$K$252,4,0))))))</f>
        <v/>
      </c>
      <c r="F136" s="114" t="str">
        <f t="shared" si="22"/>
        <v/>
      </c>
      <c r="G136" s="53" t="str">
        <f t="shared" si="14"/>
        <v/>
      </c>
      <c r="H136" s="52"/>
      <c r="I136" s="43"/>
      <c r="J136" s="43"/>
      <c r="K136" s="251"/>
      <c r="L136" s="55" t="str">
        <f t="shared" si="15"/>
        <v/>
      </c>
      <c r="M136" s="38" t="str">
        <f>IF(ISNUMBER(Q136),IF(Q136&lt;10,"",VLOOKUP(R136,'8080'!$D$6:$J$252,'8080'!$I$4,0)),"")</f>
        <v/>
      </c>
      <c r="N136" s="53" t="str">
        <f>IF(ISNUMBER(Q136),IF(Q136&lt;10,"",VLOOKUP(R136,'8080'!$D$6:$J$252,'8080'!$H$4,0)),"")</f>
        <v/>
      </c>
      <c r="O136" s="210"/>
      <c r="P136" s="44"/>
      <c r="Q136" s="38" t="str">
        <f>IF(LEN(I136)=0,"",IF(I136="org",0,IF(I136="equ",1,IF(I136="db",2,IF(I136="dw",3,IF(I136="end",9,IF(ISNA(MATCH(I136,'8080'!$B$6:$B$252,0)),"BOGUS",VLOOKUP(I136,'8080'!$B$6:$L$252,'8080'!K$3,0))))))))</f>
        <v/>
      </c>
      <c r="R136" s="37" t="str">
        <f t="shared" si="16"/>
        <v/>
      </c>
      <c r="S136" s="38" t="str">
        <f>IF(LEN(Q136)=0,"",IF(Q136&gt;9,VLOOKUP(R136,'8080'!$D$6:$E$252,'8080'!$E$4,0),IF(OR(Q136&lt;2,Q136=9),0,IF(Q136=2,1,IF(Q136=3,2,"ERROR!")))))</f>
        <v/>
      </c>
      <c r="T136" s="37" t="str">
        <f t="shared" si="17"/>
        <v/>
      </c>
      <c r="U136" s="37" t="str">
        <f t="shared" si="23"/>
        <v/>
      </c>
      <c r="V136" s="37" t="str">
        <f t="shared" si="24"/>
        <v/>
      </c>
      <c r="W136" s="37" t="str">
        <f t="shared" si="18"/>
        <v/>
      </c>
      <c r="X136" s="38" t="str">
        <f t="shared" si="25"/>
        <v>0029</v>
      </c>
      <c r="Y136" s="38" t="str">
        <f t="shared" si="19"/>
        <v>0000</v>
      </c>
      <c r="Z136" s="38" t="str">
        <f t="shared" si="20"/>
        <v/>
      </c>
      <c r="AA136" s="37" t="str">
        <f>IF(LEFT(R136,1)="#","Invalid Instruction!",IF(ISNUMBER(Q136),IF(Q136&lt;10,"",VLOOKUP(R136,'8080'!$D$6:$J$252,'8080'!$J$4,0)),""))</f>
        <v/>
      </c>
      <c r="AB136" s="37" t="str">
        <f>IF(LEN(W136)=0,"",IF(ISERROR(VALUE(LEFT(W136,1))),IF(ISNA(MATCH(W136,W$13:W135,0)),"","DUP"),"LAB"))</f>
        <v/>
      </c>
      <c r="AC136" s="49"/>
    </row>
    <row r="137" spans="1:29" x14ac:dyDescent="0.2">
      <c r="A137" s="44"/>
      <c r="B137" s="210"/>
      <c r="C137" s="208" t="str">
        <f t="shared" si="21"/>
        <v/>
      </c>
      <c r="D137" s="54" t="str">
        <f t="shared" si="13"/>
        <v/>
      </c>
      <c r="E137" s="113" t="str">
        <f>IF(OR(LEN(I137)=0,Q137&lt;2,Q137=9),"",IF(AND(Q137&lt;4,LEFT(V137,1)="#"),"###",IF(Q137=2,IF(HEX2DEC(V137)&gt;255,"&gt;FF!",RIGHT(V137,2)),IF(Q137=3,DEC2HEX(MOD(HEX2DEC(V137),256),2),IF(ISNA(MATCH(R137,'8080'!$D$6:$D$252,0)),"###",VLOOKUP(R137,'8080'!$D$6:$K$252,4,0))))))</f>
        <v/>
      </c>
      <c r="F137" s="114" t="str">
        <f t="shared" si="22"/>
        <v/>
      </c>
      <c r="G137" s="53" t="str">
        <f t="shared" si="14"/>
        <v/>
      </c>
      <c r="H137" s="52"/>
      <c r="I137" s="43"/>
      <c r="J137" s="43"/>
      <c r="K137" s="251"/>
      <c r="L137" s="55" t="str">
        <f t="shared" si="15"/>
        <v/>
      </c>
      <c r="M137" s="38" t="str">
        <f>IF(ISNUMBER(Q137),IF(Q137&lt;10,"",VLOOKUP(R137,'8080'!$D$6:$J$252,'8080'!$I$4,0)),"")</f>
        <v/>
      </c>
      <c r="N137" s="53" t="str">
        <f>IF(ISNUMBER(Q137),IF(Q137&lt;10,"",VLOOKUP(R137,'8080'!$D$6:$J$252,'8080'!$H$4,0)),"")</f>
        <v/>
      </c>
      <c r="O137" s="210"/>
      <c r="P137" s="44"/>
      <c r="Q137" s="38" t="str">
        <f>IF(LEN(I137)=0,"",IF(I137="org",0,IF(I137="equ",1,IF(I137="db",2,IF(I137="dw",3,IF(I137="end",9,IF(ISNA(MATCH(I137,'8080'!$B$6:$B$252,0)),"BOGUS",VLOOKUP(I137,'8080'!$B$6:$L$252,'8080'!K$3,0))))))))</f>
        <v/>
      </c>
      <c r="R137" s="37" t="str">
        <f t="shared" si="16"/>
        <v/>
      </c>
      <c r="S137" s="38" t="str">
        <f>IF(LEN(Q137)=0,"",IF(Q137&gt;9,VLOOKUP(R137,'8080'!$D$6:$E$252,'8080'!$E$4,0),IF(OR(Q137&lt;2,Q137=9),0,IF(Q137=2,1,IF(Q137=3,2,"ERROR!")))))</f>
        <v/>
      </c>
      <c r="T137" s="37" t="str">
        <f t="shared" si="17"/>
        <v/>
      </c>
      <c r="U137" s="37" t="str">
        <f t="shared" si="23"/>
        <v/>
      </c>
      <c r="V137" s="37" t="str">
        <f t="shared" si="24"/>
        <v/>
      </c>
      <c r="W137" s="37" t="str">
        <f t="shared" si="18"/>
        <v/>
      </c>
      <c r="X137" s="38" t="str">
        <f t="shared" si="25"/>
        <v>0029</v>
      </c>
      <c r="Y137" s="38" t="str">
        <f t="shared" si="19"/>
        <v>0000</v>
      </c>
      <c r="Z137" s="38" t="str">
        <f t="shared" si="20"/>
        <v/>
      </c>
      <c r="AA137" s="37" t="str">
        <f>IF(LEFT(R137,1)="#","Invalid Instruction!",IF(ISNUMBER(Q137),IF(Q137&lt;10,"",VLOOKUP(R137,'8080'!$D$6:$J$252,'8080'!$J$4,0)),""))</f>
        <v/>
      </c>
      <c r="AB137" s="37" t="str">
        <f>IF(LEN(W137)=0,"",IF(ISERROR(VALUE(LEFT(W137,1))),IF(ISNA(MATCH(W137,W$13:W136,0)),"","DUP"),"LAB"))</f>
        <v/>
      </c>
      <c r="AC137" s="49"/>
    </row>
    <row r="138" spans="1:29" x14ac:dyDescent="0.2">
      <c r="A138" s="44"/>
      <c r="B138" s="210"/>
      <c r="C138" s="208" t="str">
        <f t="shared" si="21"/>
        <v/>
      </c>
      <c r="D138" s="54" t="str">
        <f t="shared" si="13"/>
        <v/>
      </c>
      <c r="E138" s="113" t="str">
        <f>IF(OR(LEN(I138)=0,Q138&lt;2,Q138=9),"",IF(AND(Q138&lt;4,LEFT(V138,1)="#"),"###",IF(Q138=2,IF(HEX2DEC(V138)&gt;255,"&gt;FF!",RIGHT(V138,2)),IF(Q138=3,DEC2HEX(MOD(HEX2DEC(V138),256),2),IF(ISNA(MATCH(R138,'8080'!$D$6:$D$252,0)),"###",VLOOKUP(R138,'8080'!$D$6:$K$252,4,0))))))</f>
        <v/>
      </c>
      <c r="F138" s="114" t="str">
        <f t="shared" si="22"/>
        <v/>
      </c>
      <c r="G138" s="53" t="str">
        <f t="shared" si="14"/>
        <v/>
      </c>
      <c r="H138" s="52"/>
      <c r="I138" s="43"/>
      <c r="J138" s="43"/>
      <c r="K138" s="251"/>
      <c r="L138" s="55" t="str">
        <f t="shared" si="15"/>
        <v/>
      </c>
      <c r="M138" s="38" t="str">
        <f>IF(ISNUMBER(Q138),IF(Q138&lt;10,"",VLOOKUP(R138,'8080'!$D$6:$J$252,'8080'!$I$4,0)),"")</f>
        <v/>
      </c>
      <c r="N138" s="53" t="str">
        <f>IF(ISNUMBER(Q138),IF(Q138&lt;10,"",VLOOKUP(R138,'8080'!$D$6:$J$252,'8080'!$H$4,0)),"")</f>
        <v/>
      </c>
      <c r="O138" s="210"/>
      <c r="P138" s="44"/>
      <c r="Q138" s="38" t="str">
        <f>IF(LEN(I138)=0,"",IF(I138="org",0,IF(I138="equ",1,IF(I138="db",2,IF(I138="dw",3,IF(I138="end",9,IF(ISNA(MATCH(I138,'8080'!$B$6:$B$252,0)),"BOGUS",VLOOKUP(I138,'8080'!$B$6:$L$252,'8080'!K$3,0))))))))</f>
        <v/>
      </c>
      <c r="R138" s="37" t="str">
        <f t="shared" si="16"/>
        <v/>
      </c>
      <c r="S138" s="38" t="str">
        <f>IF(LEN(Q138)=0,"",IF(Q138&gt;9,VLOOKUP(R138,'8080'!$D$6:$E$252,'8080'!$E$4,0),IF(OR(Q138&lt;2,Q138=9),0,IF(Q138=2,1,IF(Q138=3,2,"ERROR!")))))</f>
        <v/>
      </c>
      <c r="T138" s="37" t="str">
        <f t="shared" si="17"/>
        <v/>
      </c>
      <c r="U138" s="37" t="str">
        <f t="shared" si="23"/>
        <v/>
      </c>
      <c r="V138" s="37" t="str">
        <f t="shared" si="24"/>
        <v/>
      </c>
      <c r="W138" s="37" t="str">
        <f t="shared" si="18"/>
        <v/>
      </c>
      <c r="X138" s="38" t="str">
        <f t="shared" si="25"/>
        <v>0029</v>
      </c>
      <c r="Y138" s="38" t="str">
        <f t="shared" si="19"/>
        <v>0000</v>
      </c>
      <c r="Z138" s="38" t="str">
        <f t="shared" si="20"/>
        <v/>
      </c>
      <c r="AA138" s="37" t="str">
        <f>IF(LEFT(R138,1)="#","Invalid Instruction!",IF(ISNUMBER(Q138),IF(Q138&lt;10,"",VLOOKUP(R138,'8080'!$D$6:$J$252,'8080'!$J$4,0)),""))</f>
        <v/>
      </c>
      <c r="AB138" s="37" t="str">
        <f>IF(LEN(W138)=0,"",IF(ISERROR(VALUE(LEFT(W138,1))),IF(ISNA(MATCH(W138,W$13:W137,0)),"","DUP"),"LAB"))</f>
        <v/>
      </c>
      <c r="AC138" s="49"/>
    </row>
    <row r="139" spans="1:29" x14ac:dyDescent="0.2">
      <c r="A139" s="44"/>
      <c r="B139" s="210"/>
      <c r="C139" s="208" t="str">
        <f t="shared" si="21"/>
        <v/>
      </c>
      <c r="D139" s="54" t="str">
        <f t="shared" si="13"/>
        <v/>
      </c>
      <c r="E139" s="113" t="str">
        <f>IF(OR(LEN(I139)=0,Q139&lt;2,Q139=9),"",IF(AND(Q139&lt;4,LEFT(V139,1)="#"),"###",IF(Q139=2,IF(HEX2DEC(V139)&gt;255,"&gt;FF!",RIGHT(V139,2)),IF(Q139=3,DEC2HEX(MOD(HEX2DEC(V139),256),2),IF(ISNA(MATCH(R139,'8080'!$D$6:$D$252,0)),"###",VLOOKUP(R139,'8080'!$D$6:$K$252,4,0))))))</f>
        <v/>
      </c>
      <c r="F139" s="114" t="str">
        <f t="shared" si="22"/>
        <v/>
      </c>
      <c r="G139" s="53" t="str">
        <f t="shared" si="14"/>
        <v/>
      </c>
      <c r="H139" s="52"/>
      <c r="I139" s="43"/>
      <c r="J139" s="43"/>
      <c r="K139" s="251"/>
      <c r="L139" s="55" t="str">
        <f t="shared" si="15"/>
        <v/>
      </c>
      <c r="M139" s="38" t="str">
        <f>IF(ISNUMBER(Q139),IF(Q139&lt;10,"",VLOOKUP(R139,'8080'!$D$6:$J$252,'8080'!$I$4,0)),"")</f>
        <v/>
      </c>
      <c r="N139" s="53" t="str">
        <f>IF(ISNUMBER(Q139),IF(Q139&lt;10,"",VLOOKUP(R139,'8080'!$D$6:$J$252,'8080'!$H$4,0)),"")</f>
        <v/>
      </c>
      <c r="O139" s="210"/>
      <c r="P139" s="44"/>
      <c r="Q139" s="38" t="str">
        <f>IF(LEN(I139)=0,"",IF(I139="org",0,IF(I139="equ",1,IF(I139="db",2,IF(I139="dw",3,IF(I139="end",9,IF(ISNA(MATCH(I139,'8080'!$B$6:$B$252,0)),"BOGUS",VLOOKUP(I139,'8080'!$B$6:$L$252,'8080'!K$3,0))))))))</f>
        <v/>
      </c>
      <c r="R139" s="37" t="str">
        <f t="shared" si="16"/>
        <v/>
      </c>
      <c r="S139" s="38" t="str">
        <f>IF(LEN(Q139)=0,"",IF(Q139&gt;9,VLOOKUP(R139,'8080'!$D$6:$E$252,'8080'!$E$4,0),IF(OR(Q139&lt;2,Q139=9),0,IF(Q139=2,1,IF(Q139=3,2,"ERROR!")))))</f>
        <v/>
      </c>
      <c r="T139" s="37" t="str">
        <f t="shared" si="17"/>
        <v/>
      </c>
      <c r="U139" s="37" t="str">
        <f t="shared" si="23"/>
        <v/>
      </c>
      <c r="V139" s="37" t="str">
        <f t="shared" si="24"/>
        <v/>
      </c>
      <c r="W139" s="37" t="str">
        <f t="shared" si="18"/>
        <v/>
      </c>
      <c r="X139" s="38" t="str">
        <f t="shared" si="25"/>
        <v>0029</v>
      </c>
      <c r="Y139" s="38" t="str">
        <f t="shared" si="19"/>
        <v>0000</v>
      </c>
      <c r="Z139" s="38" t="str">
        <f t="shared" si="20"/>
        <v/>
      </c>
      <c r="AA139" s="37" t="str">
        <f>IF(LEFT(R139,1)="#","Invalid Instruction!",IF(ISNUMBER(Q139),IF(Q139&lt;10,"",VLOOKUP(R139,'8080'!$D$6:$J$252,'8080'!$J$4,0)),""))</f>
        <v/>
      </c>
      <c r="AB139" s="37" t="str">
        <f>IF(LEN(W139)=0,"",IF(ISERROR(VALUE(LEFT(W139,1))),IF(ISNA(MATCH(W139,W$13:W138,0)),"","DUP"),"LAB"))</f>
        <v/>
      </c>
      <c r="AC139" s="49"/>
    </row>
    <row r="140" spans="1:29" x14ac:dyDescent="0.2">
      <c r="A140" s="44"/>
      <c r="B140" s="210"/>
      <c r="C140" s="208" t="str">
        <f t="shared" si="21"/>
        <v/>
      </c>
      <c r="D140" s="54" t="str">
        <f t="shared" si="13"/>
        <v/>
      </c>
      <c r="E140" s="113" t="str">
        <f>IF(OR(LEN(I140)=0,Q140&lt;2,Q140=9),"",IF(AND(Q140&lt;4,LEFT(V140,1)="#"),"###",IF(Q140=2,IF(HEX2DEC(V140)&gt;255,"&gt;FF!",RIGHT(V140,2)),IF(Q140=3,DEC2HEX(MOD(HEX2DEC(V140),256),2),IF(ISNA(MATCH(R140,'8080'!$D$6:$D$252,0)),"###",VLOOKUP(R140,'8080'!$D$6:$K$252,4,0))))))</f>
        <v/>
      </c>
      <c r="F140" s="114" t="str">
        <f t="shared" si="22"/>
        <v/>
      </c>
      <c r="G140" s="53" t="str">
        <f t="shared" si="14"/>
        <v/>
      </c>
      <c r="H140" s="52"/>
      <c r="I140" s="43"/>
      <c r="J140" s="43"/>
      <c r="K140" s="251"/>
      <c r="L140" s="55" t="str">
        <f t="shared" si="15"/>
        <v/>
      </c>
      <c r="M140" s="38" t="str">
        <f>IF(ISNUMBER(Q140),IF(Q140&lt;10,"",VLOOKUP(R140,'8080'!$D$6:$J$252,'8080'!$I$4,0)),"")</f>
        <v/>
      </c>
      <c r="N140" s="53" t="str">
        <f>IF(ISNUMBER(Q140),IF(Q140&lt;10,"",VLOOKUP(R140,'8080'!$D$6:$J$252,'8080'!$H$4,0)),"")</f>
        <v/>
      </c>
      <c r="O140" s="210"/>
      <c r="P140" s="44"/>
      <c r="Q140" s="38" t="str">
        <f>IF(LEN(I140)=0,"",IF(I140="org",0,IF(I140="equ",1,IF(I140="db",2,IF(I140="dw",3,IF(I140="end",9,IF(ISNA(MATCH(I140,'8080'!$B$6:$B$252,0)),"BOGUS",VLOOKUP(I140,'8080'!$B$6:$L$252,'8080'!K$3,0))))))))</f>
        <v/>
      </c>
      <c r="R140" s="37" t="str">
        <f t="shared" si="16"/>
        <v/>
      </c>
      <c r="S140" s="38" t="str">
        <f>IF(LEN(Q140)=0,"",IF(Q140&gt;9,VLOOKUP(R140,'8080'!$D$6:$E$252,'8080'!$E$4,0),IF(OR(Q140&lt;2,Q140=9),0,IF(Q140=2,1,IF(Q140=3,2,"ERROR!")))))</f>
        <v/>
      </c>
      <c r="T140" s="37" t="str">
        <f t="shared" si="17"/>
        <v/>
      </c>
      <c r="U140" s="37" t="str">
        <f t="shared" si="23"/>
        <v/>
      </c>
      <c r="V140" s="37" t="str">
        <f t="shared" si="24"/>
        <v/>
      </c>
      <c r="W140" s="37" t="str">
        <f t="shared" si="18"/>
        <v/>
      </c>
      <c r="X140" s="38" t="str">
        <f t="shared" si="25"/>
        <v>0029</v>
      </c>
      <c r="Y140" s="38" t="str">
        <f t="shared" si="19"/>
        <v>0000</v>
      </c>
      <c r="Z140" s="38" t="str">
        <f t="shared" si="20"/>
        <v/>
      </c>
      <c r="AA140" s="37" t="str">
        <f>IF(LEFT(R140,1)="#","Invalid Instruction!",IF(ISNUMBER(Q140),IF(Q140&lt;10,"",VLOOKUP(R140,'8080'!$D$6:$J$252,'8080'!$J$4,0)),""))</f>
        <v/>
      </c>
      <c r="AB140" s="37" t="str">
        <f>IF(LEN(W140)=0,"",IF(ISERROR(VALUE(LEFT(W140,1))),IF(ISNA(MATCH(W140,W$13:W139,0)),"","DUP"),"LAB"))</f>
        <v/>
      </c>
      <c r="AC140" s="49"/>
    </row>
    <row r="141" spans="1:29" x14ac:dyDescent="0.2">
      <c r="A141" s="44"/>
      <c r="B141" s="210"/>
      <c r="C141" s="208" t="str">
        <f t="shared" si="21"/>
        <v/>
      </c>
      <c r="D141" s="54" t="str">
        <f t="shared" ref="D141:D204" si="26">IF(LEN(I141)=0,"",X141)</f>
        <v/>
      </c>
      <c r="E141" s="113" t="str">
        <f>IF(OR(LEN(I141)=0,Q141&lt;2,Q141=9),"",IF(AND(Q141&lt;4,LEFT(V141,1)="#"),"###",IF(Q141=2,IF(HEX2DEC(V141)&gt;255,"&gt;FF!",RIGHT(V141,2)),IF(Q141=3,DEC2HEX(MOD(HEX2DEC(V141),256),2),IF(ISNA(MATCH(R141,'8080'!$D$6:$D$252,0)),"###",VLOOKUP(R141,'8080'!$D$6:$K$252,4,0))))))</f>
        <v/>
      </c>
      <c r="F141" s="114" t="str">
        <f t="shared" si="22"/>
        <v/>
      </c>
      <c r="G141" s="53" t="str">
        <f t="shared" ref="G141:G204" si="27">IF(LEN(Q141)=0,"",IF(Q141&lt;15,"",IF(ISERROR(HEX2DEC(V141)),"###",IF(HEX2DEC(V141)&gt;65535,"&gt;FFFF!",DEC2HEX(INT(HEX2DEC(V141)/256),2)))))</f>
        <v/>
      </c>
      <c r="H141" s="52"/>
      <c r="I141" s="43"/>
      <c r="J141" s="43"/>
      <c r="K141" s="251"/>
      <c r="L141" s="55" t="str">
        <f t="shared" ref="L141:L204" si="28">IF(LEN(Q141)=0,"",IF(Q141&lt;13,AA141,IF(Q141=17,CONCATENATE(AA141," to ",Z141,"h"),REPLACE(AA141,SEARCH("immediate",AA141),9,CONCATENATE(Z141,"h")))))</f>
        <v/>
      </c>
      <c r="M141" s="38" t="str">
        <f>IF(ISNUMBER(Q141),IF(Q141&lt;10,"",VLOOKUP(R141,'8080'!$D$6:$J$252,'8080'!$I$4,0)),"")</f>
        <v/>
      </c>
      <c r="N141" s="53" t="str">
        <f>IF(ISNUMBER(Q141),IF(Q141&lt;10,"",VLOOKUP(R141,'8080'!$D$6:$J$252,'8080'!$H$4,0)),"")</f>
        <v/>
      </c>
      <c r="O141" s="210"/>
      <c r="P141" s="44"/>
      <c r="Q141" s="38" t="str">
        <f>IF(LEN(I141)=0,"",IF(I141="org",0,IF(I141="equ",1,IF(I141="db",2,IF(I141="dw",3,IF(I141="end",9,IF(ISNA(MATCH(I141,'8080'!$B$6:$B$252,0)),"BOGUS",VLOOKUP(I141,'8080'!$B$6:$L$252,'8080'!K$3,0))))))))</f>
        <v/>
      </c>
      <c r="R141" s="37" t="str">
        <f t="shared" ref="R141:R204" si="29">IF(LEN(Q141)=0,"",IF(Q141&lt;12,I141,IF(OR(Q141=14,Q141=16,Q141=17),I141,IF(Q141=12,CONCATENATE(I141," ",J141),IF(OR(Q141=13,Q141=15),CONCATENATE(I141," ",IF(LEFT(J141,2)="sp",LEFT(J141,3),LEFT(J141,2))),"###")))))</f>
        <v/>
      </c>
      <c r="S141" s="38" t="str">
        <f>IF(LEN(Q141)=0,"",IF(Q141&gt;9,VLOOKUP(R141,'8080'!$D$6:$E$252,'8080'!$E$4,0),IF(OR(Q141&lt;2,Q141=9),0,IF(Q141=2,1,IF(Q141=3,2,"ERROR!")))))</f>
        <v/>
      </c>
      <c r="T141" s="37" t="str">
        <f t="shared" ref="T141:T204" si="30">IF(Q141="BOGUS","###",IF(AND(Q141=11,LEN(J141)&gt;0),"###",IF(OR(LEN(I141)=0,Q141=9,Q141=11,Q141=12),"",IF(OR(Q141&lt;4,Q141=14,Q141=16,Q141=17),J141,RIGHT(J141,IF(LEFT(J141,2)="sp",LEN(J141)-3,LEN(J141)-2))))))</f>
        <v/>
      </c>
      <c r="U141" s="37" t="str">
        <f t="shared" si="23"/>
        <v/>
      </c>
      <c r="V141" s="37" t="str">
        <f t="shared" si="24"/>
        <v/>
      </c>
      <c r="W141" s="37" t="str">
        <f t="shared" ref="W141:W204" si="31">IF(LEN(H141)=0,"",IF(RIGHT(H141)=":",LEFT(H141,LEN(H141)-1),H141))</f>
        <v/>
      </c>
      <c r="X141" s="38" t="str">
        <f t="shared" si="25"/>
        <v>0029</v>
      </c>
      <c r="Y141" s="38" t="str">
        <f t="shared" ref="Y141:Y204" si="32">IF(OR(Q141&lt;10,Q141&gt;12),DEC2HEX(HEX2DEC(V141),4),X141)</f>
        <v>0000</v>
      </c>
      <c r="Z141" s="38" t="str">
        <f t="shared" ref="Z141:Z204" si="33">IF(OR(LEN(Q141)=0,Q141&lt;13),"",DEC2HEX(HEX2DEC(V141),IF(OR(Q141&lt;2,Q141=3,Q141&gt;14),4,2)))</f>
        <v/>
      </c>
      <c r="AA141" s="37" t="str">
        <f>IF(LEFT(R141,1)="#","Invalid Instruction!",IF(ISNUMBER(Q141),IF(Q141&lt;10,"",VLOOKUP(R141,'8080'!$D$6:$J$252,'8080'!$J$4,0)),""))</f>
        <v/>
      </c>
      <c r="AB141" s="37" t="str">
        <f>IF(LEN(W141)=0,"",IF(ISERROR(VALUE(LEFT(W141,1))),IF(ISNA(MATCH(W141,W$13:W140,0)),"","DUP"),"LAB"))</f>
        <v/>
      </c>
      <c r="AC141" s="49"/>
    </row>
    <row r="142" spans="1:29" x14ac:dyDescent="0.2">
      <c r="A142" s="44"/>
      <c r="B142" s="210"/>
      <c r="C142" s="208" t="str">
        <f t="shared" ref="C142:C205" si="34">IF(AB142="LAB","Label",IF(AB142="DUP","Duplicate",IF(LEFT(D142,1)="#","Value",IF(RIGHT(R142,1)="!","Operand",IF(LEFT(E142)="#",IF(Q142&gt;10,"Mnemonic","Value"),IF(OR(LEFT(E142,1)="&gt;",LEFT(F142,1)="&gt;",LEFT(G142,1)="&gt;"),"Range",IF(LEFT(F142,1)="#",IF(Q142=11,"Operand","Value"),"")))))))</f>
        <v/>
      </c>
      <c r="D142" s="54" t="str">
        <f t="shared" si="26"/>
        <v/>
      </c>
      <c r="E142" s="113" t="str">
        <f>IF(OR(LEN(I142)=0,Q142&lt;2,Q142=9),"",IF(AND(Q142&lt;4,LEFT(V142,1)="#"),"###",IF(Q142=2,IF(HEX2DEC(V142)&gt;255,"&gt;FF!",RIGHT(V142,2)),IF(Q142=3,DEC2HEX(MOD(HEX2DEC(V142),256),2),IF(ISNA(MATCH(R142,'8080'!$D$6:$D$252,0)),"###",VLOOKUP(R142,'8080'!$D$6:$K$252,4,0))))))</f>
        <v/>
      </c>
      <c r="F142" s="114" t="str">
        <f t="shared" ref="F142:F205" si="35">IF(OR(LEN(V142)=0,Q142&lt;3),"",IF(Q142=3,IF(HEX2DEC(V142)&gt;65535,"&gt;FFFF!",DEC2HEX(INT(HEX2DEC(V142)/256),2)),IF(ISERROR(HEX2DEC(V142)),"###",IF(AND(Q142&gt;9,Q142&lt;15,HEX2DEC(V142)&gt;255),"&gt;FF!",DEC2HEX(MOD(HEX2DEC(V142),256),2)))))</f>
        <v/>
      </c>
      <c r="G142" s="53" t="str">
        <f t="shared" si="27"/>
        <v/>
      </c>
      <c r="H142" s="52"/>
      <c r="I142" s="43"/>
      <c r="J142" s="43"/>
      <c r="K142" s="251"/>
      <c r="L142" s="55" t="str">
        <f t="shared" si="28"/>
        <v/>
      </c>
      <c r="M142" s="38" t="str">
        <f>IF(ISNUMBER(Q142),IF(Q142&lt;10,"",VLOOKUP(R142,'8080'!$D$6:$J$252,'8080'!$I$4,0)),"")</f>
        <v/>
      </c>
      <c r="N142" s="53" t="str">
        <f>IF(ISNUMBER(Q142),IF(Q142&lt;10,"",VLOOKUP(R142,'8080'!$D$6:$J$252,'8080'!$H$4,0)),"")</f>
        <v/>
      </c>
      <c r="O142" s="210"/>
      <c r="P142" s="44"/>
      <c r="Q142" s="38" t="str">
        <f>IF(LEN(I142)=0,"",IF(I142="org",0,IF(I142="equ",1,IF(I142="db",2,IF(I142="dw",3,IF(I142="end",9,IF(ISNA(MATCH(I142,'8080'!$B$6:$B$252,0)),"BOGUS",VLOOKUP(I142,'8080'!$B$6:$L$252,'8080'!K$3,0))))))))</f>
        <v/>
      </c>
      <c r="R142" s="37" t="str">
        <f t="shared" si="29"/>
        <v/>
      </c>
      <c r="S142" s="38" t="str">
        <f>IF(LEN(Q142)=0,"",IF(Q142&gt;9,VLOOKUP(R142,'8080'!$D$6:$E$252,'8080'!$E$4,0),IF(OR(Q142&lt;2,Q142=9),0,IF(Q142=2,1,IF(Q142=3,2,"ERROR!")))))</f>
        <v/>
      </c>
      <c r="T142" s="37" t="str">
        <f t="shared" si="30"/>
        <v/>
      </c>
      <c r="U142" s="37" t="str">
        <f t="shared" ref="U142:U205" si="36">IF(LEN(T142)=0,"",IF(AND(CODE(LEFT(T142,1))=34,LEN(T142)=3,CODE(RIGHT(T142,1))=34),CODE(MID(T142,2,1)),IF(ISERROR(VALUE(LEFT(T142)-1)),T142,IF(RIGHT(T142,1)="q",IF(ISERROR(OCT2DEC(LEFT(T142,LEN(T142)-1))),"##Q",OCT2DEC(LEFT(T142,LEN(T142)-1))),IF(RIGHT(T142,1)="h",IF(ISERROR(HEX2DEC(LEFT(T142,LEN(T142)-1))),"##H",HEX2DEC(LEFT(T142,LEN(T142)-1))),IF(ISERROR(VALUE(T142)),"##D",VALUE(T142)))))))</f>
        <v/>
      </c>
      <c r="V142" s="37" t="str">
        <f t="shared" ref="V142:V205" si="37">IF(LEN(U142)=0,"",IF(U142="$",X142,IF(ISERROR(VALUE(U142)),IF(ISNA(MATCH(U142,$W$13:$W$512,0)),"###",VLOOKUP(U142,$W$13:$Y$512,IF(INDEX($Q$13:$Q$512,MATCH(T142,$W$13:$W$512,0))=1,3,2),0)),DEC2HEX(U142,4))))</f>
        <v/>
      </c>
      <c r="W142" s="37" t="str">
        <f t="shared" si="31"/>
        <v/>
      </c>
      <c r="X142" s="38" t="str">
        <f t="shared" ref="X142:X205" si="38">IF(Q142=0,IF(ISERROR(HEX2DEC(V142)),"###",DEC2HEX(HEX2DEC(V142),4)),IF(LEN(Q141)=0,X141,DEC2HEX(MOD(HEX2DEC(X141)+S141,65536),4)))</f>
        <v>0029</v>
      </c>
      <c r="Y142" s="38" t="str">
        <f t="shared" si="32"/>
        <v>0000</v>
      </c>
      <c r="Z142" s="38" t="str">
        <f t="shared" si="33"/>
        <v/>
      </c>
      <c r="AA142" s="37" t="str">
        <f>IF(LEFT(R142,1)="#","Invalid Instruction!",IF(ISNUMBER(Q142),IF(Q142&lt;10,"",VLOOKUP(R142,'8080'!$D$6:$J$252,'8080'!$J$4,0)),""))</f>
        <v/>
      </c>
      <c r="AB142" s="37" t="str">
        <f>IF(LEN(W142)=0,"",IF(ISERROR(VALUE(LEFT(W142,1))),IF(ISNA(MATCH(W142,W$13:W141,0)),"","DUP"),"LAB"))</f>
        <v/>
      </c>
      <c r="AC142" s="49"/>
    </row>
    <row r="143" spans="1:29" x14ac:dyDescent="0.2">
      <c r="A143" s="44"/>
      <c r="B143" s="210"/>
      <c r="C143" s="208" t="str">
        <f t="shared" si="34"/>
        <v/>
      </c>
      <c r="D143" s="54" t="str">
        <f t="shared" si="26"/>
        <v/>
      </c>
      <c r="E143" s="113" t="str">
        <f>IF(OR(LEN(I143)=0,Q143&lt;2,Q143=9),"",IF(AND(Q143&lt;4,LEFT(V143,1)="#"),"###",IF(Q143=2,IF(HEX2DEC(V143)&gt;255,"&gt;FF!",RIGHT(V143,2)),IF(Q143=3,DEC2HEX(MOD(HEX2DEC(V143),256),2),IF(ISNA(MATCH(R143,'8080'!$D$6:$D$252,0)),"###",VLOOKUP(R143,'8080'!$D$6:$K$252,4,0))))))</f>
        <v/>
      </c>
      <c r="F143" s="114" t="str">
        <f t="shared" si="35"/>
        <v/>
      </c>
      <c r="G143" s="53" t="str">
        <f t="shared" si="27"/>
        <v/>
      </c>
      <c r="H143" s="52"/>
      <c r="I143" s="43"/>
      <c r="J143" s="43"/>
      <c r="K143" s="251"/>
      <c r="L143" s="55" t="str">
        <f t="shared" si="28"/>
        <v/>
      </c>
      <c r="M143" s="38" t="str">
        <f>IF(ISNUMBER(Q143),IF(Q143&lt;10,"",VLOOKUP(R143,'8080'!$D$6:$J$252,'8080'!$I$4,0)),"")</f>
        <v/>
      </c>
      <c r="N143" s="53" t="str">
        <f>IF(ISNUMBER(Q143),IF(Q143&lt;10,"",VLOOKUP(R143,'8080'!$D$6:$J$252,'8080'!$H$4,0)),"")</f>
        <v/>
      </c>
      <c r="O143" s="210"/>
      <c r="P143" s="44"/>
      <c r="Q143" s="38" t="str">
        <f>IF(LEN(I143)=0,"",IF(I143="org",0,IF(I143="equ",1,IF(I143="db",2,IF(I143="dw",3,IF(I143="end",9,IF(ISNA(MATCH(I143,'8080'!$B$6:$B$252,0)),"BOGUS",VLOOKUP(I143,'8080'!$B$6:$L$252,'8080'!K$3,0))))))))</f>
        <v/>
      </c>
      <c r="R143" s="37" t="str">
        <f t="shared" si="29"/>
        <v/>
      </c>
      <c r="S143" s="38" t="str">
        <f>IF(LEN(Q143)=0,"",IF(Q143&gt;9,VLOOKUP(R143,'8080'!$D$6:$E$252,'8080'!$E$4,0),IF(OR(Q143&lt;2,Q143=9),0,IF(Q143=2,1,IF(Q143=3,2,"ERROR!")))))</f>
        <v/>
      </c>
      <c r="T143" s="37" t="str">
        <f t="shared" si="30"/>
        <v/>
      </c>
      <c r="U143" s="37" t="str">
        <f t="shared" si="36"/>
        <v/>
      </c>
      <c r="V143" s="37" t="str">
        <f t="shared" si="37"/>
        <v/>
      </c>
      <c r="W143" s="37" t="str">
        <f t="shared" si="31"/>
        <v/>
      </c>
      <c r="X143" s="38" t="str">
        <f t="shared" si="38"/>
        <v>0029</v>
      </c>
      <c r="Y143" s="38" t="str">
        <f t="shared" si="32"/>
        <v>0000</v>
      </c>
      <c r="Z143" s="38" t="str">
        <f t="shared" si="33"/>
        <v/>
      </c>
      <c r="AA143" s="37" t="str">
        <f>IF(LEFT(R143,1)="#","Invalid Instruction!",IF(ISNUMBER(Q143),IF(Q143&lt;10,"",VLOOKUP(R143,'8080'!$D$6:$J$252,'8080'!$J$4,0)),""))</f>
        <v/>
      </c>
      <c r="AB143" s="37" t="str">
        <f>IF(LEN(W143)=0,"",IF(ISERROR(VALUE(LEFT(W143,1))),IF(ISNA(MATCH(W143,W$13:W142,0)),"","DUP"),"LAB"))</f>
        <v/>
      </c>
      <c r="AC143" s="49"/>
    </row>
    <row r="144" spans="1:29" x14ac:dyDescent="0.2">
      <c r="A144" s="44"/>
      <c r="B144" s="210"/>
      <c r="C144" s="208" t="str">
        <f t="shared" si="34"/>
        <v/>
      </c>
      <c r="D144" s="54" t="str">
        <f t="shared" si="26"/>
        <v/>
      </c>
      <c r="E144" s="113" t="str">
        <f>IF(OR(LEN(I144)=0,Q144&lt;2,Q144=9),"",IF(AND(Q144&lt;4,LEFT(V144,1)="#"),"###",IF(Q144=2,IF(HEX2DEC(V144)&gt;255,"&gt;FF!",RIGHT(V144,2)),IF(Q144=3,DEC2HEX(MOD(HEX2DEC(V144),256),2),IF(ISNA(MATCH(R144,'8080'!$D$6:$D$252,0)),"###",VLOOKUP(R144,'8080'!$D$6:$K$252,4,0))))))</f>
        <v/>
      </c>
      <c r="F144" s="114" t="str">
        <f t="shared" si="35"/>
        <v/>
      </c>
      <c r="G144" s="53" t="str">
        <f t="shared" si="27"/>
        <v/>
      </c>
      <c r="H144" s="52"/>
      <c r="I144" s="43"/>
      <c r="J144" s="43"/>
      <c r="K144" s="251"/>
      <c r="L144" s="55" t="str">
        <f t="shared" si="28"/>
        <v/>
      </c>
      <c r="M144" s="38" t="str">
        <f>IF(ISNUMBER(Q144),IF(Q144&lt;10,"",VLOOKUP(R144,'8080'!$D$6:$J$252,'8080'!$I$4,0)),"")</f>
        <v/>
      </c>
      <c r="N144" s="53" t="str">
        <f>IF(ISNUMBER(Q144),IF(Q144&lt;10,"",VLOOKUP(R144,'8080'!$D$6:$J$252,'8080'!$H$4,0)),"")</f>
        <v/>
      </c>
      <c r="O144" s="210"/>
      <c r="P144" s="44"/>
      <c r="Q144" s="38" t="str">
        <f>IF(LEN(I144)=0,"",IF(I144="org",0,IF(I144="equ",1,IF(I144="db",2,IF(I144="dw",3,IF(I144="end",9,IF(ISNA(MATCH(I144,'8080'!$B$6:$B$252,0)),"BOGUS",VLOOKUP(I144,'8080'!$B$6:$L$252,'8080'!K$3,0))))))))</f>
        <v/>
      </c>
      <c r="R144" s="37" t="str">
        <f t="shared" si="29"/>
        <v/>
      </c>
      <c r="S144" s="38" t="str">
        <f>IF(LEN(Q144)=0,"",IF(Q144&gt;9,VLOOKUP(R144,'8080'!$D$6:$E$252,'8080'!$E$4,0),IF(OR(Q144&lt;2,Q144=9),0,IF(Q144=2,1,IF(Q144=3,2,"ERROR!")))))</f>
        <v/>
      </c>
      <c r="T144" s="37" t="str">
        <f t="shared" si="30"/>
        <v/>
      </c>
      <c r="U144" s="37" t="str">
        <f t="shared" si="36"/>
        <v/>
      </c>
      <c r="V144" s="37" t="str">
        <f t="shared" si="37"/>
        <v/>
      </c>
      <c r="W144" s="37" t="str">
        <f t="shared" si="31"/>
        <v/>
      </c>
      <c r="X144" s="38" t="str">
        <f t="shared" si="38"/>
        <v>0029</v>
      </c>
      <c r="Y144" s="38" t="str">
        <f t="shared" si="32"/>
        <v>0000</v>
      </c>
      <c r="Z144" s="38" t="str">
        <f t="shared" si="33"/>
        <v/>
      </c>
      <c r="AA144" s="37" t="str">
        <f>IF(LEFT(R144,1)="#","Invalid Instruction!",IF(ISNUMBER(Q144),IF(Q144&lt;10,"",VLOOKUP(R144,'8080'!$D$6:$J$252,'8080'!$J$4,0)),""))</f>
        <v/>
      </c>
      <c r="AB144" s="37" t="str">
        <f>IF(LEN(W144)=0,"",IF(ISERROR(VALUE(LEFT(W144,1))),IF(ISNA(MATCH(W144,W$13:W143,0)),"","DUP"),"LAB"))</f>
        <v/>
      </c>
      <c r="AC144" s="49"/>
    </row>
    <row r="145" spans="1:29" x14ac:dyDescent="0.2">
      <c r="A145" s="44"/>
      <c r="B145" s="210"/>
      <c r="C145" s="208" t="str">
        <f t="shared" si="34"/>
        <v/>
      </c>
      <c r="D145" s="54" t="str">
        <f t="shared" si="26"/>
        <v/>
      </c>
      <c r="E145" s="113" t="str">
        <f>IF(OR(LEN(I145)=0,Q145&lt;2,Q145=9),"",IF(AND(Q145&lt;4,LEFT(V145,1)="#"),"###",IF(Q145=2,IF(HEX2DEC(V145)&gt;255,"&gt;FF!",RIGHT(V145,2)),IF(Q145=3,DEC2HEX(MOD(HEX2DEC(V145),256),2),IF(ISNA(MATCH(R145,'8080'!$D$6:$D$252,0)),"###",VLOOKUP(R145,'8080'!$D$6:$K$252,4,0))))))</f>
        <v/>
      </c>
      <c r="F145" s="114" t="str">
        <f t="shared" si="35"/>
        <v/>
      </c>
      <c r="G145" s="53" t="str">
        <f t="shared" si="27"/>
        <v/>
      </c>
      <c r="H145" s="52"/>
      <c r="I145" s="43"/>
      <c r="J145" s="43"/>
      <c r="K145" s="251"/>
      <c r="L145" s="55" t="str">
        <f t="shared" si="28"/>
        <v/>
      </c>
      <c r="M145" s="38" t="str">
        <f>IF(ISNUMBER(Q145),IF(Q145&lt;10,"",VLOOKUP(R145,'8080'!$D$6:$J$252,'8080'!$I$4,0)),"")</f>
        <v/>
      </c>
      <c r="N145" s="53" t="str">
        <f>IF(ISNUMBER(Q145),IF(Q145&lt;10,"",VLOOKUP(R145,'8080'!$D$6:$J$252,'8080'!$H$4,0)),"")</f>
        <v/>
      </c>
      <c r="O145" s="210"/>
      <c r="P145" s="44"/>
      <c r="Q145" s="38" t="str">
        <f>IF(LEN(I145)=0,"",IF(I145="org",0,IF(I145="equ",1,IF(I145="db",2,IF(I145="dw",3,IF(I145="end",9,IF(ISNA(MATCH(I145,'8080'!$B$6:$B$252,0)),"BOGUS",VLOOKUP(I145,'8080'!$B$6:$L$252,'8080'!K$3,0))))))))</f>
        <v/>
      </c>
      <c r="R145" s="37" t="str">
        <f t="shared" si="29"/>
        <v/>
      </c>
      <c r="S145" s="38" t="str">
        <f>IF(LEN(Q145)=0,"",IF(Q145&gt;9,VLOOKUP(R145,'8080'!$D$6:$E$252,'8080'!$E$4,0),IF(OR(Q145&lt;2,Q145=9),0,IF(Q145=2,1,IF(Q145=3,2,"ERROR!")))))</f>
        <v/>
      </c>
      <c r="T145" s="37" t="str">
        <f t="shared" si="30"/>
        <v/>
      </c>
      <c r="U145" s="37" t="str">
        <f t="shared" si="36"/>
        <v/>
      </c>
      <c r="V145" s="37" t="str">
        <f t="shared" si="37"/>
        <v/>
      </c>
      <c r="W145" s="37" t="str">
        <f t="shared" si="31"/>
        <v/>
      </c>
      <c r="X145" s="38" t="str">
        <f t="shared" si="38"/>
        <v>0029</v>
      </c>
      <c r="Y145" s="38" t="str">
        <f t="shared" si="32"/>
        <v>0000</v>
      </c>
      <c r="Z145" s="38" t="str">
        <f t="shared" si="33"/>
        <v/>
      </c>
      <c r="AA145" s="37" t="str">
        <f>IF(LEFT(R145,1)="#","Invalid Instruction!",IF(ISNUMBER(Q145),IF(Q145&lt;10,"",VLOOKUP(R145,'8080'!$D$6:$J$252,'8080'!$J$4,0)),""))</f>
        <v/>
      </c>
      <c r="AB145" s="37" t="str">
        <f>IF(LEN(W145)=0,"",IF(ISERROR(VALUE(LEFT(W145,1))),IF(ISNA(MATCH(W145,W$13:W144,0)),"","DUP"),"LAB"))</f>
        <v/>
      </c>
      <c r="AC145" s="49"/>
    </row>
    <row r="146" spans="1:29" x14ac:dyDescent="0.2">
      <c r="A146" s="44"/>
      <c r="B146" s="210"/>
      <c r="C146" s="208" t="str">
        <f t="shared" si="34"/>
        <v/>
      </c>
      <c r="D146" s="54" t="str">
        <f t="shared" si="26"/>
        <v/>
      </c>
      <c r="E146" s="113" t="str">
        <f>IF(OR(LEN(I146)=0,Q146&lt;2,Q146=9),"",IF(AND(Q146&lt;4,LEFT(V146,1)="#"),"###",IF(Q146=2,IF(HEX2DEC(V146)&gt;255,"&gt;FF!",RIGHT(V146,2)),IF(Q146=3,DEC2HEX(MOD(HEX2DEC(V146),256),2),IF(ISNA(MATCH(R146,'8080'!$D$6:$D$252,0)),"###",VLOOKUP(R146,'8080'!$D$6:$K$252,4,0))))))</f>
        <v/>
      </c>
      <c r="F146" s="114" t="str">
        <f t="shared" si="35"/>
        <v/>
      </c>
      <c r="G146" s="53" t="str">
        <f t="shared" si="27"/>
        <v/>
      </c>
      <c r="H146" s="52"/>
      <c r="I146" s="43"/>
      <c r="J146" s="43"/>
      <c r="K146" s="251"/>
      <c r="L146" s="55" t="str">
        <f t="shared" si="28"/>
        <v/>
      </c>
      <c r="M146" s="38" t="str">
        <f>IF(ISNUMBER(Q146),IF(Q146&lt;10,"",VLOOKUP(R146,'8080'!$D$6:$J$252,'8080'!$I$4,0)),"")</f>
        <v/>
      </c>
      <c r="N146" s="53" t="str">
        <f>IF(ISNUMBER(Q146),IF(Q146&lt;10,"",VLOOKUP(R146,'8080'!$D$6:$J$252,'8080'!$H$4,0)),"")</f>
        <v/>
      </c>
      <c r="O146" s="210"/>
      <c r="P146" s="44"/>
      <c r="Q146" s="38" t="str">
        <f>IF(LEN(I146)=0,"",IF(I146="org",0,IF(I146="equ",1,IF(I146="db",2,IF(I146="dw",3,IF(I146="end",9,IF(ISNA(MATCH(I146,'8080'!$B$6:$B$252,0)),"BOGUS",VLOOKUP(I146,'8080'!$B$6:$L$252,'8080'!K$3,0))))))))</f>
        <v/>
      </c>
      <c r="R146" s="37" t="str">
        <f t="shared" si="29"/>
        <v/>
      </c>
      <c r="S146" s="38" t="str">
        <f>IF(LEN(Q146)=0,"",IF(Q146&gt;9,VLOOKUP(R146,'8080'!$D$6:$E$252,'8080'!$E$4,0),IF(OR(Q146&lt;2,Q146=9),0,IF(Q146=2,1,IF(Q146=3,2,"ERROR!")))))</f>
        <v/>
      </c>
      <c r="T146" s="37" t="str">
        <f t="shared" si="30"/>
        <v/>
      </c>
      <c r="U146" s="37" t="str">
        <f t="shared" si="36"/>
        <v/>
      </c>
      <c r="V146" s="37" t="str">
        <f t="shared" si="37"/>
        <v/>
      </c>
      <c r="W146" s="37" t="str">
        <f t="shared" si="31"/>
        <v/>
      </c>
      <c r="X146" s="38" t="str">
        <f t="shared" si="38"/>
        <v>0029</v>
      </c>
      <c r="Y146" s="38" t="str">
        <f t="shared" si="32"/>
        <v>0000</v>
      </c>
      <c r="Z146" s="38" t="str">
        <f t="shared" si="33"/>
        <v/>
      </c>
      <c r="AA146" s="37" t="str">
        <f>IF(LEFT(R146,1)="#","Invalid Instruction!",IF(ISNUMBER(Q146),IF(Q146&lt;10,"",VLOOKUP(R146,'8080'!$D$6:$J$252,'8080'!$J$4,0)),""))</f>
        <v/>
      </c>
      <c r="AB146" s="37" t="str">
        <f>IF(LEN(W146)=0,"",IF(ISERROR(VALUE(LEFT(W146,1))),IF(ISNA(MATCH(W146,W$13:W145,0)),"","DUP"),"LAB"))</f>
        <v/>
      </c>
      <c r="AC146" s="49"/>
    </row>
    <row r="147" spans="1:29" x14ac:dyDescent="0.2">
      <c r="A147" s="44"/>
      <c r="B147" s="210"/>
      <c r="C147" s="208" t="str">
        <f t="shared" si="34"/>
        <v/>
      </c>
      <c r="D147" s="54" t="str">
        <f t="shared" si="26"/>
        <v/>
      </c>
      <c r="E147" s="113" t="str">
        <f>IF(OR(LEN(I147)=0,Q147&lt;2,Q147=9),"",IF(AND(Q147&lt;4,LEFT(V147,1)="#"),"###",IF(Q147=2,IF(HEX2DEC(V147)&gt;255,"&gt;FF!",RIGHT(V147,2)),IF(Q147=3,DEC2HEX(MOD(HEX2DEC(V147),256),2),IF(ISNA(MATCH(R147,'8080'!$D$6:$D$252,0)),"###",VLOOKUP(R147,'8080'!$D$6:$K$252,4,0))))))</f>
        <v/>
      </c>
      <c r="F147" s="114" t="str">
        <f t="shared" si="35"/>
        <v/>
      </c>
      <c r="G147" s="53" t="str">
        <f t="shared" si="27"/>
        <v/>
      </c>
      <c r="H147" s="52"/>
      <c r="I147" s="43"/>
      <c r="J147" s="43"/>
      <c r="K147" s="251"/>
      <c r="L147" s="55" t="str">
        <f t="shared" si="28"/>
        <v/>
      </c>
      <c r="M147" s="38" t="str">
        <f>IF(ISNUMBER(Q147),IF(Q147&lt;10,"",VLOOKUP(R147,'8080'!$D$6:$J$252,'8080'!$I$4,0)),"")</f>
        <v/>
      </c>
      <c r="N147" s="53" t="str">
        <f>IF(ISNUMBER(Q147),IF(Q147&lt;10,"",VLOOKUP(R147,'8080'!$D$6:$J$252,'8080'!$H$4,0)),"")</f>
        <v/>
      </c>
      <c r="O147" s="210"/>
      <c r="P147" s="44"/>
      <c r="Q147" s="38" t="str">
        <f>IF(LEN(I147)=0,"",IF(I147="org",0,IF(I147="equ",1,IF(I147="db",2,IF(I147="dw",3,IF(I147="end",9,IF(ISNA(MATCH(I147,'8080'!$B$6:$B$252,0)),"BOGUS",VLOOKUP(I147,'8080'!$B$6:$L$252,'8080'!K$3,0))))))))</f>
        <v/>
      </c>
      <c r="R147" s="37" t="str">
        <f t="shared" si="29"/>
        <v/>
      </c>
      <c r="S147" s="38" t="str">
        <f>IF(LEN(Q147)=0,"",IF(Q147&gt;9,VLOOKUP(R147,'8080'!$D$6:$E$252,'8080'!$E$4,0),IF(OR(Q147&lt;2,Q147=9),0,IF(Q147=2,1,IF(Q147=3,2,"ERROR!")))))</f>
        <v/>
      </c>
      <c r="T147" s="37" t="str">
        <f t="shared" si="30"/>
        <v/>
      </c>
      <c r="U147" s="37" t="str">
        <f t="shared" si="36"/>
        <v/>
      </c>
      <c r="V147" s="37" t="str">
        <f t="shared" si="37"/>
        <v/>
      </c>
      <c r="W147" s="37" t="str">
        <f t="shared" si="31"/>
        <v/>
      </c>
      <c r="X147" s="38" t="str">
        <f t="shared" si="38"/>
        <v>0029</v>
      </c>
      <c r="Y147" s="38" t="str">
        <f t="shared" si="32"/>
        <v>0000</v>
      </c>
      <c r="Z147" s="38" t="str">
        <f t="shared" si="33"/>
        <v/>
      </c>
      <c r="AA147" s="37" t="str">
        <f>IF(LEFT(R147,1)="#","Invalid Instruction!",IF(ISNUMBER(Q147),IF(Q147&lt;10,"",VLOOKUP(R147,'8080'!$D$6:$J$252,'8080'!$J$4,0)),""))</f>
        <v/>
      </c>
      <c r="AB147" s="37" t="str">
        <f>IF(LEN(W147)=0,"",IF(ISERROR(VALUE(LEFT(W147,1))),IF(ISNA(MATCH(W147,W$13:W146,0)),"","DUP"),"LAB"))</f>
        <v/>
      </c>
      <c r="AC147" s="49"/>
    </row>
    <row r="148" spans="1:29" x14ac:dyDescent="0.2">
      <c r="A148" s="44"/>
      <c r="B148" s="210"/>
      <c r="C148" s="208" t="str">
        <f t="shared" si="34"/>
        <v/>
      </c>
      <c r="D148" s="54" t="str">
        <f t="shared" si="26"/>
        <v/>
      </c>
      <c r="E148" s="113" t="str">
        <f>IF(OR(LEN(I148)=0,Q148&lt;2,Q148=9),"",IF(AND(Q148&lt;4,LEFT(V148,1)="#"),"###",IF(Q148=2,IF(HEX2DEC(V148)&gt;255,"&gt;FF!",RIGHT(V148,2)),IF(Q148=3,DEC2HEX(MOD(HEX2DEC(V148),256),2),IF(ISNA(MATCH(R148,'8080'!$D$6:$D$252,0)),"###",VLOOKUP(R148,'8080'!$D$6:$K$252,4,0))))))</f>
        <v/>
      </c>
      <c r="F148" s="114" t="str">
        <f t="shared" si="35"/>
        <v/>
      </c>
      <c r="G148" s="53" t="str">
        <f t="shared" si="27"/>
        <v/>
      </c>
      <c r="H148" s="52"/>
      <c r="I148" s="43"/>
      <c r="J148" s="43"/>
      <c r="K148" s="251"/>
      <c r="L148" s="55" t="str">
        <f t="shared" si="28"/>
        <v/>
      </c>
      <c r="M148" s="38" t="str">
        <f>IF(ISNUMBER(Q148),IF(Q148&lt;10,"",VLOOKUP(R148,'8080'!$D$6:$J$252,'8080'!$I$4,0)),"")</f>
        <v/>
      </c>
      <c r="N148" s="53" t="str">
        <f>IF(ISNUMBER(Q148),IF(Q148&lt;10,"",VLOOKUP(R148,'8080'!$D$6:$J$252,'8080'!$H$4,0)),"")</f>
        <v/>
      </c>
      <c r="O148" s="210"/>
      <c r="P148" s="44"/>
      <c r="Q148" s="38" t="str">
        <f>IF(LEN(I148)=0,"",IF(I148="org",0,IF(I148="equ",1,IF(I148="db",2,IF(I148="dw",3,IF(I148="end",9,IF(ISNA(MATCH(I148,'8080'!$B$6:$B$252,0)),"BOGUS",VLOOKUP(I148,'8080'!$B$6:$L$252,'8080'!K$3,0))))))))</f>
        <v/>
      </c>
      <c r="R148" s="37" t="str">
        <f t="shared" si="29"/>
        <v/>
      </c>
      <c r="S148" s="38" t="str">
        <f>IF(LEN(Q148)=0,"",IF(Q148&gt;9,VLOOKUP(R148,'8080'!$D$6:$E$252,'8080'!$E$4,0),IF(OR(Q148&lt;2,Q148=9),0,IF(Q148=2,1,IF(Q148=3,2,"ERROR!")))))</f>
        <v/>
      </c>
      <c r="T148" s="37" t="str">
        <f t="shared" si="30"/>
        <v/>
      </c>
      <c r="U148" s="37" t="str">
        <f t="shared" si="36"/>
        <v/>
      </c>
      <c r="V148" s="37" t="str">
        <f t="shared" si="37"/>
        <v/>
      </c>
      <c r="W148" s="37" t="str">
        <f t="shared" si="31"/>
        <v/>
      </c>
      <c r="X148" s="38" t="str">
        <f t="shared" si="38"/>
        <v>0029</v>
      </c>
      <c r="Y148" s="38" t="str">
        <f t="shared" si="32"/>
        <v>0000</v>
      </c>
      <c r="Z148" s="38" t="str">
        <f t="shared" si="33"/>
        <v/>
      </c>
      <c r="AA148" s="37" t="str">
        <f>IF(LEFT(R148,1)="#","Invalid Instruction!",IF(ISNUMBER(Q148),IF(Q148&lt;10,"",VLOOKUP(R148,'8080'!$D$6:$J$252,'8080'!$J$4,0)),""))</f>
        <v/>
      </c>
      <c r="AB148" s="37" t="str">
        <f>IF(LEN(W148)=0,"",IF(ISERROR(VALUE(LEFT(W148,1))),IF(ISNA(MATCH(W148,W$13:W147,0)),"","DUP"),"LAB"))</f>
        <v/>
      </c>
      <c r="AC148" s="49"/>
    </row>
    <row r="149" spans="1:29" x14ac:dyDescent="0.2">
      <c r="A149" s="44"/>
      <c r="B149" s="210"/>
      <c r="C149" s="208" t="str">
        <f t="shared" si="34"/>
        <v/>
      </c>
      <c r="D149" s="54" t="str">
        <f t="shared" si="26"/>
        <v/>
      </c>
      <c r="E149" s="113" t="str">
        <f>IF(OR(LEN(I149)=0,Q149&lt;2,Q149=9),"",IF(AND(Q149&lt;4,LEFT(V149,1)="#"),"###",IF(Q149=2,IF(HEX2DEC(V149)&gt;255,"&gt;FF!",RIGHT(V149,2)),IF(Q149=3,DEC2HEX(MOD(HEX2DEC(V149),256),2),IF(ISNA(MATCH(R149,'8080'!$D$6:$D$252,0)),"###",VLOOKUP(R149,'8080'!$D$6:$K$252,4,0))))))</f>
        <v/>
      </c>
      <c r="F149" s="114" t="str">
        <f t="shared" si="35"/>
        <v/>
      </c>
      <c r="G149" s="53" t="str">
        <f t="shared" si="27"/>
        <v/>
      </c>
      <c r="H149" s="52"/>
      <c r="I149" s="43"/>
      <c r="J149" s="43"/>
      <c r="K149" s="251"/>
      <c r="L149" s="55" t="str">
        <f t="shared" si="28"/>
        <v/>
      </c>
      <c r="M149" s="38" t="str">
        <f>IF(ISNUMBER(Q149),IF(Q149&lt;10,"",VLOOKUP(R149,'8080'!$D$6:$J$252,'8080'!$I$4,0)),"")</f>
        <v/>
      </c>
      <c r="N149" s="53" t="str">
        <f>IF(ISNUMBER(Q149),IF(Q149&lt;10,"",VLOOKUP(R149,'8080'!$D$6:$J$252,'8080'!$H$4,0)),"")</f>
        <v/>
      </c>
      <c r="O149" s="210"/>
      <c r="P149" s="44"/>
      <c r="Q149" s="38" t="str">
        <f>IF(LEN(I149)=0,"",IF(I149="org",0,IF(I149="equ",1,IF(I149="db",2,IF(I149="dw",3,IF(I149="end",9,IF(ISNA(MATCH(I149,'8080'!$B$6:$B$252,0)),"BOGUS",VLOOKUP(I149,'8080'!$B$6:$L$252,'8080'!K$3,0))))))))</f>
        <v/>
      </c>
      <c r="R149" s="37" t="str">
        <f t="shared" si="29"/>
        <v/>
      </c>
      <c r="S149" s="38" t="str">
        <f>IF(LEN(Q149)=0,"",IF(Q149&gt;9,VLOOKUP(R149,'8080'!$D$6:$E$252,'8080'!$E$4,0),IF(OR(Q149&lt;2,Q149=9),0,IF(Q149=2,1,IF(Q149=3,2,"ERROR!")))))</f>
        <v/>
      </c>
      <c r="T149" s="37" t="str">
        <f t="shared" si="30"/>
        <v/>
      </c>
      <c r="U149" s="37" t="str">
        <f t="shared" si="36"/>
        <v/>
      </c>
      <c r="V149" s="37" t="str">
        <f t="shared" si="37"/>
        <v/>
      </c>
      <c r="W149" s="37" t="str">
        <f t="shared" si="31"/>
        <v/>
      </c>
      <c r="X149" s="38" t="str">
        <f t="shared" si="38"/>
        <v>0029</v>
      </c>
      <c r="Y149" s="38" t="str">
        <f t="shared" si="32"/>
        <v>0000</v>
      </c>
      <c r="Z149" s="38" t="str">
        <f t="shared" si="33"/>
        <v/>
      </c>
      <c r="AA149" s="37" t="str">
        <f>IF(LEFT(R149,1)="#","Invalid Instruction!",IF(ISNUMBER(Q149),IF(Q149&lt;10,"",VLOOKUP(R149,'8080'!$D$6:$J$252,'8080'!$J$4,0)),""))</f>
        <v/>
      </c>
      <c r="AB149" s="37" t="str">
        <f>IF(LEN(W149)=0,"",IF(ISERROR(VALUE(LEFT(W149,1))),IF(ISNA(MATCH(W149,W$13:W148,0)),"","DUP"),"LAB"))</f>
        <v/>
      </c>
      <c r="AC149" s="49"/>
    </row>
    <row r="150" spans="1:29" x14ac:dyDescent="0.2">
      <c r="A150" s="44"/>
      <c r="B150" s="210"/>
      <c r="C150" s="208" t="str">
        <f t="shared" si="34"/>
        <v/>
      </c>
      <c r="D150" s="54" t="str">
        <f t="shared" si="26"/>
        <v/>
      </c>
      <c r="E150" s="113" t="str">
        <f>IF(OR(LEN(I150)=0,Q150&lt;2,Q150=9),"",IF(AND(Q150&lt;4,LEFT(V150,1)="#"),"###",IF(Q150=2,IF(HEX2DEC(V150)&gt;255,"&gt;FF!",RIGHT(V150,2)),IF(Q150=3,DEC2HEX(MOD(HEX2DEC(V150),256),2),IF(ISNA(MATCH(R150,'8080'!$D$6:$D$252,0)),"###",VLOOKUP(R150,'8080'!$D$6:$K$252,4,0))))))</f>
        <v/>
      </c>
      <c r="F150" s="114" t="str">
        <f t="shared" si="35"/>
        <v/>
      </c>
      <c r="G150" s="53" t="str">
        <f t="shared" si="27"/>
        <v/>
      </c>
      <c r="H150" s="52"/>
      <c r="I150" s="43"/>
      <c r="J150" s="43"/>
      <c r="K150" s="251"/>
      <c r="L150" s="55" t="str">
        <f t="shared" si="28"/>
        <v/>
      </c>
      <c r="M150" s="38" t="str">
        <f>IF(ISNUMBER(Q150),IF(Q150&lt;10,"",VLOOKUP(R150,'8080'!$D$6:$J$252,'8080'!$I$4,0)),"")</f>
        <v/>
      </c>
      <c r="N150" s="53" t="str">
        <f>IF(ISNUMBER(Q150),IF(Q150&lt;10,"",VLOOKUP(R150,'8080'!$D$6:$J$252,'8080'!$H$4,0)),"")</f>
        <v/>
      </c>
      <c r="O150" s="210"/>
      <c r="P150" s="44"/>
      <c r="Q150" s="38" t="str">
        <f>IF(LEN(I150)=0,"",IF(I150="org",0,IF(I150="equ",1,IF(I150="db",2,IF(I150="dw",3,IF(I150="end",9,IF(ISNA(MATCH(I150,'8080'!$B$6:$B$252,0)),"BOGUS",VLOOKUP(I150,'8080'!$B$6:$L$252,'8080'!K$3,0))))))))</f>
        <v/>
      </c>
      <c r="R150" s="37" t="str">
        <f t="shared" si="29"/>
        <v/>
      </c>
      <c r="S150" s="38" t="str">
        <f>IF(LEN(Q150)=0,"",IF(Q150&gt;9,VLOOKUP(R150,'8080'!$D$6:$E$252,'8080'!$E$4,0),IF(OR(Q150&lt;2,Q150=9),0,IF(Q150=2,1,IF(Q150=3,2,"ERROR!")))))</f>
        <v/>
      </c>
      <c r="T150" s="37" t="str">
        <f t="shared" si="30"/>
        <v/>
      </c>
      <c r="U150" s="37" t="str">
        <f t="shared" si="36"/>
        <v/>
      </c>
      <c r="V150" s="37" t="str">
        <f t="shared" si="37"/>
        <v/>
      </c>
      <c r="W150" s="37" t="str">
        <f t="shared" si="31"/>
        <v/>
      </c>
      <c r="X150" s="38" t="str">
        <f t="shared" si="38"/>
        <v>0029</v>
      </c>
      <c r="Y150" s="38" t="str">
        <f t="shared" si="32"/>
        <v>0000</v>
      </c>
      <c r="Z150" s="38" t="str">
        <f t="shared" si="33"/>
        <v/>
      </c>
      <c r="AA150" s="37" t="str">
        <f>IF(LEFT(R150,1)="#","Invalid Instruction!",IF(ISNUMBER(Q150),IF(Q150&lt;10,"",VLOOKUP(R150,'8080'!$D$6:$J$252,'8080'!$J$4,0)),""))</f>
        <v/>
      </c>
      <c r="AB150" s="37" t="str">
        <f>IF(LEN(W150)=0,"",IF(ISERROR(VALUE(LEFT(W150,1))),IF(ISNA(MATCH(W150,W$13:W149,0)),"","DUP"),"LAB"))</f>
        <v/>
      </c>
      <c r="AC150" s="49"/>
    </row>
    <row r="151" spans="1:29" x14ac:dyDescent="0.2">
      <c r="A151" s="44"/>
      <c r="B151" s="210"/>
      <c r="C151" s="208" t="str">
        <f t="shared" si="34"/>
        <v/>
      </c>
      <c r="D151" s="54" t="str">
        <f t="shared" si="26"/>
        <v/>
      </c>
      <c r="E151" s="113" t="str">
        <f>IF(OR(LEN(I151)=0,Q151&lt;2,Q151=9),"",IF(AND(Q151&lt;4,LEFT(V151,1)="#"),"###",IF(Q151=2,IF(HEX2DEC(V151)&gt;255,"&gt;FF!",RIGHT(V151,2)),IF(Q151=3,DEC2HEX(MOD(HEX2DEC(V151),256),2),IF(ISNA(MATCH(R151,'8080'!$D$6:$D$252,0)),"###",VLOOKUP(R151,'8080'!$D$6:$K$252,4,0))))))</f>
        <v/>
      </c>
      <c r="F151" s="114" t="str">
        <f t="shared" si="35"/>
        <v/>
      </c>
      <c r="G151" s="53" t="str">
        <f t="shared" si="27"/>
        <v/>
      </c>
      <c r="H151" s="52"/>
      <c r="I151" s="43"/>
      <c r="J151" s="43"/>
      <c r="K151" s="251"/>
      <c r="L151" s="55" t="str">
        <f t="shared" si="28"/>
        <v/>
      </c>
      <c r="M151" s="38" t="str">
        <f>IF(ISNUMBER(Q151),IF(Q151&lt;10,"",VLOOKUP(R151,'8080'!$D$6:$J$252,'8080'!$I$4,0)),"")</f>
        <v/>
      </c>
      <c r="N151" s="53" t="str">
        <f>IF(ISNUMBER(Q151),IF(Q151&lt;10,"",VLOOKUP(R151,'8080'!$D$6:$J$252,'8080'!$H$4,0)),"")</f>
        <v/>
      </c>
      <c r="O151" s="210"/>
      <c r="P151" s="44"/>
      <c r="Q151" s="38" t="str">
        <f>IF(LEN(I151)=0,"",IF(I151="org",0,IF(I151="equ",1,IF(I151="db",2,IF(I151="dw",3,IF(I151="end",9,IF(ISNA(MATCH(I151,'8080'!$B$6:$B$252,0)),"BOGUS",VLOOKUP(I151,'8080'!$B$6:$L$252,'8080'!K$3,0))))))))</f>
        <v/>
      </c>
      <c r="R151" s="37" t="str">
        <f t="shared" si="29"/>
        <v/>
      </c>
      <c r="S151" s="38" t="str">
        <f>IF(LEN(Q151)=0,"",IF(Q151&gt;9,VLOOKUP(R151,'8080'!$D$6:$E$252,'8080'!$E$4,0),IF(OR(Q151&lt;2,Q151=9),0,IF(Q151=2,1,IF(Q151=3,2,"ERROR!")))))</f>
        <v/>
      </c>
      <c r="T151" s="37" t="str">
        <f t="shared" si="30"/>
        <v/>
      </c>
      <c r="U151" s="37" t="str">
        <f t="shared" si="36"/>
        <v/>
      </c>
      <c r="V151" s="37" t="str">
        <f t="shared" si="37"/>
        <v/>
      </c>
      <c r="W151" s="37" t="str">
        <f t="shared" si="31"/>
        <v/>
      </c>
      <c r="X151" s="38" t="str">
        <f t="shared" si="38"/>
        <v>0029</v>
      </c>
      <c r="Y151" s="38" t="str">
        <f t="shared" si="32"/>
        <v>0000</v>
      </c>
      <c r="Z151" s="38" t="str">
        <f t="shared" si="33"/>
        <v/>
      </c>
      <c r="AA151" s="37" t="str">
        <f>IF(LEFT(R151,1)="#","Invalid Instruction!",IF(ISNUMBER(Q151),IF(Q151&lt;10,"",VLOOKUP(R151,'8080'!$D$6:$J$252,'8080'!$J$4,0)),""))</f>
        <v/>
      </c>
      <c r="AB151" s="37" t="str">
        <f>IF(LEN(W151)=0,"",IF(ISERROR(VALUE(LEFT(W151,1))),IF(ISNA(MATCH(W151,W$13:W150,0)),"","DUP"),"LAB"))</f>
        <v/>
      </c>
      <c r="AC151" s="49"/>
    </row>
    <row r="152" spans="1:29" x14ac:dyDescent="0.2">
      <c r="A152" s="44"/>
      <c r="B152" s="210"/>
      <c r="C152" s="208" t="str">
        <f t="shared" si="34"/>
        <v/>
      </c>
      <c r="D152" s="54" t="str">
        <f t="shared" si="26"/>
        <v/>
      </c>
      <c r="E152" s="113" t="str">
        <f>IF(OR(LEN(I152)=0,Q152&lt;2,Q152=9),"",IF(AND(Q152&lt;4,LEFT(V152,1)="#"),"###",IF(Q152=2,IF(HEX2DEC(V152)&gt;255,"&gt;FF!",RIGHT(V152,2)),IF(Q152=3,DEC2HEX(MOD(HEX2DEC(V152),256),2),IF(ISNA(MATCH(R152,'8080'!$D$6:$D$252,0)),"###",VLOOKUP(R152,'8080'!$D$6:$K$252,4,0))))))</f>
        <v/>
      </c>
      <c r="F152" s="114" t="str">
        <f t="shared" si="35"/>
        <v/>
      </c>
      <c r="G152" s="53" t="str">
        <f t="shared" si="27"/>
        <v/>
      </c>
      <c r="H152" s="52"/>
      <c r="I152" s="43"/>
      <c r="J152" s="43"/>
      <c r="K152" s="251"/>
      <c r="L152" s="55" t="str">
        <f t="shared" si="28"/>
        <v/>
      </c>
      <c r="M152" s="38" t="str">
        <f>IF(ISNUMBER(Q152),IF(Q152&lt;10,"",VLOOKUP(R152,'8080'!$D$6:$J$252,'8080'!$I$4,0)),"")</f>
        <v/>
      </c>
      <c r="N152" s="53" t="str">
        <f>IF(ISNUMBER(Q152),IF(Q152&lt;10,"",VLOOKUP(R152,'8080'!$D$6:$J$252,'8080'!$H$4,0)),"")</f>
        <v/>
      </c>
      <c r="O152" s="210"/>
      <c r="P152" s="44"/>
      <c r="Q152" s="38" t="str">
        <f>IF(LEN(I152)=0,"",IF(I152="org",0,IF(I152="equ",1,IF(I152="db",2,IF(I152="dw",3,IF(I152="end",9,IF(ISNA(MATCH(I152,'8080'!$B$6:$B$252,0)),"BOGUS",VLOOKUP(I152,'8080'!$B$6:$L$252,'8080'!K$3,0))))))))</f>
        <v/>
      </c>
      <c r="R152" s="37" t="str">
        <f t="shared" si="29"/>
        <v/>
      </c>
      <c r="S152" s="38" t="str">
        <f>IF(LEN(Q152)=0,"",IF(Q152&gt;9,VLOOKUP(R152,'8080'!$D$6:$E$252,'8080'!$E$4,0),IF(OR(Q152&lt;2,Q152=9),0,IF(Q152=2,1,IF(Q152=3,2,"ERROR!")))))</f>
        <v/>
      </c>
      <c r="T152" s="37" t="str">
        <f t="shared" si="30"/>
        <v/>
      </c>
      <c r="U152" s="37" t="str">
        <f t="shared" si="36"/>
        <v/>
      </c>
      <c r="V152" s="37" t="str">
        <f t="shared" si="37"/>
        <v/>
      </c>
      <c r="W152" s="37" t="str">
        <f t="shared" si="31"/>
        <v/>
      </c>
      <c r="X152" s="38" t="str">
        <f t="shared" si="38"/>
        <v>0029</v>
      </c>
      <c r="Y152" s="38" t="str">
        <f t="shared" si="32"/>
        <v>0000</v>
      </c>
      <c r="Z152" s="38" t="str">
        <f t="shared" si="33"/>
        <v/>
      </c>
      <c r="AA152" s="37" t="str">
        <f>IF(LEFT(R152,1)="#","Invalid Instruction!",IF(ISNUMBER(Q152),IF(Q152&lt;10,"",VLOOKUP(R152,'8080'!$D$6:$J$252,'8080'!$J$4,0)),""))</f>
        <v/>
      </c>
      <c r="AB152" s="37" t="str">
        <f>IF(LEN(W152)=0,"",IF(ISERROR(VALUE(LEFT(W152,1))),IF(ISNA(MATCH(W152,W$13:W151,0)),"","DUP"),"LAB"))</f>
        <v/>
      </c>
      <c r="AC152" s="49"/>
    </row>
    <row r="153" spans="1:29" x14ac:dyDescent="0.2">
      <c r="A153" s="44"/>
      <c r="B153" s="210"/>
      <c r="C153" s="208" t="str">
        <f t="shared" si="34"/>
        <v/>
      </c>
      <c r="D153" s="54" t="str">
        <f t="shared" si="26"/>
        <v/>
      </c>
      <c r="E153" s="113" t="str">
        <f>IF(OR(LEN(I153)=0,Q153&lt;2,Q153=9),"",IF(AND(Q153&lt;4,LEFT(V153,1)="#"),"###",IF(Q153=2,IF(HEX2DEC(V153)&gt;255,"&gt;FF!",RIGHT(V153,2)),IF(Q153=3,DEC2HEX(MOD(HEX2DEC(V153),256),2),IF(ISNA(MATCH(R153,'8080'!$D$6:$D$252,0)),"###",VLOOKUP(R153,'8080'!$D$6:$K$252,4,0))))))</f>
        <v/>
      </c>
      <c r="F153" s="114" t="str">
        <f t="shared" si="35"/>
        <v/>
      </c>
      <c r="G153" s="53" t="str">
        <f t="shared" si="27"/>
        <v/>
      </c>
      <c r="H153" s="52"/>
      <c r="I153" s="43"/>
      <c r="J153" s="43"/>
      <c r="K153" s="251"/>
      <c r="L153" s="55" t="str">
        <f t="shared" si="28"/>
        <v/>
      </c>
      <c r="M153" s="38" t="str">
        <f>IF(ISNUMBER(Q153),IF(Q153&lt;10,"",VLOOKUP(R153,'8080'!$D$6:$J$252,'8080'!$I$4,0)),"")</f>
        <v/>
      </c>
      <c r="N153" s="53" t="str">
        <f>IF(ISNUMBER(Q153),IF(Q153&lt;10,"",VLOOKUP(R153,'8080'!$D$6:$J$252,'8080'!$H$4,0)),"")</f>
        <v/>
      </c>
      <c r="O153" s="210"/>
      <c r="P153" s="44"/>
      <c r="Q153" s="38" t="str">
        <f>IF(LEN(I153)=0,"",IF(I153="org",0,IF(I153="equ",1,IF(I153="db",2,IF(I153="dw",3,IF(I153="end",9,IF(ISNA(MATCH(I153,'8080'!$B$6:$B$252,0)),"BOGUS",VLOOKUP(I153,'8080'!$B$6:$L$252,'8080'!K$3,0))))))))</f>
        <v/>
      </c>
      <c r="R153" s="37" t="str">
        <f t="shared" si="29"/>
        <v/>
      </c>
      <c r="S153" s="38" t="str">
        <f>IF(LEN(Q153)=0,"",IF(Q153&gt;9,VLOOKUP(R153,'8080'!$D$6:$E$252,'8080'!$E$4,0),IF(OR(Q153&lt;2,Q153=9),0,IF(Q153=2,1,IF(Q153=3,2,"ERROR!")))))</f>
        <v/>
      </c>
      <c r="T153" s="37" t="str">
        <f t="shared" si="30"/>
        <v/>
      </c>
      <c r="U153" s="37" t="str">
        <f t="shared" si="36"/>
        <v/>
      </c>
      <c r="V153" s="37" t="str">
        <f t="shared" si="37"/>
        <v/>
      </c>
      <c r="W153" s="37" t="str">
        <f t="shared" si="31"/>
        <v/>
      </c>
      <c r="X153" s="38" t="str">
        <f t="shared" si="38"/>
        <v>0029</v>
      </c>
      <c r="Y153" s="38" t="str">
        <f t="shared" si="32"/>
        <v>0000</v>
      </c>
      <c r="Z153" s="38" t="str">
        <f t="shared" si="33"/>
        <v/>
      </c>
      <c r="AA153" s="37" t="str">
        <f>IF(LEFT(R153,1)="#","Invalid Instruction!",IF(ISNUMBER(Q153),IF(Q153&lt;10,"",VLOOKUP(R153,'8080'!$D$6:$J$252,'8080'!$J$4,0)),""))</f>
        <v/>
      </c>
      <c r="AB153" s="37" t="str">
        <f>IF(LEN(W153)=0,"",IF(ISERROR(VALUE(LEFT(W153,1))),IF(ISNA(MATCH(W153,W$13:W152,0)),"","DUP"),"LAB"))</f>
        <v/>
      </c>
      <c r="AC153" s="49"/>
    </row>
    <row r="154" spans="1:29" x14ac:dyDescent="0.2">
      <c r="A154" s="44"/>
      <c r="B154" s="210"/>
      <c r="C154" s="208" t="str">
        <f t="shared" si="34"/>
        <v/>
      </c>
      <c r="D154" s="54" t="str">
        <f t="shared" si="26"/>
        <v/>
      </c>
      <c r="E154" s="113" t="str">
        <f>IF(OR(LEN(I154)=0,Q154&lt;2,Q154=9),"",IF(AND(Q154&lt;4,LEFT(V154,1)="#"),"###",IF(Q154=2,IF(HEX2DEC(V154)&gt;255,"&gt;FF!",RIGHT(V154,2)),IF(Q154=3,DEC2HEX(MOD(HEX2DEC(V154),256),2),IF(ISNA(MATCH(R154,'8080'!$D$6:$D$252,0)),"###",VLOOKUP(R154,'8080'!$D$6:$K$252,4,0))))))</f>
        <v/>
      </c>
      <c r="F154" s="114" t="str">
        <f t="shared" si="35"/>
        <v/>
      </c>
      <c r="G154" s="53" t="str">
        <f t="shared" si="27"/>
        <v/>
      </c>
      <c r="H154" s="52"/>
      <c r="I154" s="43"/>
      <c r="J154" s="43"/>
      <c r="K154" s="251"/>
      <c r="L154" s="55" t="str">
        <f t="shared" si="28"/>
        <v/>
      </c>
      <c r="M154" s="38" t="str">
        <f>IF(ISNUMBER(Q154),IF(Q154&lt;10,"",VLOOKUP(R154,'8080'!$D$6:$J$252,'8080'!$I$4,0)),"")</f>
        <v/>
      </c>
      <c r="N154" s="53" t="str">
        <f>IF(ISNUMBER(Q154),IF(Q154&lt;10,"",VLOOKUP(R154,'8080'!$D$6:$J$252,'8080'!$H$4,0)),"")</f>
        <v/>
      </c>
      <c r="O154" s="210"/>
      <c r="P154" s="44"/>
      <c r="Q154" s="38" t="str">
        <f>IF(LEN(I154)=0,"",IF(I154="org",0,IF(I154="equ",1,IF(I154="db",2,IF(I154="dw",3,IF(I154="end",9,IF(ISNA(MATCH(I154,'8080'!$B$6:$B$252,0)),"BOGUS",VLOOKUP(I154,'8080'!$B$6:$L$252,'8080'!K$3,0))))))))</f>
        <v/>
      </c>
      <c r="R154" s="37" t="str">
        <f t="shared" si="29"/>
        <v/>
      </c>
      <c r="S154" s="38" t="str">
        <f>IF(LEN(Q154)=0,"",IF(Q154&gt;9,VLOOKUP(R154,'8080'!$D$6:$E$252,'8080'!$E$4,0),IF(OR(Q154&lt;2,Q154=9),0,IF(Q154=2,1,IF(Q154=3,2,"ERROR!")))))</f>
        <v/>
      </c>
      <c r="T154" s="37" t="str">
        <f t="shared" si="30"/>
        <v/>
      </c>
      <c r="U154" s="37" t="str">
        <f t="shared" si="36"/>
        <v/>
      </c>
      <c r="V154" s="37" t="str">
        <f t="shared" si="37"/>
        <v/>
      </c>
      <c r="W154" s="37" t="str">
        <f t="shared" si="31"/>
        <v/>
      </c>
      <c r="X154" s="38" t="str">
        <f t="shared" si="38"/>
        <v>0029</v>
      </c>
      <c r="Y154" s="38" t="str">
        <f t="shared" si="32"/>
        <v>0000</v>
      </c>
      <c r="Z154" s="38" t="str">
        <f t="shared" si="33"/>
        <v/>
      </c>
      <c r="AA154" s="37" t="str">
        <f>IF(LEFT(R154,1)="#","Invalid Instruction!",IF(ISNUMBER(Q154),IF(Q154&lt;10,"",VLOOKUP(R154,'8080'!$D$6:$J$252,'8080'!$J$4,0)),""))</f>
        <v/>
      </c>
      <c r="AB154" s="37" t="str">
        <f>IF(LEN(W154)=0,"",IF(ISERROR(VALUE(LEFT(W154,1))),IF(ISNA(MATCH(W154,W$13:W153,0)),"","DUP"),"LAB"))</f>
        <v/>
      </c>
      <c r="AC154" s="49"/>
    </row>
    <row r="155" spans="1:29" x14ac:dyDescent="0.2">
      <c r="A155" s="44"/>
      <c r="B155" s="210"/>
      <c r="C155" s="208" t="str">
        <f t="shared" si="34"/>
        <v/>
      </c>
      <c r="D155" s="54" t="str">
        <f t="shared" si="26"/>
        <v/>
      </c>
      <c r="E155" s="113" t="str">
        <f>IF(OR(LEN(I155)=0,Q155&lt;2,Q155=9),"",IF(AND(Q155&lt;4,LEFT(V155,1)="#"),"###",IF(Q155=2,IF(HEX2DEC(V155)&gt;255,"&gt;FF!",RIGHT(V155,2)),IF(Q155=3,DEC2HEX(MOD(HEX2DEC(V155),256),2),IF(ISNA(MATCH(R155,'8080'!$D$6:$D$252,0)),"###",VLOOKUP(R155,'8080'!$D$6:$K$252,4,0))))))</f>
        <v/>
      </c>
      <c r="F155" s="114" t="str">
        <f t="shared" si="35"/>
        <v/>
      </c>
      <c r="G155" s="53" t="str">
        <f t="shared" si="27"/>
        <v/>
      </c>
      <c r="H155" s="52"/>
      <c r="I155" s="43"/>
      <c r="J155" s="43"/>
      <c r="K155" s="251"/>
      <c r="L155" s="55" t="str">
        <f t="shared" si="28"/>
        <v/>
      </c>
      <c r="M155" s="38" t="str">
        <f>IF(ISNUMBER(Q155),IF(Q155&lt;10,"",VLOOKUP(R155,'8080'!$D$6:$J$252,'8080'!$I$4,0)),"")</f>
        <v/>
      </c>
      <c r="N155" s="53" t="str">
        <f>IF(ISNUMBER(Q155),IF(Q155&lt;10,"",VLOOKUP(R155,'8080'!$D$6:$J$252,'8080'!$H$4,0)),"")</f>
        <v/>
      </c>
      <c r="O155" s="210"/>
      <c r="P155" s="44"/>
      <c r="Q155" s="38" t="str">
        <f>IF(LEN(I155)=0,"",IF(I155="org",0,IF(I155="equ",1,IF(I155="db",2,IF(I155="dw",3,IF(I155="end",9,IF(ISNA(MATCH(I155,'8080'!$B$6:$B$252,0)),"BOGUS",VLOOKUP(I155,'8080'!$B$6:$L$252,'8080'!K$3,0))))))))</f>
        <v/>
      </c>
      <c r="R155" s="37" t="str">
        <f t="shared" si="29"/>
        <v/>
      </c>
      <c r="S155" s="38" t="str">
        <f>IF(LEN(Q155)=0,"",IF(Q155&gt;9,VLOOKUP(R155,'8080'!$D$6:$E$252,'8080'!$E$4,0),IF(OR(Q155&lt;2,Q155=9),0,IF(Q155=2,1,IF(Q155=3,2,"ERROR!")))))</f>
        <v/>
      </c>
      <c r="T155" s="37" t="str">
        <f t="shared" si="30"/>
        <v/>
      </c>
      <c r="U155" s="37" t="str">
        <f t="shared" si="36"/>
        <v/>
      </c>
      <c r="V155" s="37" t="str">
        <f t="shared" si="37"/>
        <v/>
      </c>
      <c r="W155" s="37" t="str">
        <f t="shared" si="31"/>
        <v/>
      </c>
      <c r="X155" s="38" t="str">
        <f t="shared" si="38"/>
        <v>0029</v>
      </c>
      <c r="Y155" s="38" t="str">
        <f t="shared" si="32"/>
        <v>0000</v>
      </c>
      <c r="Z155" s="38" t="str">
        <f t="shared" si="33"/>
        <v/>
      </c>
      <c r="AA155" s="37" t="str">
        <f>IF(LEFT(R155,1)="#","Invalid Instruction!",IF(ISNUMBER(Q155),IF(Q155&lt;10,"",VLOOKUP(R155,'8080'!$D$6:$J$252,'8080'!$J$4,0)),""))</f>
        <v/>
      </c>
      <c r="AB155" s="37" t="str">
        <f>IF(LEN(W155)=0,"",IF(ISERROR(VALUE(LEFT(W155,1))),IF(ISNA(MATCH(W155,W$13:W154,0)),"","DUP"),"LAB"))</f>
        <v/>
      </c>
      <c r="AC155" s="49"/>
    </row>
    <row r="156" spans="1:29" x14ac:dyDescent="0.2">
      <c r="A156" s="44"/>
      <c r="B156" s="210"/>
      <c r="C156" s="208" t="str">
        <f t="shared" si="34"/>
        <v/>
      </c>
      <c r="D156" s="54" t="str">
        <f t="shared" si="26"/>
        <v/>
      </c>
      <c r="E156" s="113" t="str">
        <f>IF(OR(LEN(I156)=0,Q156&lt;2,Q156=9),"",IF(AND(Q156&lt;4,LEFT(V156,1)="#"),"###",IF(Q156=2,IF(HEX2DEC(V156)&gt;255,"&gt;FF!",RIGHT(V156,2)),IF(Q156=3,DEC2HEX(MOD(HEX2DEC(V156),256),2),IF(ISNA(MATCH(R156,'8080'!$D$6:$D$252,0)),"###",VLOOKUP(R156,'8080'!$D$6:$K$252,4,0))))))</f>
        <v/>
      </c>
      <c r="F156" s="114" t="str">
        <f t="shared" si="35"/>
        <v/>
      </c>
      <c r="G156" s="53" t="str">
        <f t="shared" si="27"/>
        <v/>
      </c>
      <c r="H156" s="52"/>
      <c r="I156" s="43"/>
      <c r="J156" s="43"/>
      <c r="K156" s="251"/>
      <c r="L156" s="55" t="str">
        <f t="shared" si="28"/>
        <v/>
      </c>
      <c r="M156" s="38" t="str">
        <f>IF(ISNUMBER(Q156),IF(Q156&lt;10,"",VLOOKUP(R156,'8080'!$D$6:$J$252,'8080'!$I$4,0)),"")</f>
        <v/>
      </c>
      <c r="N156" s="53" t="str">
        <f>IF(ISNUMBER(Q156),IF(Q156&lt;10,"",VLOOKUP(R156,'8080'!$D$6:$J$252,'8080'!$H$4,0)),"")</f>
        <v/>
      </c>
      <c r="O156" s="210"/>
      <c r="P156" s="44"/>
      <c r="Q156" s="38" t="str">
        <f>IF(LEN(I156)=0,"",IF(I156="org",0,IF(I156="equ",1,IF(I156="db",2,IF(I156="dw",3,IF(I156="end",9,IF(ISNA(MATCH(I156,'8080'!$B$6:$B$252,0)),"BOGUS",VLOOKUP(I156,'8080'!$B$6:$L$252,'8080'!K$3,0))))))))</f>
        <v/>
      </c>
      <c r="R156" s="37" t="str">
        <f t="shared" si="29"/>
        <v/>
      </c>
      <c r="S156" s="38" t="str">
        <f>IF(LEN(Q156)=0,"",IF(Q156&gt;9,VLOOKUP(R156,'8080'!$D$6:$E$252,'8080'!$E$4,0),IF(OR(Q156&lt;2,Q156=9),0,IF(Q156=2,1,IF(Q156=3,2,"ERROR!")))))</f>
        <v/>
      </c>
      <c r="T156" s="37" t="str">
        <f t="shared" si="30"/>
        <v/>
      </c>
      <c r="U156" s="37" t="str">
        <f t="shared" si="36"/>
        <v/>
      </c>
      <c r="V156" s="37" t="str">
        <f t="shared" si="37"/>
        <v/>
      </c>
      <c r="W156" s="37" t="str">
        <f t="shared" si="31"/>
        <v/>
      </c>
      <c r="X156" s="38" t="str">
        <f t="shared" si="38"/>
        <v>0029</v>
      </c>
      <c r="Y156" s="38" t="str">
        <f t="shared" si="32"/>
        <v>0000</v>
      </c>
      <c r="Z156" s="38" t="str">
        <f t="shared" si="33"/>
        <v/>
      </c>
      <c r="AA156" s="37" t="str">
        <f>IF(LEFT(R156,1)="#","Invalid Instruction!",IF(ISNUMBER(Q156),IF(Q156&lt;10,"",VLOOKUP(R156,'8080'!$D$6:$J$252,'8080'!$J$4,0)),""))</f>
        <v/>
      </c>
      <c r="AB156" s="37" t="str">
        <f>IF(LEN(W156)=0,"",IF(ISERROR(VALUE(LEFT(W156,1))),IF(ISNA(MATCH(W156,W$13:W155,0)),"","DUP"),"LAB"))</f>
        <v/>
      </c>
      <c r="AC156" s="49"/>
    </row>
    <row r="157" spans="1:29" x14ac:dyDescent="0.2">
      <c r="A157" s="44"/>
      <c r="B157" s="210"/>
      <c r="C157" s="208" t="str">
        <f t="shared" si="34"/>
        <v/>
      </c>
      <c r="D157" s="54" t="str">
        <f t="shared" si="26"/>
        <v/>
      </c>
      <c r="E157" s="113" t="str">
        <f>IF(OR(LEN(I157)=0,Q157&lt;2,Q157=9),"",IF(AND(Q157&lt;4,LEFT(V157,1)="#"),"###",IF(Q157=2,IF(HEX2DEC(V157)&gt;255,"&gt;FF!",RIGHT(V157,2)),IF(Q157=3,DEC2HEX(MOD(HEX2DEC(V157),256),2),IF(ISNA(MATCH(R157,'8080'!$D$6:$D$252,0)),"###",VLOOKUP(R157,'8080'!$D$6:$K$252,4,0))))))</f>
        <v/>
      </c>
      <c r="F157" s="114" t="str">
        <f t="shared" si="35"/>
        <v/>
      </c>
      <c r="G157" s="53" t="str">
        <f t="shared" si="27"/>
        <v/>
      </c>
      <c r="H157" s="52"/>
      <c r="I157" s="43"/>
      <c r="J157" s="43"/>
      <c r="K157" s="251"/>
      <c r="L157" s="55" t="str">
        <f t="shared" si="28"/>
        <v/>
      </c>
      <c r="M157" s="38" t="str">
        <f>IF(ISNUMBER(Q157),IF(Q157&lt;10,"",VLOOKUP(R157,'8080'!$D$6:$J$252,'8080'!$I$4,0)),"")</f>
        <v/>
      </c>
      <c r="N157" s="53" t="str">
        <f>IF(ISNUMBER(Q157),IF(Q157&lt;10,"",VLOOKUP(R157,'8080'!$D$6:$J$252,'8080'!$H$4,0)),"")</f>
        <v/>
      </c>
      <c r="O157" s="210"/>
      <c r="P157" s="44"/>
      <c r="Q157" s="38" t="str">
        <f>IF(LEN(I157)=0,"",IF(I157="org",0,IF(I157="equ",1,IF(I157="db",2,IF(I157="dw",3,IF(I157="end",9,IF(ISNA(MATCH(I157,'8080'!$B$6:$B$252,0)),"BOGUS",VLOOKUP(I157,'8080'!$B$6:$L$252,'8080'!K$3,0))))))))</f>
        <v/>
      </c>
      <c r="R157" s="37" t="str">
        <f t="shared" si="29"/>
        <v/>
      </c>
      <c r="S157" s="38" t="str">
        <f>IF(LEN(Q157)=0,"",IF(Q157&gt;9,VLOOKUP(R157,'8080'!$D$6:$E$252,'8080'!$E$4,0),IF(OR(Q157&lt;2,Q157=9),0,IF(Q157=2,1,IF(Q157=3,2,"ERROR!")))))</f>
        <v/>
      </c>
      <c r="T157" s="37" t="str">
        <f t="shared" si="30"/>
        <v/>
      </c>
      <c r="U157" s="37" t="str">
        <f t="shared" si="36"/>
        <v/>
      </c>
      <c r="V157" s="37" t="str">
        <f t="shared" si="37"/>
        <v/>
      </c>
      <c r="W157" s="37" t="str">
        <f t="shared" si="31"/>
        <v/>
      </c>
      <c r="X157" s="38" t="str">
        <f t="shared" si="38"/>
        <v>0029</v>
      </c>
      <c r="Y157" s="38" t="str">
        <f t="shared" si="32"/>
        <v>0000</v>
      </c>
      <c r="Z157" s="38" t="str">
        <f t="shared" si="33"/>
        <v/>
      </c>
      <c r="AA157" s="37" t="str">
        <f>IF(LEFT(R157,1)="#","Invalid Instruction!",IF(ISNUMBER(Q157),IF(Q157&lt;10,"",VLOOKUP(R157,'8080'!$D$6:$J$252,'8080'!$J$4,0)),""))</f>
        <v/>
      </c>
      <c r="AB157" s="37" t="str">
        <f>IF(LEN(W157)=0,"",IF(ISERROR(VALUE(LEFT(W157,1))),IF(ISNA(MATCH(W157,W$13:W156,0)),"","DUP"),"LAB"))</f>
        <v/>
      </c>
      <c r="AC157" s="49"/>
    </row>
    <row r="158" spans="1:29" x14ac:dyDescent="0.2">
      <c r="A158" s="44"/>
      <c r="B158" s="210"/>
      <c r="C158" s="208" t="str">
        <f t="shared" si="34"/>
        <v/>
      </c>
      <c r="D158" s="54" t="str">
        <f t="shared" si="26"/>
        <v/>
      </c>
      <c r="E158" s="113" t="str">
        <f>IF(OR(LEN(I158)=0,Q158&lt;2,Q158=9),"",IF(AND(Q158&lt;4,LEFT(V158,1)="#"),"###",IF(Q158=2,IF(HEX2DEC(V158)&gt;255,"&gt;FF!",RIGHT(V158,2)),IF(Q158=3,DEC2HEX(MOD(HEX2DEC(V158),256),2),IF(ISNA(MATCH(R158,'8080'!$D$6:$D$252,0)),"###",VLOOKUP(R158,'8080'!$D$6:$K$252,4,0))))))</f>
        <v/>
      </c>
      <c r="F158" s="114" t="str">
        <f t="shared" si="35"/>
        <v/>
      </c>
      <c r="G158" s="53" t="str">
        <f t="shared" si="27"/>
        <v/>
      </c>
      <c r="H158" s="52"/>
      <c r="I158" s="43"/>
      <c r="J158" s="43"/>
      <c r="K158" s="251"/>
      <c r="L158" s="55" t="str">
        <f t="shared" si="28"/>
        <v/>
      </c>
      <c r="M158" s="38" t="str">
        <f>IF(ISNUMBER(Q158),IF(Q158&lt;10,"",VLOOKUP(R158,'8080'!$D$6:$J$252,'8080'!$I$4,0)),"")</f>
        <v/>
      </c>
      <c r="N158" s="53" t="str">
        <f>IF(ISNUMBER(Q158),IF(Q158&lt;10,"",VLOOKUP(R158,'8080'!$D$6:$J$252,'8080'!$H$4,0)),"")</f>
        <v/>
      </c>
      <c r="O158" s="210"/>
      <c r="P158" s="44"/>
      <c r="Q158" s="38" t="str">
        <f>IF(LEN(I158)=0,"",IF(I158="org",0,IF(I158="equ",1,IF(I158="db",2,IF(I158="dw",3,IF(I158="end",9,IF(ISNA(MATCH(I158,'8080'!$B$6:$B$252,0)),"BOGUS",VLOOKUP(I158,'8080'!$B$6:$L$252,'8080'!K$3,0))))))))</f>
        <v/>
      </c>
      <c r="R158" s="37" t="str">
        <f t="shared" si="29"/>
        <v/>
      </c>
      <c r="S158" s="38" t="str">
        <f>IF(LEN(Q158)=0,"",IF(Q158&gt;9,VLOOKUP(R158,'8080'!$D$6:$E$252,'8080'!$E$4,0),IF(OR(Q158&lt;2,Q158=9),0,IF(Q158=2,1,IF(Q158=3,2,"ERROR!")))))</f>
        <v/>
      </c>
      <c r="T158" s="37" t="str">
        <f t="shared" si="30"/>
        <v/>
      </c>
      <c r="U158" s="37" t="str">
        <f t="shared" si="36"/>
        <v/>
      </c>
      <c r="V158" s="37" t="str">
        <f t="shared" si="37"/>
        <v/>
      </c>
      <c r="W158" s="37" t="str">
        <f t="shared" si="31"/>
        <v/>
      </c>
      <c r="X158" s="38" t="str">
        <f t="shared" si="38"/>
        <v>0029</v>
      </c>
      <c r="Y158" s="38" t="str">
        <f t="shared" si="32"/>
        <v>0000</v>
      </c>
      <c r="Z158" s="38" t="str">
        <f t="shared" si="33"/>
        <v/>
      </c>
      <c r="AA158" s="37" t="str">
        <f>IF(LEFT(R158,1)="#","Invalid Instruction!",IF(ISNUMBER(Q158),IF(Q158&lt;10,"",VLOOKUP(R158,'8080'!$D$6:$J$252,'8080'!$J$4,0)),""))</f>
        <v/>
      </c>
      <c r="AB158" s="37" t="str">
        <f>IF(LEN(W158)=0,"",IF(ISERROR(VALUE(LEFT(W158,1))),IF(ISNA(MATCH(W158,W$13:W157,0)),"","DUP"),"LAB"))</f>
        <v/>
      </c>
      <c r="AC158" s="49"/>
    </row>
    <row r="159" spans="1:29" x14ac:dyDescent="0.2">
      <c r="A159" s="44"/>
      <c r="B159" s="210"/>
      <c r="C159" s="208" t="str">
        <f t="shared" si="34"/>
        <v/>
      </c>
      <c r="D159" s="54" t="str">
        <f t="shared" si="26"/>
        <v/>
      </c>
      <c r="E159" s="113" t="str">
        <f>IF(OR(LEN(I159)=0,Q159&lt;2,Q159=9),"",IF(AND(Q159&lt;4,LEFT(V159,1)="#"),"###",IF(Q159=2,IF(HEX2DEC(V159)&gt;255,"&gt;FF!",RIGHT(V159,2)),IF(Q159=3,DEC2HEX(MOD(HEX2DEC(V159),256),2),IF(ISNA(MATCH(R159,'8080'!$D$6:$D$252,0)),"###",VLOOKUP(R159,'8080'!$D$6:$K$252,4,0))))))</f>
        <v/>
      </c>
      <c r="F159" s="114" t="str">
        <f t="shared" si="35"/>
        <v/>
      </c>
      <c r="G159" s="53" t="str">
        <f t="shared" si="27"/>
        <v/>
      </c>
      <c r="H159" s="52"/>
      <c r="I159" s="43"/>
      <c r="J159" s="43"/>
      <c r="K159" s="251"/>
      <c r="L159" s="55" t="str">
        <f t="shared" si="28"/>
        <v/>
      </c>
      <c r="M159" s="38" t="str">
        <f>IF(ISNUMBER(Q159),IF(Q159&lt;10,"",VLOOKUP(R159,'8080'!$D$6:$J$252,'8080'!$I$4,0)),"")</f>
        <v/>
      </c>
      <c r="N159" s="53" t="str">
        <f>IF(ISNUMBER(Q159),IF(Q159&lt;10,"",VLOOKUP(R159,'8080'!$D$6:$J$252,'8080'!$H$4,0)),"")</f>
        <v/>
      </c>
      <c r="O159" s="210"/>
      <c r="P159" s="44"/>
      <c r="Q159" s="38" t="str">
        <f>IF(LEN(I159)=0,"",IF(I159="org",0,IF(I159="equ",1,IF(I159="db",2,IF(I159="dw",3,IF(I159="end",9,IF(ISNA(MATCH(I159,'8080'!$B$6:$B$252,0)),"BOGUS",VLOOKUP(I159,'8080'!$B$6:$L$252,'8080'!K$3,0))))))))</f>
        <v/>
      </c>
      <c r="R159" s="37" t="str">
        <f t="shared" si="29"/>
        <v/>
      </c>
      <c r="S159" s="38" t="str">
        <f>IF(LEN(Q159)=0,"",IF(Q159&gt;9,VLOOKUP(R159,'8080'!$D$6:$E$252,'8080'!$E$4,0),IF(OR(Q159&lt;2,Q159=9),0,IF(Q159=2,1,IF(Q159=3,2,"ERROR!")))))</f>
        <v/>
      </c>
      <c r="T159" s="37" t="str">
        <f t="shared" si="30"/>
        <v/>
      </c>
      <c r="U159" s="37" t="str">
        <f t="shared" si="36"/>
        <v/>
      </c>
      <c r="V159" s="37" t="str">
        <f t="shared" si="37"/>
        <v/>
      </c>
      <c r="W159" s="37" t="str">
        <f t="shared" si="31"/>
        <v/>
      </c>
      <c r="X159" s="38" t="str">
        <f t="shared" si="38"/>
        <v>0029</v>
      </c>
      <c r="Y159" s="38" t="str">
        <f t="shared" si="32"/>
        <v>0000</v>
      </c>
      <c r="Z159" s="38" t="str">
        <f t="shared" si="33"/>
        <v/>
      </c>
      <c r="AA159" s="37" t="str">
        <f>IF(LEFT(R159,1)="#","Invalid Instruction!",IF(ISNUMBER(Q159),IF(Q159&lt;10,"",VLOOKUP(R159,'8080'!$D$6:$J$252,'8080'!$J$4,0)),""))</f>
        <v/>
      </c>
      <c r="AB159" s="37" t="str">
        <f>IF(LEN(W159)=0,"",IF(ISERROR(VALUE(LEFT(W159,1))),IF(ISNA(MATCH(W159,W$13:W158,0)),"","DUP"),"LAB"))</f>
        <v/>
      </c>
      <c r="AC159" s="49"/>
    </row>
    <row r="160" spans="1:29" x14ac:dyDescent="0.2">
      <c r="A160" s="44"/>
      <c r="B160" s="210"/>
      <c r="C160" s="208" t="str">
        <f t="shared" si="34"/>
        <v/>
      </c>
      <c r="D160" s="54" t="str">
        <f t="shared" si="26"/>
        <v/>
      </c>
      <c r="E160" s="113" t="str">
        <f>IF(OR(LEN(I160)=0,Q160&lt;2,Q160=9),"",IF(AND(Q160&lt;4,LEFT(V160,1)="#"),"###",IF(Q160=2,IF(HEX2DEC(V160)&gt;255,"&gt;FF!",RIGHT(V160,2)),IF(Q160=3,DEC2HEX(MOD(HEX2DEC(V160),256),2),IF(ISNA(MATCH(R160,'8080'!$D$6:$D$252,0)),"###",VLOOKUP(R160,'8080'!$D$6:$K$252,4,0))))))</f>
        <v/>
      </c>
      <c r="F160" s="114" t="str">
        <f t="shared" si="35"/>
        <v/>
      </c>
      <c r="G160" s="53" t="str">
        <f t="shared" si="27"/>
        <v/>
      </c>
      <c r="H160" s="52"/>
      <c r="I160" s="43"/>
      <c r="J160" s="43"/>
      <c r="K160" s="251"/>
      <c r="L160" s="55" t="str">
        <f t="shared" si="28"/>
        <v/>
      </c>
      <c r="M160" s="38" t="str">
        <f>IF(ISNUMBER(Q160),IF(Q160&lt;10,"",VLOOKUP(R160,'8080'!$D$6:$J$252,'8080'!$I$4,0)),"")</f>
        <v/>
      </c>
      <c r="N160" s="53" t="str">
        <f>IF(ISNUMBER(Q160),IF(Q160&lt;10,"",VLOOKUP(R160,'8080'!$D$6:$J$252,'8080'!$H$4,0)),"")</f>
        <v/>
      </c>
      <c r="O160" s="210"/>
      <c r="P160" s="44"/>
      <c r="Q160" s="38" t="str">
        <f>IF(LEN(I160)=0,"",IF(I160="org",0,IF(I160="equ",1,IF(I160="db",2,IF(I160="dw",3,IF(I160="end",9,IF(ISNA(MATCH(I160,'8080'!$B$6:$B$252,0)),"BOGUS",VLOOKUP(I160,'8080'!$B$6:$L$252,'8080'!K$3,0))))))))</f>
        <v/>
      </c>
      <c r="R160" s="37" t="str">
        <f t="shared" si="29"/>
        <v/>
      </c>
      <c r="S160" s="38" t="str">
        <f>IF(LEN(Q160)=0,"",IF(Q160&gt;9,VLOOKUP(R160,'8080'!$D$6:$E$252,'8080'!$E$4,0),IF(OR(Q160&lt;2,Q160=9),0,IF(Q160=2,1,IF(Q160=3,2,"ERROR!")))))</f>
        <v/>
      </c>
      <c r="T160" s="37" t="str">
        <f t="shared" si="30"/>
        <v/>
      </c>
      <c r="U160" s="37" t="str">
        <f t="shared" si="36"/>
        <v/>
      </c>
      <c r="V160" s="37" t="str">
        <f t="shared" si="37"/>
        <v/>
      </c>
      <c r="W160" s="37" t="str">
        <f t="shared" si="31"/>
        <v/>
      </c>
      <c r="X160" s="38" t="str">
        <f t="shared" si="38"/>
        <v>0029</v>
      </c>
      <c r="Y160" s="38" t="str">
        <f t="shared" si="32"/>
        <v>0000</v>
      </c>
      <c r="Z160" s="38" t="str">
        <f t="shared" si="33"/>
        <v/>
      </c>
      <c r="AA160" s="37" t="str">
        <f>IF(LEFT(R160,1)="#","Invalid Instruction!",IF(ISNUMBER(Q160),IF(Q160&lt;10,"",VLOOKUP(R160,'8080'!$D$6:$J$252,'8080'!$J$4,0)),""))</f>
        <v/>
      </c>
      <c r="AB160" s="37" t="str">
        <f>IF(LEN(W160)=0,"",IF(ISERROR(VALUE(LEFT(W160,1))),IF(ISNA(MATCH(W160,W$13:W159,0)),"","DUP"),"LAB"))</f>
        <v/>
      </c>
      <c r="AC160" s="49"/>
    </row>
    <row r="161" spans="1:29" x14ac:dyDescent="0.2">
      <c r="A161" s="44"/>
      <c r="B161" s="210"/>
      <c r="C161" s="208" t="str">
        <f t="shared" si="34"/>
        <v/>
      </c>
      <c r="D161" s="54" t="str">
        <f t="shared" si="26"/>
        <v/>
      </c>
      <c r="E161" s="113" t="str">
        <f>IF(OR(LEN(I161)=0,Q161&lt;2,Q161=9),"",IF(AND(Q161&lt;4,LEFT(V161,1)="#"),"###",IF(Q161=2,IF(HEX2DEC(V161)&gt;255,"&gt;FF!",RIGHT(V161,2)),IF(Q161=3,DEC2HEX(MOD(HEX2DEC(V161),256),2),IF(ISNA(MATCH(R161,'8080'!$D$6:$D$252,0)),"###",VLOOKUP(R161,'8080'!$D$6:$K$252,4,0))))))</f>
        <v/>
      </c>
      <c r="F161" s="114" t="str">
        <f t="shared" si="35"/>
        <v/>
      </c>
      <c r="G161" s="53" t="str">
        <f t="shared" si="27"/>
        <v/>
      </c>
      <c r="H161" s="52"/>
      <c r="I161" s="43"/>
      <c r="J161" s="43"/>
      <c r="K161" s="251"/>
      <c r="L161" s="55" t="str">
        <f t="shared" si="28"/>
        <v/>
      </c>
      <c r="M161" s="38" t="str">
        <f>IF(ISNUMBER(Q161),IF(Q161&lt;10,"",VLOOKUP(R161,'8080'!$D$6:$J$252,'8080'!$I$4,0)),"")</f>
        <v/>
      </c>
      <c r="N161" s="53" t="str">
        <f>IF(ISNUMBER(Q161),IF(Q161&lt;10,"",VLOOKUP(R161,'8080'!$D$6:$J$252,'8080'!$H$4,0)),"")</f>
        <v/>
      </c>
      <c r="O161" s="210"/>
      <c r="P161" s="44"/>
      <c r="Q161" s="38" t="str">
        <f>IF(LEN(I161)=0,"",IF(I161="org",0,IF(I161="equ",1,IF(I161="db",2,IF(I161="dw",3,IF(I161="end",9,IF(ISNA(MATCH(I161,'8080'!$B$6:$B$252,0)),"BOGUS",VLOOKUP(I161,'8080'!$B$6:$L$252,'8080'!K$3,0))))))))</f>
        <v/>
      </c>
      <c r="R161" s="37" t="str">
        <f t="shared" si="29"/>
        <v/>
      </c>
      <c r="S161" s="38" t="str">
        <f>IF(LEN(Q161)=0,"",IF(Q161&gt;9,VLOOKUP(R161,'8080'!$D$6:$E$252,'8080'!$E$4,0),IF(OR(Q161&lt;2,Q161=9),0,IF(Q161=2,1,IF(Q161=3,2,"ERROR!")))))</f>
        <v/>
      </c>
      <c r="T161" s="37" t="str">
        <f t="shared" si="30"/>
        <v/>
      </c>
      <c r="U161" s="37" t="str">
        <f t="shared" si="36"/>
        <v/>
      </c>
      <c r="V161" s="37" t="str">
        <f t="shared" si="37"/>
        <v/>
      </c>
      <c r="W161" s="37" t="str">
        <f t="shared" si="31"/>
        <v/>
      </c>
      <c r="X161" s="38" t="str">
        <f t="shared" si="38"/>
        <v>0029</v>
      </c>
      <c r="Y161" s="38" t="str">
        <f t="shared" si="32"/>
        <v>0000</v>
      </c>
      <c r="Z161" s="38" t="str">
        <f t="shared" si="33"/>
        <v/>
      </c>
      <c r="AA161" s="37" t="str">
        <f>IF(LEFT(R161,1)="#","Invalid Instruction!",IF(ISNUMBER(Q161),IF(Q161&lt;10,"",VLOOKUP(R161,'8080'!$D$6:$J$252,'8080'!$J$4,0)),""))</f>
        <v/>
      </c>
      <c r="AB161" s="37" t="str">
        <f>IF(LEN(W161)=0,"",IF(ISERROR(VALUE(LEFT(W161,1))),IF(ISNA(MATCH(W161,W$13:W160,0)),"","DUP"),"LAB"))</f>
        <v/>
      </c>
      <c r="AC161" s="49"/>
    </row>
    <row r="162" spans="1:29" x14ac:dyDescent="0.2">
      <c r="A162" s="44"/>
      <c r="B162" s="210"/>
      <c r="C162" s="208" t="str">
        <f t="shared" si="34"/>
        <v/>
      </c>
      <c r="D162" s="54" t="str">
        <f t="shared" si="26"/>
        <v/>
      </c>
      <c r="E162" s="113" t="str">
        <f>IF(OR(LEN(I162)=0,Q162&lt;2,Q162=9),"",IF(AND(Q162&lt;4,LEFT(V162,1)="#"),"###",IF(Q162=2,IF(HEX2DEC(V162)&gt;255,"&gt;FF!",RIGHT(V162,2)),IF(Q162=3,DEC2HEX(MOD(HEX2DEC(V162),256),2),IF(ISNA(MATCH(R162,'8080'!$D$6:$D$252,0)),"###",VLOOKUP(R162,'8080'!$D$6:$K$252,4,0))))))</f>
        <v/>
      </c>
      <c r="F162" s="114" t="str">
        <f t="shared" si="35"/>
        <v/>
      </c>
      <c r="G162" s="53" t="str">
        <f t="shared" si="27"/>
        <v/>
      </c>
      <c r="H162" s="52"/>
      <c r="I162" s="43"/>
      <c r="J162" s="43"/>
      <c r="K162" s="251"/>
      <c r="L162" s="55" t="str">
        <f t="shared" si="28"/>
        <v/>
      </c>
      <c r="M162" s="38" t="str">
        <f>IF(ISNUMBER(Q162),IF(Q162&lt;10,"",VLOOKUP(R162,'8080'!$D$6:$J$252,'8080'!$I$4,0)),"")</f>
        <v/>
      </c>
      <c r="N162" s="53" t="str">
        <f>IF(ISNUMBER(Q162),IF(Q162&lt;10,"",VLOOKUP(R162,'8080'!$D$6:$J$252,'8080'!$H$4,0)),"")</f>
        <v/>
      </c>
      <c r="O162" s="210"/>
      <c r="P162" s="44"/>
      <c r="Q162" s="38" t="str">
        <f>IF(LEN(I162)=0,"",IF(I162="org",0,IF(I162="equ",1,IF(I162="db",2,IF(I162="dw",3,IF(I162="end",9,IF(ISNA(MATCH(I162,'8080'!$B$6:$B$252,0)),"BOGUS",VLOOKUP(I162,'8080'!$B$6:$L$252,'8080'!K$3,0))))))))</f>
        <v/>
      </c>
      <c r="R162" s="37" t="str">
        <f t="shared" si="29"/>
        <v/>
      </c>
      <c r="S162" s="38" t="str">
        <f>IF(LEN(Q162)=0,"",IF(Q162&gt;9,VLOOKUP(R162,'8080'!$D$6:$E$252,'8080'!$E$4,0),IF(OR(Q162&lt;2,Q162=9),0,IF(Q162=2,1,IF(Q162=3,2,"ERROR!")))))</f>
        <v/>
      </c>
      <c r="T162" s="37" t="str">
        <f t="shared" si="30"/>
        <v/>
      </c>
      <c r="U162" s="37" t="str">
        <f t="shared" si="36"/>
        <v/>
      </c>
      <c r="V162" s="37" t="str">
        <f t="shared" si="37"/>
        <v/>
      </c>
      <c r="W162" s="37" t="str">
        <f t="shared" si="31"/>
        <v/>
      </c>
      <c r="X162" s="38" t="str">
        <f t="shared" si="38"/>
        <v>0029</v>
      </c>
      <c r="Y162" s="38" t="str">
        <f t="shared" si="32"/>
        <v>0000</v>
      </c>
      <c r="Z162" s="38" t="str">
        <f t="shared" si="33"/>
        <v/>
      </c>
      <c r="AA162" s="37" t="str">
        <f>IF(LEFT(R162,1)="#","Invalid Instruction!",IF(ISNUMBER(Q162),IF(Q162&lt;10,"",VLOOKUP(R162,'8080'!$D$6:$J$252,'8080'!$J$4,0)),""))</f>
        <v/>
      </c>
      <c r="AB162" s="37" t="str">
        <f>IF(LEN(W162)=0,"",IF(ISERROR(VALUE(LEFT(W162,1))),IF(ISNA(MATCH(W162,W$13:W161,0)),"","DUP"),"LAB"))</f>
        <v/>
      </c>
      <c r="AC162" s="49"/>
    </row>
    <row r="163" spans="1:29" x14ac:dyDescent="0.2">
      <c r="A163" s="44"/>
      <c r="B163" s="210"/>
      <c r="C163" s="208" t="str">
        <f t="shared" si="34"/>
        <v/>
      </c>
      <c r="D163" s="54" t="str">
        <f t="shared" si="26"/>
        <v/>
      </c>
      <c r="E163" s="113" t="str">
        <f>IF(OR(LEN(I163)=0,Q163&lt;2,Q163=9),"",IF(AND(Q163&lt;4,LEFT(V163,1)="#"),"###",IF(Q163=2,IF(HEX2DEC(V163)&gt;255,"&gt;FF!",RIGHT(V163,2)),IF(Q163=3,DEC2HEX(MOD(HEX2DEC(V163),256),2),IF(ISNA(MATCH(R163,'8080'!$D$6:$D$252,0)),"###",VLOOKUP(R163,'8080'!$D$6:$K$252,4,0))))))</f>
        <v/>
      </c>
      <c r="F163" s="114" t="str">
        <f t="shared" si="35"/>
        <v/>
      </c>
      <c r="G163" s="53" t="str">
        <f t="shared" si="27"/>
        <v/>
      </c>
      <c r="H163" s="52"/>
      <c r="I163" s="43"/>
      <c r="J163" s="43"/>
      <c r="K163" s="251"/>
      <c r="L163" s="55" t="str">
        <f t="shared" si="28"/>
        <v/>
      </c>
      <c r="M163" s="38" t="str">
        <f>IF(ISNUMBER(Q163),IF(Q163&lt;10,"",VLOOKUP(R163,'8080'!$D$6:$J$252,'8080'!$I$4,0)),"")</f>
        <v/>
      </c>
      <c r="N163" s="53" t="str">
        <f>IF(ISNUMBER(Q163),IF(Q163&lt;10,"",VLOOKUP(R163,'8080'!$D$6:$J$252,'8080'!$H$4,0)),"")</f>
        <v/>
      </c>
      <c r="O163" s="210"/>
      <c r="P163" s="44"/>
      <c r="Q163" s="38" t="str">
        <f>IF(LEN(I163)=0,"",IF(I163="org",0,IF(I163="equ",1,IF(I163="db",2,IF(I163="dw",3,IF(I163="end",9,IF(ISNA(MATCH(I163,'8080'!$B$6:$B$252,0)),"BOGUS",VLOOKUP(I163,'8080'!$B$6:$L$252,'8080'!K$3,0))))))))</f>
        <v/>
      </c>
      <c r="R163" s="37" t="str">
        <f t="shared" si="29"/>
        <v/>
      </c>
      <c r="S163" s="38" t="str">
        <f>IF(LEN(Q163)=0,"",IF(Q163&gt;9,VLOOKUP(R163,'8080'!$D$6:$E$252,'8080'!$E$4,0),IF(OR(Q163&lt;2,Q163=9),0,IF(Q163=2,1,IF(Q163=3,2,"ERROR!")))))</f>
        <v/>
      </c>
      <c r="T163" s="37" t="str">
        <f t="shared" si="30"/>
        <v/>
      </c>
      <c r="U163" s="37" t="str">
        <f t="shared" si="36"/>
        <v/>
      </c>
      <c r="V163" s="37" t="str">
        <f t="shared" si="37"/>
        <v/>
      </c>
      <c r="W163" s="37" t="str">
        <f t="shared" si="31"/>
        <v/>
      </c>
      <c r="X163" s="38" t="str">
        <f t="shared" si="38"/>
        <v>0029</v>
      </c>
      <c r="Y163" s="38" t="str">
        <f t="shared" si="32"/>
        <v>0000</v>
      </c>
      <c r="Z163" s="38" t="str">
        <f t="shared" si="33"/>
        <v/>
      </c>
      <c r="AA163" s="37" t="str">
        <f>IF(LEFT(R163,1)="#","Invalid Instruction!",IF(ISNUMBER(Q163),IF(Q163&lt;10,"",VLOOKUP(R163,'8080'!$D$6:$J$252,'8080'!$J$4,0)),""))</f>
        <v/>
      </c>
      <c r="AB163" s="37" t="str">
        <f>IF(LEN(W163)=0,"",IF(ISERROR(VALUE(LEFT(W163,1))),IF(ISNA(MATCH(W163,W$13:W162,0)),"","DUP"),"LAB"))</f>
        <v/>
      </c>
      <c r="AC163" s="49"/>
    </row>
    <row r="164" spans="1:29" x14ac:dyDescent="0.2">
      <c r="A164" s="44"/>
      <c r="B164" s="210"/>
      <c r="C164" s="208" t="str">
        <f t="shared" si="34"/>
        <v/>
      </c>
      <c r="D164" s="54" t="str">
        <f t="shared" si="26"/>
        <v/>
      </c>
      <c r="E164" s="113" t="str">
        <f>IF(OR(LEN(I164)=0,Q164&lt;2,Q164=9),"",IF(AND(Q164&lt;4,LEFT(V164,1)="#"),"###",IF(Q164=2,IF(HEX2DEC(V164)&gt;255,"&gt;FF!",RIGHT(V164,2)),IF(Q164=3,DEC2HEX(MOD(HEX2DEC(V164),256),2),IF(ISNA(MATCH(R164,'8080'!$D$6:$D$252,0)),"###",VLOOKUP(R164,'8080'!$D$6:$K$252,4,0))))))</f>
        <v/>
      </c>
      <c r="F164" s="114" t="str">
        <f t="shared" si="35"/>
        <v/>
      </c>
      <c r="G164" s="53" t="str">
        <f t="shared" si="27"/>
        <v/>
      </c>
      <c r="H164" s="52"/>
      <c r="I164" s="43"/>
      <c r="J164" s="43"/>
      <c r="K164" s="251"/>
      <c r="L164" s="55" t="str">
        <f t="shared" si="28"/>
        <v/>
      </c>
      <c r="M164" s="38" t="str">
        <f>IF(ISNUMBER(Q164),IF(Q164&lt;10,"",VLOOKUP(R164,'8080'!$D$6:$J$252,'8080'!$I$4,0)),"")</f>
        <v/>
      </c>
      <c r="N164" s="53" t="str">
        <f>IF(ISNUMBER(Q164),IF(Q164&lt;10,"",VLOOKUP(R164,'8080'!$D$6:$J$252,'8080'!$H$4,0)),"")</f>
        <v/>
      </c>
      <c r="O164" s="210"/>
      <c r="P164" s="44"/>
      <c r="Q164" s="38" t="str">
        <f>IF(LEN(I164)=0,"",IF(I164="org",0,IF(I164="equ",1,IF(I164="db",2,IF(I164="dw",3,IF(I164="end",9,IF(ISNA(MATCH(I164,'8080'!$B$6:$B$252,0)),"BOGUS",VLOOKUP(I164,'8080'!$B$6:$L$252,'8080'!K$3,0))))))))</f>
        <v/>
      </c>
      <c r="R164" s="37" t="str">
        <f t="shared" si="29"/>
        <v/>
      </c>
      <c r="S164" s="38" t="str">
        <f>IF(LEN(Q164)=0,"",IF(Q164&gt;9,VLOOKUP(R164,'8080'!$D$6:$E$252,'8080'!$E$4,0),IF(OR(Q164&lt;2,Q164=9),0,IF(Q164=2,1,IF(Q164=3,2,"ERROR!")))))</f>
        <v/>
      </c>
      <c r="T164" s="37" t="str">
        <f t="shared" si="30"/>
        <v/>
      </c>
      <c r="U164" s="37" t="str">
        <f t="shared" si="36"/>
        <v/>
      </c>
      <c r="V164" s="37" t="str">
        <f t="shared" si="37"/>
        <v/>
      </c>
      <c r="W164" s="37" t="str">
        <f t="shared" si="31"/>
        <v/>
      </c>
      <c r="X164" s="38" t="str">
        <f t="shared" si="38"/>
        <v>0029</v>
      </c>
      <c r="Y164" s="38" t="str">
        <f t="shared" si="32"/>
        <v>0000</v>
      </c>
      <c r="Z164" s="38" t="str">
        <f t="shared" si="33"/>
        <v/>
      </c>
      <c r="AA164" s="37" t="str">
        <f>IF(LEFT(R164,1)="#","Invalid Instruction!",IF(ISNUMBER(Q164),IF(Q164&lt;10,"",VLOOKUP(R164,'8080'!$D$6:$J$252,'8080'!$J$4,0)),""))</f>
        <v/>
      </c>
      <c r="AB164" s="37" t="str">
        <f>IF(LEN(W164)=0,"",IF(ISERROR(VALUE(LEFT(W164,1))),IF(ISNA(MATCH(W164,W$13:W163,0)),"","DUP"),"LAB"))</f>
        <v/>
      </c>
      <c r="AC164" s="49"/>
    </row>
    <row r="165" spans="1:29" x14ac:dyDescent="0.2">
      <c r="A165" s="44"/>
      <c r="B165" s="210"/>
      <c r="C165" s="208" t="str">
        <f t="shared" si="34"/>
        <v/>
      </c>
      <c r="D165" s="54" t="str">
        <f t="shared" si="26"/>
        <v/>
      </c>
      <c r="E165" s="113" t="str">
        <f>IF(OR(LEN(I165)=0,Q165&lt;2,Q165=9),"",IF(AND(Q165&lt;4,LEFT(V165,1)="#"),"###",IF(Q165=2,IF(HEX2DEC(V165)&gt;255,"&gt;FF!",RIGHT(V165,2)),IF(Q165=3,DEC2HEX(MOD(HEX2DEC(V165),256),2),IF(ISNA(MATCH(R165,'8080'!$D$6:$D$252,0)),"###",VLOOKUP(R165,'8080'!$D$6:$K$252,4,0))))))</f>
        <v/>
      </c>
      <c r="F165" s="114" t="str">
        <f t="shared" si="35"/>
        <v/>
      </c>
      <c r="G165" s="53" t="str">
        <f t="shared" si="27"/>
        <v/>
      </c>
      <c r="H165" s="52"/>
      <c r="I165" s="43"/>
      <c r="J165" s="43"/>
      <c r="K165" s="251"/>
      <c r="L165" s="55" t="str">
        <f t="shared" si="28"/>
        <v/>
      </c>
      <c r="M165" s="38" t="str">
        <f>IF(ISNUMBER(Q165),IF(Q165&lt;10,"",VLOOKUP(R165,'8080'!$D$6:$J$252,'8080'!$I$4,0)),"")</f>
        <v/>
      </c>
      <c r="N165" s="53" t="str">
        <f>IF(ISNUMBER(Q165),IF(Q165&lt;10,"",VLOOKUP(R165,'8080'!$D$6:$J$252,'8080'!$H$4,0)),"")</f>
        <v/>
      </c>
      <c r="O165" s="210"/>
      <c r="P165" s="44"/>
      <c r="Q165" s="38" t="str">
        <f>IF(LEN(I165)=0,"",IF(I165="org",0,IF(I165="equ",1,IF(I165="db",2,IF(I165="dw",3,IF(I165="end",9,IF(ISNA(MATCH(I165,'8080'!$B$6:$B$252,0)),"BOGUS",VLOOKUP(I165,'8080'!$B$6:$L$252,'8080'!K$3,0))))))))</f>
        <v/>
      </c>
      <c r="R165" s="37" t="str">
        <f t="shared" si="29"/>
        <v/>
      </c>
      <c r="S165" s="38" t="str">
        <f>IF(LEN(Q165)=0,"",IF(Q165&gt;9,VLOOKUP(R165,'8080'!$D$6:$E$252,'8080'!$E$4,0),IF(OR(Q165&lt;2,Q165=9),0,IF(Q165=2,1,IF(Q165=3,2,"ERROR!")))))</f>
        <v/>
      </c>
      <c r="T165" s="37" t="str">
        <f t="shared" si="30"/>
        <v/>
      </c>
      <c r="U165" s="37" t="str">
        <f t="shared" si="36"/>
        <v/>
      </c>
      <c r="V165" s="37" t="str">
        <f t="shared" si="37"/>
        <v/>
      </c>
      <c r="W165" s="37" t="str">
        <f t="shared" si="31"/>
        <v/>
      </c>
      <c r="X165" s="38" t="str">
        <f t="shared" si="38"/>
        <v>0029</v>
      </c>
      <c r="Y165" s="38" t="str">
        <f t="shared" si="32"/>
        <v>0000</v>
      </c>
      <c r="Z165" s="38" t="str">
        <f t="shared" si="33"/>
        <v/>
      </c>
      <c r="AA165" s="37" t="str">
        <f>IF(LEFT(R165,1)="#","Invalid Instruction!",IF(ISNUMBER(Q165),IF(Q165&lt;10,"",VLOOKUP(R165,'8080'!$D$6:$J$252,'8080'!$J$4,0)),""))</f>
        <v/>
      </c>
      <c r="AB165" s="37" t="str">
        <f>IF(LEN(W165)=0,"",IF(ISERROR(VALUE(LEFT(W165,1))),IF(ISNA(MATCH(W165,W$13:W164,0)),"","DUP"),"LAB"))</f>
        <v/>
      </c>
      <c r="AC165" s="49"/>
    </row>
    <row r="166" spans="1:29" x14ac:dyDescent="0.2">
      <c r="A166" s="44"/>
      <c r="B166" s="210"/>
      <c r="C166" s="208" t="str">
        <f t="shared" si="34"/>
        <v/>
      </c>
      <c r="D166" s="54" t="str">
        <f t="shared" si="26"/>
        <v/>
      </c>
      <c r="E166" s="113" t="str">
        <f>IF(OR(LEN(I166)=0,Q166&lt;2,Q166=9),"",IF(AND(Q166&lt;4,LEFT(V166,1)="#"),"###",IF(Q166=2,IF(HEX2DEC(V166)&gt;255,"&gt;FF!",RIGHT(V166,2)),IF(Q166=3,DEC2HEX(MOD(HEX2DEC(V166),256),2),IF(ISNA(MATCH(R166,'8080'!$D$6:$D$252,0)),"###",VLOOKUP(R166,'8080'!$D$6:$K$252,4,0))))))</f>
        <v/>
      </c>
      <c r="F166" s="114" t="str">
        <f t="shared" si="35"/>
        <v/>
      </c>
      <c r="G166" s="53" t="str">
        <f t="shared" si="27"/>
        <v/>
      </c>
      <c r="H166" s="52"/>
      <c r="I166" s="43"/>
      <c r="J166" s="43"/>
      <c r="K166" s="251"/>
      <c r="L166" s="55" t="str">
        <f t="shared" si="28"/>
        <v/>
      </c>
      <c r="M166" s="38" t="str">
        <f>IF(ISNUMBER(Q166),IF(Q166&lt;10,"",VLOOKUP(R166,'8080'!$D$6:$J$252,'8080'!$I$4,0)),"")</f>
        <v/>
      </c>
      <c r="N166" s="53" t="str">
        <f>IF(ISNUMBER(Q166),IF(Q166&lt;10,"",VLOOKUP(R166,'8080'!$D$6:$J$252,'8080'!$H$4,0)),"")</f>
        <v/>
      </c>
      <c r="O166" s="210"/>
      <c r="P166" s="44"/>
      <c r="Q166" s="38" t="str">
        <f>IF(LEN(I166)=0,"",IF(I166="org",0,IF(I166="equ",1,IF(I166="db",2,IF(I166="dw",3,IF(I166="end",9,IF(ISNA(MATCH(I166,'8080'!$B$6:$B$252,0)),"BOGUS",VLOOKUP(I166,'8080'!$B$6:$L$252,'8080'!K$3,0))))))))</f>
        <v/>
      </c>
      <c r="R166" s="37" t="str">
        <f t="shared" si="29"/>
        <v/>
      </c>
      <c r="S166" s="38" t="str">
        <f>IF(LEN(Q166)=0,"",IF(Q166&gt;9,VLOOKUP(R166,'8080'!$D$6:$E$252,'8080'!$E$4,0),IF(OR(Q166&lt;2,Q166=9),0,IF(Q166=2,1,IF(Q166=3,2,"ERROR!")))))</f>
        <v/>
      </c>
      <c r="T166" s="37" t="str">
        <f t="shared" si="30"/>
        <v/>
      </c>
      <c r="U166" s="37" t="str">
        <f t="shared" si="36"/>
        <v/>
      </c>
      <c r="V166" s="37" t="str">
        <f t="shared" si="37"/>
        <v/>
      </c>
      <c r="W166" s="37" t="str">
        <f t="shared" si="31"/>
        <v/>
      </c>
      <c r="X166" s="38" t="str">
        <f t="shared" si="38"/>
        <v>0029</v>
      </c>
      <c r="Y166" s="38" t="str">
        <f t="shared" si="32"/>
        <v>0000</v>
      </c>
      <c r="Z166" s="38" t="str">
        <f t="shared" si="33"/>
        <v/>
      </c>
      <c r="AA166" s="37" t="str">
        <f>IF(LEFT(R166,1)="#","Invalid Instruction!",IF(ISNUMBER(Q166),IF(Q166&lt;10,"",VLOOKUP(R166,'8080'!$D$6:$J$252,'8080'!$J$4,0)),""))</f>
        <v/>
      </c>
      <c r="AB166" s="37" t="str">
        <f>IF(LEN(W166)=0,"",IF(ISERROR(VALUE(LEFT(W166,1))),IF(ISNA(MATCH(W166,W$13:W165,0)),"","DUP"),"LAB"))</f>
        <v/>
      </c>
      <c r="AC166" s="49"/>
    </row>
    <row r="167" spans="1:29" x14ac:dyDescent="0.2">
      <c r="A167" s="44"/>
      <c r="B167" s="210"/>
      <c r="C167" s="208" t="str">
        <f t="shared" si="34"/>
        <v/>
      </c>
      <c r="D167" s="54" t="str">
        <f t="shared" si="26"/>
        <v/>
      </c>
      <c r="E167" s="113" t="str">
        <f>IF(OR(LEN(I167)=0,Q167&lt;2,Q167=9),"",IF(AND(Q167&lt;4,LEFT(V167,1)="#"),"###",IF(Q167=2,IF(HEX2DEC(V167)&gt;255,"&gt;FF!",RIGHT(V167,2)),IF(Q167=3,DEC2HEX(MOD(HEX2DEC(V167),256),2),IF(ISNA(MATCH(R167,'8080'!$D$6:$D$252,0)),"###",VLOOKUP(R167,'8080'!$D$6:$K$252,4,0))))))</f>
        <v/>
      </c>
      <c r="F167" s="114" t="str">
        <f t="shared" si="35"/>
        <v/>
      </c>
      <c r="G167" s="53" t="str">
        <f t="shared" si="27"/>
        <v/>
      </c>
      <c r="H167" s="52"/>
      <c r="I167" s="43"/>
      <c r="J167" s="43"/>
      <c r="K167" s="251"/>
      <c r="L167" s="55" t="str">
        <f t="shared" si="28"/>
        <v/>
      </c>
      <c r="M167" s="38" t="str">
        <f>IF(ISNUMBER(Q167),IF(Q167&lt;10,"",VLOOKUP(R167,'8080'!$D$6:$J$252,'8080'!$I$4,0)),"")</f>
        <v/>
      </c>
      <c r="N167" s="53" t="str">
        <f>IF(ISNUMBER(Q167),IF(Q167&lt;10,"",VLOOKUP(R167,'8080'!$D$6:$J$252,'8080'!$H$4,0)),"")</f>
        <v/>
      </c>
      <c r="O167" s="210"/>
      <c r="P167" s="44"/>
      <c r="Q167" s="38" t="str">
        <f>IF(LEN(I167)=0,"",IF(I167="org",0,IF(I167="equ",1,IF(I167="db",2,IF(I167="dw",3,IF(I167="end",9,IF(ISNA(MATCH(I167,'8080'!$B$6:$B$252,0)),"BOGUS",VLOOKUP(I167,'8080'!$B$6:$L$252,'8080'!K$3,0))))))))</f>
        <v/>
      </c>
      <c r="R167" s="37" t="str">
        <f t="shared" si="29"/>
        <v/>
      </c>
      <c r="S167" s="38" t="str">
        <f>IF(LEN(Q167)=0,"",IF(Q167&gt;9,VLOOKUP(R167,'8080'!$D$6:$E$252,'8080'!$E$4,0),IF(OR(Q167&lt;2,Q167=9),0,IF(Q167=2,1,IF(Q167=3,2,"ERROR!")))))</f>
        <v/>
      </c>
      <c r="T167" s="37" t="str">
        <f t="shared" si="30"/>
        <v/>
      </c>
      <c r="U167" s="37" t="str">
        <f t="shared" si="36"/>
        <v/>
      </c>
      <c r="V167" s="37" t="str">
        <f t="shared" si="37"/>
        <v/>
      </c>
      <c r="W167" s="37" t="str">
        <f t="shared" si="31"/>
        <v/>
      </c>
      <c r="X167" s="38" t="str">
        <f t="shared" si="38"/>
        <v>0029</v>
      </c>
      <c r="Y167" s="38" t="str">
        <f t="shared" si="32"/>
        <v>0000</v>
      </c>
      <c r="Z167" s="38" t="str">
        <f t="shared" si="33"/>
        <v/>
      </c>
      <c r="AA167" s="37" t="str">
        <f>IF(LEFT(R167,1)="#","Invalid Instruction!",IF(ISNUMBER(Q167),IF(Q167&lt;10,"",VLOOKUP(R167,'8080'!$D$6:$J$252,'8080'!$J$4,0)),""))</f>
        <v/>
      </c>
      <c r="AB167" s="37" t="str">
        <f>IF(LEN(W167)=0,"",IF(ISERROR(VALUE(LEFT(W167,1))),IF(ISNA(MATCH(W167,W$13:W166,0)),"","DUP"),"LAB"))</f>
        <v/>
      </c>
      <c r="AC167" s="49"/>
    </row>
    <row r="168" spans="1:29" x14ac:dyDescent="0.2">
      <c r="A168" s="44"/>
      <c r="B168" s="210"/>
      <c r="C168" s="208" t="str">
        <f t="shared" si="34"/>
        <v/>
      </c>
      <c r="D168" s="54" t="str">
        <f t="shared" si="26"/>
        <v/>
      </c>
      <c r="E168" s="113" t="str">
        <f>IF(OR(LEN(I168)=0,Q168&lt;2,Q168=9),"",IF(AND(Q168&lt;4,LEFT(V168,1)="#"),"###",IF(Q168=2,IF(HEX2DEC(V168)&gt;255,"&gt;FF!",RIGHT(V168,2)),IF(Q168=3,DEC2HEX(MOD(HEX2DEC(V168),256),2),IF(ISNA(MATCH(R168,'8080'!$D$6:$D$252,0)),"###",VLOOKUP(R168,'8080'!$D$6:$K$252,4,0))))))</f>
        <v/>
      </c>
      <c r="F168" s="114" t="str">
        <f t="shared" si="35"/>
        <v/>
      </c>
      <c r="G168" s="53" t="str">
        <f t="shared" si="27"/>
        <v/>
      </c>
      <c r="H168" s="52"/>
      <c r="I168" s="43"/>
      <c r="J168" s="43"/>
      <c r="K168" s="251"/>
      <c r="L168" s="55" t="str">
        <f t="shared" si="28"/>
        <v/>
      </c>
      <c r="M168" s="38" t="str">
        <f>IF(ISNUMBER(Q168),IF(Q168&lt;10,"",VLOOKUP(R168,'8080'!$D$6:$J$252,'8080'!$I$4,0)),"")</f>
        <v/>
      </c>
      <c r="N168" s="53" t="str">
        <f>IF(ISNUMBER(Q168),IF(Q168&lt;10,"",VLOOKUP(R168,'8080'!$D$6:$J$252,'8080'!$H$4,0)),"")</f>
        <v/>
      </c>
      <c r="O168" s="210"/>
      <c r="P168" s="44"/>
      <c r="Q168" s="38" t="str">
        <f>IF(LEN(I168)=0,"",IF(I168="org",0,IF(I168="equ",1,IF(I168="db",2,IF(I168="dw",3,IF(I168="end",9,IF(ISNA(MATCH(I168,'8080'!$B$6:$B$252,0)),"BOGUS",VLOOKUP(I168,'8080'!$B$6:$L$252,'8080'!K$3,0))))))))</f>
        <v/>
      </c>
      <c r="R168" s="37" t="str">
        <f t="shared" si="29"/>
        <v/>
      </c>
      <c r="S168" s="38" t="str">
        <f>IF(LEN(Q168)=0,"",IF(Q168&gt;9,VLOOKUP(R168,'8080'!$D$6:$E$252,'8080'!$E$4,0),IF(OR(Q168&lt;2,Q168=9),0,IF(Q168=2,1,IF(Q168=3,2,"ERROR!")))))</f>
        <v/>
      </c>
      <c r="T168" s="37" t="str">
        <f t="shared" si="30"/>
        <v/>
      </c>
      <c r="U168" s="37" t="str">
        <f t="shared" si="36"/>
        <v/>
      </c>
      <c r="V168" s="37" t="str">
        <f t="shared" si="37"/>
        <v/>
      </c>
      <c r="W168" s="37" t="str">
        <f t="shared" si="31"/>
        <v/>
      </c>
      <c r="X168" s="38" t="str">
        <f t="shared" si="38"/>
        <v>0029</v>
      </c>
      <c r="Y168" s="38" t="str">
        <f t="shared" si="32"/>
        <v>0000</v>
      </c>
      <c r="Z168" s="38" t="str">
        <f t="shared" si="33"/>
        <v/>
      </c>
      <c r="AA168" s="37" t="str">
        <f>IF(LEFT(R168,1)="#","Invalid Instruction!",IF(ISNUMBER(Q168),IF(Q168&lt;10,"",VLOOKUP(R168,'8080'!$D$6:$J$252,'8080'!$J$4,0)),""))</f>
        <v/>
      </c>
      <c r="AB168" s="37" t="str">
        <f>IF(LEN(W168)=0,"",IF(ISERROR(VALUE(LEFT(W168,1))),IF(ISNA(MATCH(W168,W$13:W167,0)),"","DUP"),"LAB"))</f>
        <v/>
      </c>
      <c r="AC168" s="49"/>
    </row>
    <row r="169" spans="1:29" x14ac:dyDescent="0.2">
      <c r="A169" s="44"/>
      <c r="B169" s="210"/>
      <c r="C169" s="208" t="str">
        <f t="shared" si="34"/>
        <v/>
      </c>
      <c r="D169" s="54" t="str">
        <f t="shared" si="26"/>
        <v/>
      </c>
      <c r="E169" s="113" t="str">
        <f>IF(OR(LEN(I169)=0,Q169&lt;2,Q169=9),"",IF(AND(Q169&lt;4,LEFT(V169,1)="#"),"###",IF(Q169=2,IF(HEX2DEC(V169)&gt;255,"&gt;FF!",RIGHT(V169,2)),IF(Q169=3,DEC2HEX(MOD(HEX2DEC(V169),256),2),IF(ISNA(MATCH(R169,'8080'!$D$6:$D$252,0)),"###",VLOOKUP(R169,'8080'!$D$6:$K$252,4,0))))))</f>
        <v/>
      </c>
      <c r="F169" s="114" t="str">
        <f t="shared" si="35"/>
        <v/>
      </c>
      <c r="G169" s="53" t="str">
        <f t="shared" si="27"/>
        <v/>
      </c>
      <c r="H169" s="52"/>
      <c r="I169" s="43"/>
      <c r="J169" s="43"/>
      <c r="K169" s="251"/>
      <c r="L169" s="55" t="str">
        <f t="shared" si="28"/>
        <v/>
      </c>
      <c r="M169" s="38" t="str">
        <f>IF(ISNUMBER(Q169),IF(Q169&lt;10,"",VLOOKUP(R169,'8080'!$D$6:$J$252,'8080'!$I$4,0)),"")</f>
        <v/>
      </c>
      <c r="N169" s="53" t="str">
        <f>IF(ISNUMBER(Q169),IF(Q169&lt;10,"",VLOOKUP(R169,'8080'!$D$6:$J$252,'8080'!$H$4,0)),"")</f>
        <v/>
      </c>
      <c r="O169" s="210"/>
      <c r="P169" s="44"/>
      <c r="Q169" s="38" t="str">
        <f>IF(LEN(I169)=0,"",IF(I169="org",0,IF(I169="equ",1,IF(I169="db",2,IF(I169="dw",3,IF(I169="end",9,IF(ISNA(MATCH(I169,'8080'!$B$6:$B$252,0)),"BOGUS",VLOOKUP(I169,'8080'!$B$6:$L$252,'8080'!K$3,0))))))))</f>
        <v/>
      </c>
      <c r="R169" s="37" t="str">
        <f t="shared" si="29"/>
        <v/>
      </c>
      <c r="S169" s="38" t="str">
        <f>IF(LEN(Q169)=0,"",IF(Q169&gt;9,VLOOKUP(R169,'8080'!$D$6:$E$252,'8080'!$E$4,0),IF(OR(Q169&lt;2,Q169=9),0,IF(Q169=2,1,IF(Q169=3,2,"ERROR!")))))</f>
        <v/>
      </c>
      <c r="T169" s="37" t="str">
        <f t="shared" si="30"/>
        <v/>
      </c>
      <c r="U169" s="37" t="str">
        <f t="shared" si="36"/>
        <v/>
      </c>
      <c r="V169" s="37" t="str">
        <f t="shared" si="37"/>
        <v/>
      </c>
      <c r="W169" s="37" t="str">
        <f t="shared" si="31"/>
        <v/>
      </c>
      <c r="X169" s="38" t="str">
        <f t="shared" si="38"/>
        <v>0029</v>
      </c>
      <c r="Y169" s="38" t="str">
        <f t="shared" si="32"/>
        <v>0000</v>
      </c>
      <c r="Z169" s="38" t="str">
        <f t="shared" si="33"/>
        <v/>
      </c>
      <c r="AA169" s="37" t="str">
        <f>IF(LEFT(R169,1)="#","Invalid Instruction!",IF(ISNUMBER(Q169),IF(Q169&lt;10,"",VLOOKUP(R169,'8080'!$D$6:$J$252,'8080'!$J$4,0)),""))</f>
        <v/>
      </c>
      <c r="AB169" s="37" t="str">
        <f>IF(LEN(W169)=0,"",IF(ISERROR(VALUE(LEFT(W169,1))),IF(ISNA(MATCH(W169,W$13:W168,0)),"","DUP"),"LAB"))</f>
        <v/>
      </c>
      <c r="AC169" s="49"/>
    </row>
    <row r="170" spans="1:29" x14ac:dyDescent="0.2">
      <c r="A170" s="44"/>
      <c r="B170" s="210"/>
      <c r="C170" s="208" t="str">
        <f t="shared" si="34"/>
        <v/>
      </c>
      <c r="D170" s="54" t="str">
        <f t="shared" si="26"/>
        <v/>
      </c>
      <c r="E170" s="113" t="str">
        <f>IF(OR(LEN(I170)=0,Q170&lt;2,Q170=9),"",IF(AND(Q170&lt;4,LEFT(V170,1)="#"),"###",IF(Q170=2,IF(HEX2DEC(V170)&gt;255,"&gt;FF!",RIGHT(V170,2)),IF(Q170=3,DEC2HEX(MOD(HEX2DEC(V170),256),2),IF(ISNA(MATCH(R170,'8080'!$D$6:$D$252,0)),"###",VLOOKUP(R170,'8080'!$D$6:$K$252,4,0))))))</f>
        <v/>
      </c>
      <c r="F170" s="114" t="str">
        <f t="shared" si="35"/>
        <v/>
      </c>
      <c r="G170" s="53" t="str">
        <f t="shared" si="27"/>
        <v/>
      </c>
      <c r="H170" s="52"/>
      <c r="I170" s="43"/>
      <c r="J170" s="43"/>
      <c r="K170" s="251"/>
      <c r="L170" s="55" t="str">
        <f t="shared" si="28"/>
        <v/>
      </c>
      <c r="M170" s="38" t="str">
        <f>IF(ISNUMBER(Q170),IF(Q170&lt;10,"",VLOOKUP(R170,'8080'!$D$6:$J$252,'8080'!$I$4,0)),"")</f>
        <v/>
      </c>
      <c r="N170" s="53" t="str">
        <f>IF(ISNUMBER(Q170),IF(Q170&lt;10,"",VLOOKUP(R170,'8080'!$D$6:$J$252,'8080'!$H$4,0)),"")</f>
        <v/>
      </c>
      <c r="O170" s="210"/>
      <c r="P170" s="44"/>
      <c r="Q170" s="38" t="str">
        <f>IF(LEN(I170)=0,"",IF(I170="org",0,IF(I170="equ",1,IF(I170="db",2,IF(I170="dw",3,IF(I170="end",9,IF(ISNA(MATCH(I170,'8080'!$B$6:$B$252,0)),"BOGUS",VLOOKUP(I170,'8080'!$B$6:$L$252,'8080'!K$3,0))))))))</f>
        <v/>
      </c>
      <c r="R170" s="37" t="str">
        <f t="shared" si="29"/>
        <v/>
      </c>
      <c r="S170" s="38" t="str">
        <f>IF(LEN(Q170)=0,"",IF(Q170&gt;9,VLOOKUP(R170,'8080'!$D$6:$E$252,'8080'!$E$4,0),IF(OR(Q170&lt;2,Q170=9),0,IF(Q170=2,1,IF(Q170=3,2,"ERROR!")))))</f>
        <v/>
      </c>
      <c r="T170" s="37" t="str">
        <f t="shared" si="30"/>
        <v/>
      </c>
      <c r="U170" s="37" t="str">
        <f t="shared" si="36"/>
        <v/>
      </c>
      <c r="V170" s="37" t="str">
        <f t="shared" si="37"/>
        <v/>
      </c>
      <c r="W170" s="37" t="str">
        <f t="shared" si="31"/>
        <v/>
      </c>
      <c r="X170" s="38" t="str">
        <f t="shared" si="38"/>
        <v>0029</v>
      </c>
      <c r="Y170" s="38" t="str">
        <f t="shared" si="32"/>
        <v>0000</v>
      </c>
      <c r="Z170" s="38" t="str">
        <f t="shared" si="33"/>
        <v/>
      </c>
      <c r="AA170" s="37" t="str">
        <f>IF(LEFT(R170,1)="#","Invalid Instruction!",IF(ISNUMBER(Q170),IF(Q170&lt;10,"",VLOOKUP(R170,'8080'!$D$6:$J$252,'8080'!$J$4,0)),""))</f>
        <v/>
      </c>
      <c r="AB170" s="37" t="str">
        <f>IF(LEN(W170)=0,"",IF(ISERROR(VALUE(LEFT(W170,1))),IF(ISNA(MATCH(W170,W$13:W169,0)),"","DUP"),"LAB"))</f>
        <v/>
      </c>
      <c r="AC170" s="49"/>
    </row>
    <row r="171" spans="1:29" x14ac:dyDescent="0.2">
      <c r="A171" s="44"/>
      <c r="B171" s="210"/>
      <c r="C171" s="208" t="str">
        <f t="shared" si="34"/>
        <v/>
      </c>
      <c r="D171" s="54" t="str">
        <f t="shared" si="26"/>
        <v/>
      </c>
      <c r="E171" s="113" t="str">
        <f>IF(OR(LEN(I171)=0,Q171&lt;2,Q171=9),"",IF(AND(Q171&lt;4,LEFT(V171,1)="#"),"###",IF(Q171=2,IF(HEX2DEC(V171)&gt;255,"&gt;FF!",RIGHT(V171,2)),IF(Q171=3,DEC2HEX(MOD(HEX2DEC(V171),256),2),IF(ISNA(MATCH(R171,'8080'!$D$6:$D$252,0)),"###",VLOOKUP(R171,'8080'!$D$6:$K$252,4,0))))))</f>
        <v/>
      </c>
      <c r="F171" s="114" t="str">
        <f t="shared" si="35"/>
        <v/>
      </c>
      <c r="G171" s="53" t="str">
        <f t="shared" si="27"/>
        <v/>
      </c>
      <c r="H171" s="52"/>
      <c r="I171" s="43"/>
      <c r="J171" s="43"/>
      <c r="K171" s="251"/>
      <c r="L171" s="55" t="str">
        <f t="shared" si="28"/>
        <v/>
      </c>
      <c r="M171" s="38" t="str">
        <f>IF(ISNUMBER(Q171),IF(Q171&lt;10,"",VLOOKUP(R171,'8080'!$D$6:$J$252,'8080'!$I$4,0)),"")</f>
        <v/>
      </c>
      <c r="N171" s="53" t="str">
        <f>IF(ISNUMBER(Q171),IF(Q171&lt;10,"",VLOOKUP(R171,'8080'!$D$6:$J$252,'8080'!$H$4,0)),"")</f>
        <v/>
      </c>
      <c r="O171" s="210"/>
      <c r="P171" s="44"/>
      <c r="Q171" s="38" t="str">
        <f>IF(LEN(I171)=0,"",IF(I171="org",0,IF(I171="equ",1,IF(I171="db",2,IF(I171="dw",3,IF(I171="end",9,IF(ISNA(MATCH(I171,'8080'!$B$6:$B$252,0)),"BOGUS",VLOOKUP(I171,'8080'!$B$6:$L$252,'8080'!K$3,0))))))))</f>
        <v/>
      </c>
      <c r="R171" s="37" t="str">
        <f t="shared" si="29"/>
        <v/>
      </c>
      <c r="S171" s="38" t="str">
        <f>IF(LEN(Q171)=0,"",IF(Q171&gt;9,VLOOKUP(R171,'8080'!$D$6:$E$252,'8080'!$E$4,0),IF(OR(Q171&lt;2,Q171=9),0,IF(Q171=2,1,IF(Q171=3,2,"ERROR!")))))</f>
        <v/>
      </c>
      <c r="T171" s="37" t="str">
        <f t="shared" si="30"/>
        <v/>
      </c>
      <c r="U171" s="37" t="str">
        <f t="shared" si="36"/>
        <v/>
      </c>
      <c r="V171" s="37" t="str">
        <f t="shared" si="37"/>
        <v/>
      </c>
      <c r="W171" s="37" t="str">
        <f t="shared" si="31"/>
        <v/>
      </c>
      <c r="X171" s="38" t="str">
        <f t="shared" si="38"/>
        <v>0029</v>
      </c>
      <c r="Y171" s="38" t="str">
        <f t="shared" si="32"/>
        <v>0000</v>
      </c>
      <c r="Z171" s="38" t="str">
        <f t="shared" si="33"/>
        <v/>
      </c>
      <c r="AA171" s="37" t="str">
        <f>IF(LEFT(R171,1)="#","Invalid Instruction!",IF(ISNUMBER(Q171),IF(Q171&lt;10,"",VLOOKUP(R171,'8080'!$D$6:$J$252,'8080'!$J$4,0)),""))</f>
        <v/>
      </c>
      <c r="AB171" s="37" t="str">
        <f>IF(LEN(W171)=0,"",IF(ISERROR(VALUE(LEFT(W171,1))),IF(ISNA(MATCH(W171,W$13:W170,0)),"","DUP"),"LAB"))</f>
        <v/>
      </c>
      <c r="AC171" s="49"/>
    </row>
    <row r="172" spans="1:29" x14ac:dyDescent="0.2">
      <c r="A172" s="44"/>
      <c r="B172" s="210"/>
      <c r="C172" s="208" t="str">
        <f t="shared" si="34"/>
        <v/>
      </c>
      <c r="D172" s="54" t="str">
        <f t="shared" si="26"/>
        <v/>
      </c>
      <c r="E172" s="113" t="str">
        <f>IF(OR(LEN(I172)=0,Q172&lt;2,Q172=9),"",IF(AND(Q172&lt;4,LEFT(V172,1)="#"),"###",IF(Q172=2,IF(HEX2DEC(V172)&gt;255,"&gt;FF!",RIGHT(V172,2)),IF(Q172=3,DEC2HEX(MOD(HEX2DEC(V172),256),2),IF(ISNA(MATCH(R172,'8080'!$D$6:$D$252,0)),"###",VLOOKUP(R172,'8080'!$D$6:$K$252,4,0))))))</f>
        <v/>
      </c>
      <c r="F172" s="114" t="str">
        <f t="shared" si="35"/>
        <v/>
      </c>
      <c r="G172" s="53" t="str">
        <f t="shared" si="27"/>
        <v/>
      </c>
      <c r="H172" s="52"/>
      <c r="I172" s="43"/>
      <c r="J172" s="43"/>
      <c r="K172" s="251"/>
      <c r="L172" s="55" t="str">
        <f t="shared" si="28"/>
        <v/>
      </c>
      <c r="M172" s="38" t="str">
        <f>IF(ISNUMBER(Q172),IF(Q172&lt;10,"",VLOOKUP(R172,'8080'!$D$6:$J$252,'8080'!$I$4,0)),"")</f>
        <v/>
      </c>
      <c r="N172" s="53" t="str">
        <f>IF(ISNUMBER(Q172),IF(Q172&lt;10,"",VLOOKUP(R172,'8080'!$D$6:$J$252,'8080'!$H$4,0)),"")</f>
        <v/>
      </c>
      <c r="O172" s="210"/>
      <c r="P172" s="44"/>
      <c r="Q172" s="38" t="str">
        <f>IF(LEN(I172)=0,"",IF(I172="org",0,IF(I172="equ",1,IF(I172="db",2,IF(I172="dw",3,IF(I172="end",9,IF(ISNA(MATCH(I172,'8080'!$B$6:$B$252,0)),"BOGUS",VLOOKUP(I172,'8080'!$B$6:$L$252,'8080'!K$3,0))))))))</f>
        <v/>
      </c>
      <c r="R172" s="37" t="str">
        <f t="shared" si="29"/>
        <v/>
      </c>
      <c r="S172" s="38" t="str">
        <f>IF(LEN(Q172)=0,"",IF(Q172&gt;9,VLOOKUP(R172,'8080'!$D$6:$E$252,'8080'!$E$4,0),IF(OR(Q172&lt;2,Q172=9),0,IF(Q172=2,1,IF(Q172=3,2,"ERROR!")))))</f>
        <v/>
      </c>
      <c r="T172" s="37" t="str">
        <f t="shared" si="30"/>
        <v/>
      </c>
      <c r="U172" s="37" t="str">
        <f t="shared" si="36"/>
        <v/>
      </c>
      <c r="V172" s="37" t="str">
        <f t="shared" si="37"/>
        <v/>
      </c>
      <c r="W172" s="37" t="str">
        <f t="shared" si="31"/>
        <v/>
      </c>
      <c r="X172" s="38" t="str">
        <f t="shared" si="38"/>
        <v>0029</v>
      </c>
      <c r="Y172" s="38" t="str">
        <f t="shared" si="32"/>
        <v>0000</v>
      </c>
      <c r="Z172" s="38" t="str">
        <f t="shared" si="33"/>
        <v/>
      </c>
      <c r="AA172" s="37" t="str">
        <f>IF(LEFT(R172,1)="#","Invalid Instruction!",IF(ISNUMBER(Q172),IF(Q172&lt;10,"",VLOOKUP(R172,'8080'!$D$6:$J$252,'8080'!$J$4,0)),""))</f>
        <v/>
      </c>
      <c r="AB172" s="37" t="str">
        <f>IF(LEN(W172)=0,"",IF(ISERROR(VALUE(LEFT(W172,1))),IF(ISNA(MATCH(W172,W$13:W171,0)),"","DUP"),"LAB"))</f>
        <v/>
      </c>
      <c r="AC172" s="49"/>
    </row>
    <row r="173" spans="1:29" x14ac:dyDescent="0.2">
      <c r="A173" s="44"/>
      <c r="B173" s="210"/>
      <c r="C173" s="208" t="str">
        <f t="shared" si="34"/>
        <v/>
      </c>
      <c r="D173" s="54" t="str">
        <f t="shared" si="26"/>
        <v/>
      </c>
      <c r="E173" s="113" t="str">
        <f>IF(OR(LEN(I173)=0,Q173&lt;2,Q173=9),"",IF(AND(Q173&lt;4,LEFT(V173,1)="#"),"###",IF(Q173=2,IF(HEX2DEC(V173)&gt;255,"&gt;FF!",RIGHT(V173,2)),IF(Q173=3,DEC2HEX(MOD(HEX2DEC(V173),256),2),IF(ISNA(MATCH(R173,'8080'!$D$6:$D$252,0)),"###",VLOOKUP(R173,'8080'!$D$6:$K$252,4,0))))))</f>
        <v/>
      </c>
      <c r="F173" s="114" t="str">
        <f t="shared" si="35"/>
        <v/>
      </c>
      <c r="G173" s="53" t="str">
        <f t="shared" si="27"/>
        <v/>
      </c>
      <c r="H173" s="52"/>
      <c r="I173" s="43"/>
      <c r="J173" s="43"/>
      <c r="K173" s="251"/>
      <c r="L173" s="55" t="str">
        <f t="shared" si="28"/>
        <v/>
      </c>
      <c r="M173" s="38" t="str">
        <f>IF(ISNUMBER(Q173),IF(Q173&lt;10,"",VLOOKUP(R173,'8080'!$D$6:$J$252,'8080'!$I$4,0)),"")</f>
        <v/>
      </c>
      <c r="N173" s="53" t="str">
        <f>IF(ISNUMBER(Q173),IF(Q173&lt;10,"",VLOOKUP(R173,'8080'!$D$6:$J$252,'8080'!$H$4,0)),"")</f>
        <v/>
      </c>
      <c r="O173" s="210"/>
      <c r="P173" s="44"/>
      <c r="Q173" s="38" t="str">
        <f>IF(LEN(I173)=0,"",IF(I173="org",0,IF(I173="equ",1,IF(I173="db",2,IF(I173="dw",3,IF(I173="end",9,IF(ISNA(MATCH(I173,'8080'!$B$6:$B$252,0)),"BOGUS",VLOOKUP(I173,'8080'!$B$6:$L$252,'8080'!K$3,0))))))))</f>
        <v/>
      </c>
      <c r="R173" s="37" t="str">
        <f t="shared" si="29"/>
        <v/>
      </c>
      <c r="S173" s="38" t="str">
        <f>IF(LEN(Q173)=0,"",IF(Q173&gt;9,VLOOKUP(R173,'8080'!$D$6:$E$252,'8080'!$E$4,0),IF(OR(Q173&lt;2,Q173=9),0,IF(Q173=2,1,IF(Q173=3,2,"ERROR!")))))</f>
        <v/>
      </c>
      <c r="T173" s="37" t="str">
        <f t="shared" si="30"/>
        <v/>
      </c>
      <c r="U173" s="37" t="str">
        <f t="shared" si="36"/>
        <v/>
      </c>
      <c r="V173" s="37" t="str">
        <f t="shared" si="37"/>
        <v/>
      </c>
      <c r="W173" s="37" t="str">
        <f t="shared" si="31"/>
        <v/>
      </c>
      <c r="X173" s="38" t="str">
        <f t="shared" si="38"/>
        <v>0029</v>
      </c>
      <c r="Y173" s="38" t="str">
        <f t="shared" si="32"/>
        <v>0000</v>
      </c>
      <c r="Z173" s="38" t="str">
        <f t="shared" si="33"/>
        <v/>
      </c>
      <c r="AA173" s="37" t="str">
        <f>IF(LEFT(R173,1)="#","Invalid Instruction!",IF(ISNUMBER(Q173),IF(Q173&lt;10,"",VLOOKUP(R173,'8080'!$D$6:$J$252,'8080'!$J$4,0)),""))</f>
        <v/>
      </c>
      <c r="AB173" s="37" t="str">
        <f>IF(LEN(W173)=0,"",IF(ISERROR(VALUE(LEFT(W173,1))),IF(ISNA(MATCH(W173,W$13:W172,0)),"","DUP"),"LAB"))</f>
        <v/>
      </c>
      <c r="AC173" s="49"/>
    </row>
    <row r="174" spans="1:29" x14ac:dyDescent="0.2">
      <c r="A174" s="44"/>
      <c r="B174" s="210"/>
      <c r="C174" s="208" t="str">
        <f t="shared" si="34"/>
        <v/>
      </c>
      <c r="D174" s="54" t="str">
        <f t="shared" si="26"/>
        <v/>
      </c>
      <c r="E174" s="113" t="str">
        <f>IF(OR(LEN(I174)=0,Q174&lt;2,Q174=9),"",IF(AND(Q174&lt;4,LEFT(V174,1)="#"),"###",IF(Q174=2,IF(HEX2DEC(V174)&gt;255,"&gt;FF!",RIGHT(V174,2)),IF(Q174=3,DEC2HEX(MOD(HEX2DEC(V174),256),2),IF(ISNA(MATCH(R174,'8080'!$D$6:$D$252,0)),"###",VLOOKUP(R174,'8080'!$D$6:$K$252,4,0))))))</f>
        <v/>
      </c>
      <c r="F174" s="114" t="str">
        <f t="shared" si="35"/>
        <v/>
      </c>
      <c r="G174" s="53" t="str">
        <f t="shared" si="27"/>
        <v/>
      </c>
      <c r="H174" s="52"/>
      <c r="I174" s="43"/>
      <c r="J174" s="43"/>
      <c r="K174" s="251"/>
      <c r="L174" s="55" t="str">
        <f t="shared" si="28"/>
        <v/>
      </c>
      <c r="M174" s="38" t="str">
        <f>IF(ISNUMBER(Q174),IF(Q174&lt;10,"",VLOOKUP(R174,'8080'!$D$6:$J$252,'8080'!$I$4,0)),"")</f>
        <v/>
      </c>
      <c r="N174" s="53" t="str">
        <f>IF(ISNUMBER(Q174),IF(Q174&lt;10,"",VLOOKUP(R174,'8080'!$D$6:$J$252,'8080'!$H$4,0)),"")</f>
        <v/>
      </c>
      <c r="O174" s="210"/>
      <c r="P174" s="44"/>
      <c r="Q174" s="38" t="str">
        <f>IF(LEN(I174)=0,"",IF(I174="org",0,IF(I174="equ",1,IF(I174="db",2,IF(I174="dw",3,IF(I174="end",9,IF(ISNA(MATCH(I174,'8080'!$B$6:$B$252,0)),"BOGUS",VLOOKUP(I174,'8080'!$B$6:$L$252,'8080'!K$3,0))))))))</f>
        <v/>
      </c>
      <c r="R174" s="37" t="str">
        <f t="shared" si="29"/>
        <v/>
      </c>
      <c r="S174" s="38" t="str">
        <f>IF(LEN(Q174)=0,"",IF(Q174&gt;9,VLOOKUP(R174,'8080'!$D$6:$E$252,'8080'!$E$4,0),IF(OR(Q174&lt;2,Q174=9),0,IF(Q174=2,1,IF(Q174=3,2,"ERROR!")))))</f>
        <v/>
      </c>
      <c r="T174" s="37" t="str">
        <f t="shared" si="30"/>
        <v/>
      </c>
      <c r="U174" s="37" t="str">
        <f t="shared" si="36"/>
        <v/>
      </c>
      <c r="V174" s="37" t="str">
        <f t="shared" si="37"/>
        <v/>
      </c>
      <c r="W174" s="37" t="str">
        <f t="shared" si="31"/>
        <v/>
      </c>
      <c r="X174" s="38" t="str">
        <f t="shared" si="38"/>
        <v>0029</v>
      </c>
      <c r="Y174" s="38" t="str">
        <f t="shared" si="32"/>
        <v>0000</v>
      </c>
      <c r="Z174" s="38" t="str">
        <f t="shared" si="33"/>
        <v/>
      </c>
      <c r="AA174" s="37" t="str">
        <f>IF(LEFT(R174,1)="#","Invalid Instruction!",IF(ISNUMBER(Q174),IF(Q174&lt;10,"",VLOOKUP(R174,'8080'!$D$6:$J$252,'8080'!$J$4,0)),""))</f>
        <v/>
      </c>
      <c r="AB174" s="37" t="str">
        <f>IF(LEN(W174)=0,"",IF(ISERROR(VALUE(LEFT(W174,1))),IF(ISNA(MATCH(W174,W$13:W173,0)),"","DUP"),"LAB"))</f>
        <v/>
      </c>
      <c r="AC174" s="49"/>
    </row>
    <row r="175" spans="1:29" x14ac:dyDescent="0.2">
      <c r="A175" s="44"/>
      <c r="B175" s="210"/>
      <c r="C175" s="208" t="str">
        <f t="shared" si="34"/>
        <v/>
      </c>
      <c r="D175" s="54" t="str">
        <f t="shared" si="26"/>
        <v/>
      </c>
      <c r="E175" s="113" t="str">
        <f>IF(OR(LEN(I175)=0,Q175&lt;2,Q175=9),"",IF(AND(Q175&lt;4,LEFT(V175,1)="#"),"###",IF(Q175=2,IF(HEX2DEC(V175)&gt;255,"&gt;FF!",RIGHT(V175,2)),IF(Q175=3,DEC2HEX(MOD(HEX2DEC(V175),256),2),IF(ISNA(MATCH(R175,'8080'!$D$6:$D$252,0)),"###",VLOOKUP(R175,'8080'!$D$6:$K$252,4,0))))))</f>
        <v/>
      </c>
      <c r="F175" s="114" t="str">
        <f t="shared" si="35"/>
        <v/>
      </c>
      <c r="G175" s="53" t="str">
        <f t="shared" si="27"/>
        <v/>
      </c>
      <c r="H175" s="52"/>
      <c r="I175" s="43"/>
      <c r="J175" s="43"/>
      <c r="K175" s="251"/>
      <c r="L175" s="55" t="str">
        <f t="shared" si="28"/>
        <v/>
      </c>
      <c r="M175" s="38" t="str">
        <f>IF(ISNUMBER(Q175),IF(Q175&lt;10,"",VLOOKUP(R175,'8080'!$D$6:$J$252,'8080'!$I$4,0)),"")</f>
        <v/>
      </c>
      <c r="N175" s="53" t="str">
        <f>IF(ISNUMBER(Q175),IF(Q175&lt;10,"",VLOOKUP(R175,'8080'!$D$6:$J$252,'8080'!$H$4,0)),"")</f>
        <v/>
      </c>
      <c r="O175" s="210"/>
      <c r="P175" s="44"/>
      <c r="Q175" s="38" t="str">
        <f>IF(LEN(I175)=0,"",IF(I175="org",0,IF(I175="equ",1,IF(I175="db",2,IF(I175="dw",3,IF(I175="end",9,IF(ISNA(MATCH(I175,'8080'!$B$6:$B$252,0)),"BOGUS",VLOOKUP(I175,'8080'!$B$6:$L$252,'8080'!K$3,0))))))))</f>
        <v/>
      </c>
      <c r="R175" s="37" t="str">
        <f t="shared" si="29"/>
        <v/>
      </c>
      <c r="S175" s="38" t="str">
        <f>IF(LEN(Q175)=0,"",IF(Q175&gt;9,VLOOKUP(R175,'8080'!$D$6:$E$252,'8080'!$E$4,0),IF(OR(Q175&lt;2,Q175=9),0,IF(Q175=2,1,IF(Q175=3,2,"ERROR!")))))</f>
        <v/>
      </c>
      <c r="T175" s="37" t="str">
        <f t="shared" si="30"/>
        <v/>
      </c>
      <c r="U175" s="37" t="str">
        <f t="shared" si="36"/>
        <v/>
      </c>
      <c r="V175" s="37" t="str">
        <f t="shared" si="37"/>
        <v/>
      </c>
      <c r="W175" s="37" t="str">
        <f t="shared" si="31"/>
        <v/>
      </c>
      <c r="X175" s="38" t="str">
        <f t="shared" si="38"/>
        <v>0029</v>
      </c>
      <c r="Y175" s="38" t="str">
        <f t="shared" si="32"/>
        <v>0000</v>
      </c>
      <c r="Z175" s="38" t="str">
        <f t="shared" si="33"/>
        <v/>
      </c>
      <c r="AA175" s="37" t="str">
        <f>IF(LEFT(R175,1)="#","Invalid Instruction!",IF(ISNUMBER(Q175),IF(Q175&lt;10,"",VLOOKUP(R175,'8080'!$D$6:$J$252,'8080'!$J$4,0)),""))</f>
        <v/>
      </c>
      <c r="AB175" s="37" t="str">
        <f>IF(LEN(W175)=0,"",IF(ISERROR(VALUE(LEFT(W175,1))),IF(ISNA(MATCH(W175,W$13:W174,0)),"","DUP"),"LAB"))</f>
        <v/>
      </c>
      <c r="AC175" s="49"/>
    </row>
    <row r="176" spans="1:29" x14ac:dyDescent="0.2">
      <c r="A176" s="44"/>
      <c r="B176" s="210"/>
      <c r="C176" s="208" t="str">
        <f t="shared" si="34"/>
        <v/>
      </c>
      <c r="D176" s="54" t="str">
        <f t="shared" si="26"/>
        <v/>
      </c>
      <c r="E176" s="113" t="str">
        <f>IF(OR(LEN(I176)=0,Q176&lt;2,Q176=9),"",IF(AND(Q176&lt;4,LEFT(V176,1)="#"),"###",IF(Q176=2,IF(HEX2DEC(V176)&gt;255,"&gt;FF!",RIGHT(V176,2)),IF(Q176=3,DEC2HEX(MOD(HEX2DEC(V176),256),2),IF(ISNA(MATCH(R176,'8080'!$D$6:$D$252,0)),"###",VLOOKUP(R176,'8080'!$D$6:$K$252,4,0))))))</f>
        <v/>
      </c>
      <c r="F176" s="114" t="str">
        <f t="shared" si="35"/>
        <v/>
      </c>
      <c r="G176" s="53" t="str">
        <f t="shared" si="27"/>
        <v/>
      </c>
      <c r="H176" s="52"/>
      <c r="I176" s="43"/>
      <c r="J176" s="43"/>
      <c r="K176" s="251"/>
      <c r="L176" s="55" t="str">
        <f t="shared" si="28"/>
        <v/>
      </c>
      <c r="M176" s="38" t="str">
        <f>IF(ISNUMBER(Q176),IF(Q176&lt;10,"",VLOOKUP(R176,'8080'!$D$6:$J$252,'8080'!$I$4,0)),"")</f>
        <v/>
      </c>
      <c r="N176" s="53" t="str">
        <f>IF(ISNUMBER(Q176),IF(Q176&lt;10,"",VLOOKUP(R176,'8080'!$D$6:$J$252,'8080'!$H$4,0)),"")</f>
        <v/>
      </c>
      <c r="O176" s="210"/>
      <c r="P176" s="44"/>
      <c r="Q176" s="38" t="str">
        <f>IF(LEN(I176)=0,"",IF(I176="org",0,IF(I176="equ",1,IF(I176="db",2,IF(I176="dw",3,IF(I176="end",9,IF(ISNA(MATCH(I176,'8080'!$B$6:$B$252,0)),"BOGUS",VLOOKUP(I176,'8080'!$B$6:$L$252,'8080'!K$3,0))))))))</f>
        <v/>
      </c>
      <c r="R176" s="37" t="str">
        <f t="shared" si="29"/>
        <v/>
      </c>
      <c r="S176" s="38" t="str">
        <f>IF(LEN(Q176)=0,"",IF(Q176&gt;9,VLOOKUP(R176,'8080'!$D$6:$E$252,'8080'!$E$4,0),IF(OR(Q176&lt;2,Q176=9),0,IF(Q176=2,1,IF(Q176=3,2,"ERROR!")))))</f>
        <v/>
      </c>
      <c r="T176" s="37" t="str">
        <f t="shared" si="30"/>
        <v/>
      </c>
      <c r="U176" s="37" t="str">
        <f t="shared" si="36"/>
        <v/>
      </c>
      <c r="V176" s="37" t="str">
        <f t="shared" si="37"/>
        <v/>
      </c>
      <c r="W176" s="37" t="str">
        <f t="shared" si="31"/>
        <v/>
      </c>
      <c r="X176" s="38" t="str">
        <f t="shared" si="38"/>
        <v>0029</v>
      </c>
      <c r="Y176" s="38" t="str">
        <f t="shared" si="32"/>
        <v>0000</v>
      </c>
      <c r="Z176" s="38" t="str">
        <f t="shared" si="33"/>
        <v/>
      </c>
      <c r="AA176" s="37" t="str">
        <f>IF(LEFT(R176,1)="#","Invalid Instruction!",IF(ISNUMBER(Q176),IF(Q176&lt;10,"",VLOOKUP(R176,'8080'!$D$6:$J$252,'8080'!$J$4,0)),""))</f>
        <v/>
      </c>
      <c r="AB176" s="37" t="str">
        <f>IF(LEN(W176)=0,"",IF(ISERROR(VALUE(LEFT(W176,1))),IF(ISNA(MATCH(W176,W$13:W175,0)),"","DUP"),"LAB"))</f>
        <v/>
      </c>
      <c r="AC176" s="49"/>
    </row>
    <row r="177" spans="1:29" x14ac:dyDescent="0.2">
      <c r="A177" s="44"/>
      <c r="B177" s="210"/>
      <c r="C177" s="208" t="str">
        <f t="shared" si="34"/>
        <v/>
      </c>
      <c r="D177" s="54" t="str">
        <f t="shared" si="26"/>
        <v/>
      </c>
      <c r="E177" s="113" t="str">
        <f>IF(OR(LEN(I177)=0,Q177&lt;2,Q177=9),"",IF(AND(Q177&lt;4,LEFT(V177,1)="#"),"###",IF(Q177=2,IF(HEX2DEC(V177)&gt;255,"&gt;FF!",RIGHT(V177,2)),IF(Q177=3,DEC2HEX(MOD(HEX2DEC(V177),256),2),IF(ISNA(MATCH(R177,'8080'!$D$6:$D$252,0)),"###",VLOOKUP(R177,'8080'!$D$6:$K$252,4,0))))))</f>
        <v/>
      </c>
      <c r="F177" s="114" t="str">
        <f t="shared" si="35"/>
        <v/>
      </c>
      <c r="G177" s="53" t="str">
        <f t="shared" si="27"/>
        <v/>
      </c>
      <c r="H177" s="52"/>
      <c r="I177" s="43"/>
      <c r="J177" s="43"/>
      <c r="K177" s="251"/>
      <c r="L177" s="55" t="str">
        <f t="shared" si="28"/>
        <v/>
      </c>
      <c r="M177" s="38" t="str">
        <f>IF(ISNUMBER(Q177),IF(Q177&lt;10,"",VLOOKUP(R177,'8080'!$D$6:$J$252,'8080'!$I$4,0)),"")</f>
        <v/>
      </c>
      <c r="N177" s="53" t="str">
        <f>IF(ISNUMBER(Q177),IF(Q177&lt;10,"",VLOOKUP(R177,'8080'!$D$6:$J$252,'8080'!$H$4,0)),"")</f>
        <v/>
      </c>
      <c r="O177" s="210"/>
      <c r="P177" s="44"/>
      <c r="Q177" s="38" t="str">
        <f>IF(LEN(I177)=0,"",IF(I177="org",0,IF(I177="equ",1,IF(I177="db",2,IF(I177="dw",3,IF(I177="end",9,IF(ISNA(MATCH(I177,'8080'!$B$6:$B$252,0)),"BOGUS",VLOOKUP(I177,'8080'!$B$6:$L$252,'8080'!K$3,0))))))))</f>
        <v/>
      </c>
      <c r="R177" s="37" t="str">
        <f t="shared" si="29"/>
        <v/>
      </c>
      <c r="S177" s="38" t="str">
        <f>IF(LEN(Q177)=0,"",IF(Q177&gt;9,VLOOKUP(R177,'8080'!$D$6:$E$252,'8080'!$E$4,0),IF(OR(Q177&lt;2,Q177=9),0,IF(Q177=2,1,IF(Q177=3,2,"ERROR!")))))</f>
        <v/>
      </c>
      <c r="T177" s="37" t="str">
        <f t="shared" si="30"/>
        <v/>
      </c>
      <c r="U177" s="37" t="str">
        <f t="shared" si="36"/>
        <v/>
      </c>
      <c r="V177" s="37" t="str">
        <f t="shared" si="37"/>
        <v/>
      </c>
      <c r="W177" s="37" t="str">
        <f t="shared" si="31"/>
        <v/>
      </c>
      <c r="X177" s="38" t="str">
        <f t="shared" si="38"/>
        <v>0029</v>
      </c>
      <c r="Y177" s="38" t="str">
        <f t="shared" si="32"/>
        <v>0000</v>
      </c>
      <c r="Z177" s="38" t="str">
        <f t="shared" si="33"/>
        <v/>
      </c>
      <c r="AA177" s="37" t="str">
        <f>IF(LEFT(R177,1)="#","Invalid Instruction!",IF(ISNUMBER(Q177),IF(Q177&lt;10,"",VLOOKUP(R177,'8080'!$D$6:$J$252,'8080'!$J$4,0)),""))</f>
        <v/>
      </c>
      <c r="AB177" s="37" t="str">
        <f>IF(LEN(W177)=0,"",IF(ISERROR(VALUE(LEFT(W177,1))),IF(ISNA(MATCH(W177,W$13:W176,0)),"","DUP"),"LAB"))</f>
        <v/>
      </c>
      <c r="AC177" s="49"/>
    </row>
    <row r="178" spans="1:29" x14ac:dyDescent="0.2">
      <c r="A178" s="44"/>
      <c r="B178" s="210"/>
      <c r="C178" s="208" t="str">
        <f t="shared" si="34"/>
        <v/>
      </c>
      <c r="D178" s="54" t="str">
        <f t="shared" si="26"/>
        <v/>
      </c>
      <c r="E178" s="113" t="str">
        <f>IF(OR(LEN(I178)=0,Q178&lt;2,Q178=9),"",IF(AND(Q178&lt;4,LEFT(V178,1)="#"),"###",IF(Q178=2,IF(HEX2DEC(V178)&gt;255,"&gt;FF!",RIGHT(V178,2)),IF(Q178=3,DEC2HEX(MOD(HEX2DEC(V178),256),2),IF(ISNA(MATCH(R178,'8080'!$D$6:$D$252,0)),"###",VLOOKUP(R178,'8080'!$D$6:$K$252,4,0))))))</f>
        <v/>
      </c>
      <c r="F178" s="114" t="str">
        <f t="shared" si="35"/>
        <v/>
      </c>
      <c r="G178" s="53" t="str">
        <f t="shared" si="27"/>
        <v/>
      </c>
      <c r="H178" s="52"/>
      <c r="I178" s="43"/>
      <c r="J178" s="43"/>
      <c r="K178" s="251"/>
      <c r="L178" s="55" t="str">
        <f t="shared" si="28"/>
        <v/>
      </c>
      <c r="M178" s="38" t="str">
        <f>IF(ISNUMBER(Q178),IF(Q178&lt;10,"",VLOOKUP(R178,'8080'!$D$6:$J$252,'8080'!$I$4,0)),"")</f>
        <v/>
      </c>
      <c r="N178" s="53" t="str">
        <f>IF(ISNUMBER(Q178),IF(Q178&lt;10,"",VLOOKUP(R178,'8080'!$D$6:$J$252,'8080'!$H$4,0)),"")</f>
        <v/>
      </c>
      <c r="O178" s="210"/>
      <c r="P178" s="44"/>
      <c r="Q178" s="38" t="str">
        <f>IF(LEN(I178)=0,"",IF(I178="org",0,IF(I178="equ",1,IF(I178="db",2,IF(I178="dw",3,IF(I178="end",9,IF(ISNA(MATCH(I178,'8080'!$B$6:$B$252,0)),"BOGUS",VLOOKUP(I178,'8080'!$B$6:$L$252,'8080'!K$3,0))))))))</f>
        <v/>
      </c>
      <c r="R178" s="37" t="str">
        <f t="shared" si="29"/>
        <v/>
      </c>
      <c r="S178" s="38" t="str">
        <f>IF(LEN(Q178)=0,"",IF(Q178&gt;9,VLOOKUP(R178,'8080'!$D$6:$E$252,'8080'!$E$4,0),IF(OR(Q178&lt;2,Q178=9),0,IF(Q178=2,1,IF(Q178=3,2,"ERROR!")))))</f>
        <v/>
      </c>
      <c r="T178" s="37" t="str">
        <f t="shared" si="30"/>
        <v/>
      </c>
      <c r="U178" s="37" t="str">
        <f t="shared" si="36"/>
        <v/>
      </c>
      <c r="V178" s="37" t="str">
        <f t="shared" si="37"/>
        <v/>
      </c>
      <c r="W178" s="37" t="str">
        <f t="shared" si="31"/>
        <v/>
      </c>
      <c r="X178" s="38" t="str">
        <f t="shared" si="38"/>
        <v>0029</v>
      </c>
      <c r="Y178" s="38" t="str">
        <f t="shared" si="32"/>
        <v>0000</v>
      </c>
      <c r="Z178" s="38" t="str">
        <f t="shared" si="33"/>
        <v/>
      </c>
      <c r="AA178" s="37" t="str">
        <f>IF(LEFT(R178,1)="#","Invalid Instruction!",IF(ISNUMBER(Q178),IF(Q178&lt;10,"",VLOOKUP(R178,'8080'!$D$6:$J$252,'8080'!$J$4,0)),""))</f>
        <v/>
      </c>
      <c r="AB178" s="37" t="str">
        <f>IF(LEN(W178)=0,"",IF(ISERROR(VALUE(LEFT(W178,1))),IF(ISNA(MATCH(W178,W$13:W177,0)),"","DUP"),"LAB"))</f>
        <v/>
      </c>
      <c r="AC178" s="49"/>
    </row>
    <row r="179" spans="1:29" x14ac:dyDescent="0.2">
      <c r="A179" s="44"/>
      <c r="B179" s="210"/>
      <c r="C179" s="208" t="str">
        <f t="shared" si="34"/>
        <v/>
      </c>
      <c r="D179" s="54" t="str">
        <f t="shared" si="26"/>
        <v/>
      </c>
      <c r="E179" s="113" t="str">
        <f>IF(OR(LEN(I179)=0,Q179&lt;2,Q179=9),"",IF(AND(Q179&lt;4,LEFT(V179,1)="#"),"###",IF(Q179=2,IF(HEX2DEC(V179)&gt;255,"&gt;FF!",RIGHT(V179,2)),IF(Q179=3,DEC2HEX(MOD(HEX2DEC(V179),256),2),IF(ISNA(MATCH(R179,'8080'!$D$6:$D$252,0)),"###",VLOOKUP(R179,'8080'!$D$6:$K$252,4,0))))))</f>
        <v/>
      </c>
      <c r="F179" s="114" t="str">
        <f t="shared" si="35"/>
        <v/>
      </c>
      <c r="G179" s="53" t="str">
        <f t="shared" si="27"/>
        <v/>
      </c>
      <c r="H179" s="52"/>
      <c r="I179" s="43"/>
      <c r="J179" s="43"/>
      <c r="K179" s="251"/>
      <c r="L179" s="55" t="str">
        <f t="shared" si="28"/>
        <v/>
      </c>
      <c r="M179" s="38" t="str">
        <f>IF(ISNUMBER(Q179),IF(Q179&lt;10,"",VLOOKUP(R179,'8080'!$D$6:$J$252,'8080'!$I$4,0)),"")</f>
        <v/>
      </c>
      <c r="N179" s="53" t="str">
        <f>IF(ISNUMBER(Q179),IF(Q179&lt;10,"",VLOOKUP(R179,'8080'!$D$6:$J$252,'8080'!$H$4,0)),"")</f>
        <v/>
      </c>
      <c r="O179" s="210"/>
      <c r="P179" s="44"/>
      <c r="Q179" s="38" t="str">
        <f>IF(LEN(I179)=0,"",IF(I179="org",0,IF(I179="equ",1,IF(I179="db",2,IF(I179="dw",3,IF(I179="end",9,IF(ISNA(MATCH(I179,'8080'!$B$6:$B$252,0)),"BOGUS",VLOOKUP(I179,'8080'!$B$6:$L$252,'8080'!K$3,0))))))))</f>
        <v/>
      </c>
      <c r="R179" s="37" t="str">
        <f t="shared" si="29"/>
        <v/>
      </c>
      <c r="S179" s="38" t="str">
        <f>IF(LEN(Q179)=0,"",IF(Q179&gt;9,VLOOKUP(R179,'8080'!$D$6:$E$252,'8080'!$E$4,0),IF(OR(Q179&lt;2,Q179=9),0,IF(Q179=2,1,IF(Q179=3,2,"ERROR!")))))</f>
        <v/>
      </c>
      <c r="T179" s="37" t="str">
        <f t="shared" si="30"/>
        <v/>
      </c>
      <c r="U179" s="37" t="str">
        <f t="shared" si="36"/>
        <v/>
      </c>
      <c r="V179" s="37" t="str">
        <f t="shared" si="37"/>
        <v/>
      </c>
      <c r="W179" s="37" t="str">
        <f t="shared" si="31"/>
        <v/>
      </c>
      <c r="X179" s="38" t="str">
        <f t="shared" si="38"/>
        <v>0029</v>
      </c>
      <c r="Y179" s="38" t="str">
        <f t="shared" si="32"/>
        <v>0000</v>
      </c>
      <c r="Z179" s="38" t="str">
        <f t="shared" si="33"/>
        <v/>
      </c>
      <c r="AA179" s="37" t="str">
        <f>IF(LEFT(R179,1)="#","Invalid Instruction!",IF(ISNUMBER(Q179),IF(Q179&lt;10,"",VLOOKUP(R179,'8080'!$D$6:$J$252,'8080'!$J$4,0)),""))</f>
        <v/>
      </c>
      <c r="AB179" s="37" t="str">
        <f>IF(LEN(W179)=0,"",IF(ISERROR(VALUE(LEFT(W179,1))),IF(ISNA(MATCH(W179,W$13:W178,0)),"","DUP"),"LAB"))</f>
        <v/>
      </c>
      <c r="AC179" s="49"/>
    </row>
    <row r="180" spans="1:29" x14ac:dyDescent="0.2">
      <c r="A180" s="44"/>
      <c r="B180" s="210"/>
      <c r="C180" s="208" t="str">
        <f t="shared" si="34"/>
        <v/>
      </c>
      <c r="D180" s="54" t="str">
        <f t="shared" si="26"/>
        <v/>
      </c>
      <c r="E180" s="113" t="str">
        <f>IF(OR(LEN(I180)=0,Q180&lt;2,Q180=9),"",IF(AND(Q180&lt;4,LEFT(V180,1)="#"),"###",IF(Q180=2,IF(HEX2DEC(V180)&gt;255,"&gt;FF!",RIGHT(V180,2)),IF(Q180=3,DEC2HEX(MOD(HEX2DEC(V180),256),2),IF(ISNA(MATCH(R180,'8080'!$D$6:$D$252,0)),"###",VLOOKUP(R180,'8080'!$D$6:$K$252,4,0))))))</f>
        <v/>
      </c>
      <c r="F180" s="114" t="str">
        <f t="shared" si="35"/>
        <v/>
      </c>
      <c r="G180" s="53" t="str">
        <f t="shared" si="27"/>
        <v/>
      </c>
      <c r="H180" s="52"/>
      <c r="I180" s="43"/>
      <c r="J180" s="43"/>
      <c r="K180" s="251"/>
      <c r="L180" s="55" t="str">
        <f t="shared" si="28"/>
        <v/>
      </c>
      <c r="M180" s="38" t="str">
        <f>IF(ISNUMBER(Q180),IF(Q180&lt;10,"",VLOOKUP(R180,'8080'!$D$6:$J$252,'8080'!$I$4,0)),"")</f>
        <v/>
      </c>
      <c r="N180" s="53" t="str">
        <f>IF(ISNUMBER(Q180),IF(Q180&lt;10,"",VLOOKUP(R180,'8080'!$D$6:$J$252,'8080'!$H$4,0)),"")</f>
        <v/>
      </c>
      <c r="O180" s="210"/>
      <c r="P180" s="44"/>
      <c r="Q180" s="38" t="str">
        <f>IF(LEN(I180)=0,"",IF(I180="org",0,IF(I180="equ",1,IF(I180="db",2,IF(I180="dw",3,IF(I180="end",9,IF(ISNA(MATCH(I180,'8080'!$B$6:$B$252,0)),"BOGUS",VLOOKUP(I180,'8080'!$B$6:$L$252,'8080'!K$3,0))))))))</f>
        <v/>
      </c>
      <c r="R180" s="37" t="str">
        <f t="shared" si="29"/>
        <v/>
      </c>
      <c r="S180" s="38" t="str">
        <f>IF(LEN(Q180)=0,"",IF(Q180&gt;9,VLOOKUP(R180,'8080'!$D$6:$E$252,'8080'!$E$4,0),IF(OR(Q180&lt;2,Q180=9),0,IF(Q180=2,1,IF(Q180=3,2,"ERROR!")))))</f>
        <v/>
      </c>
      <c r="T180" s="37" t="str">
        <f t="shared" si="30"/>
        <v/>
      </c>
      <c r="U180" s="37" t="str">
        <f t="shared" si="36"/>
        <v/>
      </c>
      <c r="V180" s="37" t="str">
        <f t="shared" si="37"/>
        <v/>
      </c>
      <c r="W180" s="37" t="str">
        <f t="shared" si="31"/>
        <v/>
      </c>
      <c r="X180" s="38" t="str">
        <f t="shared" si="38"/>
        <v>0029</v>
      </c>
      <c r="Y180" s="38" t="str">
        <f t="shared" si="32"/>
        <v>0000</v>
      </c>
      <c r="Z180" s="38" t="str">
        <f t="shared" si="33"/>
        <v/>
      </c>
      <c r="AA180" s="37" t="str">
        <f>IF(LEFT(R180,1)="#","Invalid Instruction!",IF(ISNUMBER(Q180),IF(Q180&lt;10,"",VLOOKUP(R180,'8080'!$D$6:$J$252,'8080'!$J$4,0)),""))</f>
        <v/>
      </c>
      <c r="AB180" s="37" t="str">
        <f>IF(LEN(W180)=0,"",IF(ISERROR(VALUE(LEFT(W180,1))),IF(ISNA(MATCH(W180,W$13:W179,0)),"","DUP"),"LAB"))</f>
        <v/>
      </c>
      <c r="AC180" s="49"/>
    </row>
    <row r="181" spans="1:29" x14ac:dyDescent="0.2">
      <c r="A181" s="44"/>
      <c r="B181" s="210"/>
      <c r="C181" s="208" t="str">
        <f t="shared" si="34"/>
        <v/>
      </c>
      <c r="D181" s="54" t="str">
        <f t="shared" si="26"/>
        <v/>
      </c>
      <c r="E181" s="113" t="str">
        <f>IF(OR(LEN(I181)=0,Q181&lt;2,Q181=9),"",IF(AND(Q181&lt;4,LEFT(V181,1)="#"),"###",IF(Q181=2,IF(HEX2DEC(V181)&gt;255,"&gt;FF!",RIGHT(V181,2)),IF(Q181=3,DEC2HEX(MOD(HEX2DEC(V181),256),2),IF(ISNA(MATCH(R181,'8080'!$D$6:$D$252,0)),"###",VLOOKUP(R181,'8080'!$D$6:$K$252,4,0))))))</f>
        <v/>
      </c>
      <c r="F181" s="114" t="str">
        <f t="shared" si="35"/>
        <v/>
      </c>
      <c r="G181" s="53" t="str">
        <f t="shared" si="27"/>
        <v/>
      </c>
      <c r="H181" s="52"/>
      <c r="I181" s="43"/>
      <c r="J181" s="43"/>
      <c r="K181" s="251"/>
      <c r="L181" s="55" t="str">
        <f t="shared" si="28"/>
        <v/>
      </c>
      <c r="M181" s="38" t="str">
        <f>IF(ISNUMBER(Q181),IF(Q181&lt;10,"",VLOOKUP(R181,'8080'!$D$6:$J$252,'8080'!$I$4,0)),"")</f>
        <v/>
      </c>
      <c r="N181" s="53" t="str">
        <f>IF(ISNUMBER(Q181),IF(Q181&lt;10,"",VLOOKUP(R181,'8080'!$D$6:$J$252,'8080'!$H$4,0)),"")</f>
        <v/>
      </c>
      <c r="O181" s="210"/>
      <c r="P181" s="44"/>
      <c r="Q181" s="38" t="str">
        <f>IF(LEN(I181)=0,"",IF(I181="org",0,IF(I181="equ",1,IF(I181="db",2,IF(I181="dw",3,IF(I181="end",9,IF(ISNA(MATCH(I181,'8080'!$B$6:$B$252,0)),"BOGUS",VLOOKUP(I181,'8080'!$B$6:$L$252,'8080'!K$3,0))))))))</f>
        <v/>
      </c>
      <c r="R181" s="37" t="str">
        <f t="shared" si="29"/>
        <v/>
      </c>
      <c r="S181" s="38" t="str">
        <f>IF(LEN(Q181)=0,"",IF(Q181&gt;9,VLOOKUP(R181,'8080'!$D$6:$E$252,'8080'!$E$4,0),IF(OR(Q181&lt;2,Q181=9),0,IF(Q181=2,1,IF(Q181=3,2,"ERROR!")))))</f>
        <v/>
      </c>
      <c r="T181" s="37" t="str">
        <f t="shared" si="30"/>
        <v/>
      </c>
      <c r="U181" s="37" t="str">
        <f t="shared" si="36"/>
        <v/>
      </c>
      <c r="V181" s="37" t="str">
        <f t="shared" si="37"/>
        <v/>
      </c>
      <c r="W181" s="37" t="str">
        <f t="shared" si="31"/>
        <v/>
      </c>
      <c r="X181" s="38" t="str">
        <f t="shared" si="38"/>
        <v>0029</v>
      </c>
      <c r="Y181" s="38" t="str">
        <f t="shared" si="32"/>
        <v>0000</v>
      </c>
      <c r="Z181" s="38" t="str">
        <f t="shared" si="33"/>
        <v/>
      </c>
      <c r="AA181" s="37" t="str">
        <f>IF(LEFT(R181,1)="#","Invalid Instruction!",IF(ISNUMBER(Q181),IF(Q181&lt;10,"",VLOOKUP(R181,'8080'!$D$6:$J$252,'8080'!$J$4,0)),""))</f>
        <v/>
      </c>
      <c r="AB181" s="37" t="str">
        <f>IF(LEN(W181)=0,"",IF(ISERROR(VALUE(LEFT(W181,1))),IF(ISNA(MATCH(W181,W$13:W180,0)),"","DUP"),"LAB"))</f>
        <v/>
      </c>
      <c r="AC181" s="49"/>
    </row>
    <row r="182" spans="1:29" x14ac:dyDescent="0.2">
      <c r="A182" s="44"/>
      <c r="B182" s="210"/>
      <c r="C182" s="208" t="str">
        <f t="shared" si="34"/>
        <v/>
      </c>
      <c r="D182" s="54" t="str">
        <f t="shared" si="26"/>
        <v/>
      </c>
      <c r="E182" s="113" t="str">
        <f>IF(OR(LEN(I182)=0,Q182&lt;2,Q182=9),"",IF(AND(Q182&lt;4,LEFT(V182,1)="#"),"###",IF(Q182=2,IF(HEX2DEC(V182)&gt;255,"&gt;FF!",RIGHT(V182,2)),IF(Q182=3,DEC2HEX(MOD(HEX2DEC(V182),256),2),IF(ISNA(MATCH(R182,'8080'!$D$6:$D$252,0)),"###",VLOOKUP(R182,'8080'!$D$6:$K$252,4,0))))))</f>
        <v/>
      </c>
      <c r="F182" s="114" t="str">
        <f t="shared" si="35"/>
        <v/>
      </c>
      <c r="G182" s="53" t="str">
        <f t="shared" si="27"/>
        <v/>
      </c>
      <c r="H182" s="52"/>
      <c r="I182" s="43"/>
      <c r="J182" s="43"/>
      <c r="K182" s="251"/>
      <c r="L182" s="55" t="str">
        <f t="shared" si="28"/>
        <v/>
      </c>
      <c r="M182" s="38" t="str">
        <f>IF(ISNUMBER(Q182),IF(Q182&lt;10,"",VLOOKUP(R182,'8080'!$D$6:$J$252,'8080'!$I$4,0)),"")</f>
        <v/>
      </c>
      <c r="N182" s="53" t="str">
        <f>IF(ISNUMBER(Q182),IF(Q182&lt;10,"",VLOOKUP(R182,'8080'!$D$6:$J$252,'8080'!$H$4,0)),"")</f>
        <v/>
      </c>
      <c r="O182" s="210"/>
      <c r="P182" s="44"/>
      <c r="Q182" s="38" t="str">
        <f>IF(LEN(I182)=0,"",IF(I182="org",0,IF(I182="equ",1,IF(I182="db",2,IF(I182="dw",3,IF(I182="end",9,IF(ISNA(MATCH(I182,'8080'!$B$6:$B$252,0)),"BOGUS",VLOOKUP(I182,'8080'!$B$6:$L$252,'8080'!K$3,0))))))))</f>
        <v/>
      </c>
      <c r="R182" s="37" t="str">
        <f t="shared" si="29"/>
        <v/>
      </c>
      <c r="S182" s="38" t="str">
        <f>IF(LEN(Q182)=0,"",IF(Q182&gt;9,VLOOKUP(R182,'8080'!$D$6:$E$252,'8080'!$E$4,0),IF(OR(Q182&lt;2,Q182=9),0,IF(Q182=2,1,IF(Q182=3,2,"ERROR!")))))</f>
        <v/>
      </c>
      <c r="T182" s="37" t="str">
        <f t="shared" si="30"/>
        <v/>
      </c>
      <c r="U182" s="37" t="str">
        <f t="shared" si="36"/>
        <v/>
      </c>
      <c r="V182" s="37" t="str">
        <f t="shared" si="37"/>
        <v/>
      </c>
      <c r="W182" s="37" t="str">
        <f t="shared" si="31"/>
        <v/>
      </c>
      <c r="X182" s="38" t="str">
        <f t="shared" si="38"/>
        <v>0029</v>
      </c>
      <c r="Y182" s="38" t="str">
        <f t="shared" si="32"/>
        <v>0000</v>
      </c>
      <c r="Z182" s="38" t="str">
        <f t="shared" si="33"/>
        <v/>
      </c>
      <c r="AA182" s="37" t="str">
        <f>IF(LEFT(R182,1)="#","Invalid Instruction!",IF(ISNUMBER(Q182),IF(Q182&lt;10,"",VLOOKUP(R182,'8080'!$D$6:$J$252,'8080'!$J$4,0)),""))</f>
        <v/>
      </c>
      <c r="AB182" s="37" t="str">
        <f>IF(LEN(W182)=0,"",IF(ISERROR(VALUE(LEFT(W182,1))),IF(ISNA(MATCH(W182,W$13:W181,0)),"","DUP"),"LAB"))</f>
        <v/>
      </c>
      <c r="AC182" s="49"/>
    </row>
    <row r="183" spans="1:29" x14ac:dyDescent="0.2">
      <c r="A183" s="44"/>
      <c r="B183" s="210"/>
      <c r="C183" s="208" t="str">
        <f t="shared" si="34"/>
        <v/>
      </c>
      <c r="D183" s="54" t="str">
        <f t="shared" si="26"/>
        <v/>
      </c>
      <c r="E183" s="113" t="str">
        <f>IF(OR(LEN(I183)=0,Q183&lt;2,Q183=9),"",IF(AND(Q183&lt;4,LEFT(V183,1)="#"),"###",IF(Q183=2,IF(HEX2DEC(V183)&gt;255,"&gt;FF!",RIGHT(V183,2)),IF(Q183=3,DEC2HEX(MOD(HEX2DEC(V183),256),2),IF(ISNA(MATCH(R183,'8080'!$D$6:$D$252,0)),"###",VLOOKUP(R183,'8080'!$D$6:$K$252,4,0))))))</f>
        <v/>
      </c>
      <c r="F183" s="114" t="str">
        <f t="shared" si="35"/>
        <v/>
      </c>
      <c r="G183" s="53" t="str">
        <f t="shared" si="27"/>
        <v/>
      </c>
      <c r="H183" s="52"/>
      <c r="I183" s="43"/>
      <c r="J183" s="43"/>
      <c r="K183" s="251"/>
      <c r="L183" s="55" t="str">
        <f t="shared" si="28"/>
        <v/>
      </c>
      <c r="M183" s="38" t="str">
        <f>IF(ISNUMBER(Q183),IF(Q183&lt;10,"",VLOOKUP(R183,'8080'!$D$6:$J$252,'8080'!$I$4,0)),"")</f>
        <v/>
      </c>
      <c r="N183" s="53" t="str">
        <f>IF(ISNUMBER(Q183),IF(Q183&lt;10,"",VLOOKUP(R183,'8080'!$D$6:$J$252,'8080'!$H$4,0)),"")</f>
        <v/>
      </c>
      <c r="O183" s="210"/>
      <c r="P183" s="44"/>
      <c r="Q183" s="38" t="str">
        <f>IF(LEN(I183)=0,"",IF(I183="org",0,IF(I183="equ",1,IF(I183="db",2,IF(I183="dw",3,IF(I183="end",9,IF(ISNA(MATCH(I183,'8080'!$B$6:$B$252,0)),"BOGUS",VLOOKUP(I183,'8080'!$B$6:$L$252,'8080'!K$3,0))))))))</f>
        <v/>
      </c>
      <c r="R183" s="37" t="str">
        <f t="shared" si="29"/>
        <v/>
      </c>
      <c r="S183" s="38" t="str">
        <f>IF(LEN(Q183)=0,"",IF(Q183&gt;9,VLOOKUP(R183,'8080'!$D$6:$E$252,'8080'!$E$4,0),IF(OR(Q183&lt;2,Q183=9),0,IF(Q183=2,1,IF(Q183=3,2,"ERROR!")))))</f>
        <v/>
      </c>
      <c r="T183" s="37" t="str">
        <f t="shared" si="30"/>
        <v/>
      </c>
      <c r="U183" s="37" t="str">
        <f t="shared" si="36"/>
        <v/>
      </c>
      <c r="V183" s="37" t="str">
        <f t="shared" si="37"/>
        <v/>
      </c>
      <c r="W183" s="37" t="str">
        <f t="shared" si="31"/>
        <v/>
      </c>
      <c r="X183" s="38" t="str">
        <f t="shared" si="38"/>
        <v>0029</v>
      </c>
      <c r="Y183" s="38" t="str">
        <f t="shared" si="32"/>
        <v>0000</v>
      </c>
      <c r="Z183" s="38" t="str">
        <f t="shared" si="33"/>
        <v/>
      </c>
      <c r="AA183" s="37" t="str">
        <f>IF(LEFT(R183,1)="#","Invalid Instruction!",IF(ISNUMBER(Q183),IF(Q183&lt;10,"",VLOOKUP(R183,'8080'!$D$6:$J$252,'8080'!$J$4,0)),""))</f>
        <v/>
      </c>
      <c r="AB183" s="37" t="str">
        <f>IF(LEN(W183)=0,"",IF(ISERROR(VALUE(LEFT(W183,1))),IF(ISNA(MATCH(W183,W$13:W182,0)),"","DUP"),"LAB"))</f>
        <v/>
      </c>
      <c r="AC183" s="49"/>
    </row>
    <row r="184" spans="1:29" x14ac:dyDescent="0.2">
      <c r="A184" s="44"/>
      <c r="B184" s="210"/>
      <c r="C184" s="208" t="str">
        <f t="shared" si="34"/>
        <v/>
      </c>
      <c r="D184" s="54" t="str">
        <f t="shared" si="26"/>
        <v/>
      </c>
      <c r="E184" s="113" t="str">
        <f>IF(OR(LEN(I184)=0,Q184&lt;2,Q184=9),"",IF(AND(Q184&lt;4,LEFT(V184,1)="#"),"###",IF(Q184=2,IF(HEX2DEC(V184)&gt;255,"&gt;FF!",RIGHT(V184,2)),IF(Q184=3,DEC2HEX(MOD(HEX2DEC(V184),256),2),IF(ISNA(MATCH(R184,'8080'!$D$6:$D$252,0)),"###",VLOOKUP(R184,'8080'!$D$6:$K$252,4,0))))))</f>
        <v/>
      </c>
      <c r="F184" s="114" t="str">
        <f t="shared" si="35"/>
        <v/>
      </c>
      <c r="G184" s="53" t="str">
        <f t="shared" si="27"/>
        <v/>
      </c>
      <c r="H184" s="52"/>
      <c r="I184" s="43"/>
      <c r="J184" s="43"/>
      <c r="K184" s="251"/>
      <c r="L184" s="55" t="str">
        <f t="shared" si="28"/>
        <v/>
      </c>
      <c r="M184" s="38" t="str">
        <f>IF(ISNUMBER(Q184),IF(Q184&lt;10,"",VLOOKUP(R184,'8080'!$D$6:$J$252,'8080'!$I$4,0)),"")</f>
        <v/>
      </c>
      <c r="N184" s="53" t="str">
        <f>IF(ISNUMBER(Q184),IF(Q184&lt;10,"",VLOOKUP(R184,'8080'!$D$6:$J$252,'8080'!$H$4,0)),"")</f>
        <v/>
      </c>
      <c r="O184" s="210"/>
      <c r="P184" s="44"/>
      <c r="Q184" s="38" t="str">
        <f>IF(LEN(I184)=0,"",IF(I184="org",0,IF(I184="equ",1,IF(I184="db",2,IF(I184="dw",3,IF(I184="end",9,IF(ISNA(MATCH(I184,'8080'!$B$6:$B$252,0)),"BOGUS",VLOOKUP(I184,'8080'!$B$6:$L$252,'8080'!K$3,0))))))))</f>
        <v/>
      </c>
      <c r="R184" s="37" t="str">
        <f t="shared" si="29"/>
        <v/>
      </c>
      <c r="S184" s="38" t="str">
        <f>IF(LEN(Q184)=0,"",IF(Q184&gt;9,VLOOKUP(R184,'8080'!$D$6:$E$252,'8080'!$E$4,0),IF(OR(Q184&lt;2,Q184=9),0,IF(Q184=2,1,IF(Q184=3,2,"ERROR!")))))</f>
        <v/>
      </c>
      <c r="T184" s="37" t="str">
        <f t="shared" si="30"/>
        <v/>
      </c>
      <c r="U184" s="37" t="str">
        <f t="shared" si="36"/>
        <v/>
      </c>
      <c r="V184" s="37" t="str">
        <f t="shared" si="37"/>
        <v/>
      </c>
      <c r="W184" s="37" t="str">
        <f t="shared" si="31"/>
        <v/>
      </c>
      <c r="X184" s="38" t="str">
        <f t="shared" si="38"/>
        <v>0029</v>
      </c>
      <c r="Y184" s="38" t="str">
        <f t="shared" si="32"/>
        <v>0000</v>
      </c>
      <c r="Z184" s="38" t="str">
        <f t="shared" si="33"/>
        <v/>
      </c>
      <c r="AA184" s="37" t="str">
        <f>IF(LEFT(R184,1)="#","Invalid Instruction!",IF(ISNUMBER(Q184),IF(Q184&lt;10,"",VLOOKUP(R184,'8080'!$D$6:$J$252,'8080'!$J$4,0)),""))</f>
        <v/>
      </c>
      <c r="AB184" s="37" t="str">
        <f>IF(LEN(W184)=0,"",IF(ISERROR(VALUE(LEFT(W184,1))),IF(ISNA(MATCH(W184,W$13:W183,0)),"","DUP"),"LAB"))</f>
        <v/>
      </c>
      <c r="AC184" s="49"/>
    </row>
    <row r="185" spans="1:29" x14ac:dyDescent="0.2">
      <c r="A185" s="44"/>
      <c r="B185" s="210"/>
      <c r="C185" s="208" t="str">
        <f t="shared" si="34"/>
        <v/>
      </c>
      <c r="D185" s="54" t="str">
        <f t="shared" si="26"/>
        <v/>
      </c>
      <c r="E185" s="113" t="str">
        <f>IF(OR(LEN(I185)=0,Q185&lt;2,Q185=9),"",IF(AND(Q185&lt;4,LEFT(V185,1)="#"),"###",IF(Q185=2,IF(HEX2DEC(V185)&gt;255,"&gt;FF!",RIGHT(V185,2)),IF(Q185=3,DEC2HEX(MOD(HEX2DEC(V185),256),2),IF(ISNA(MATCH(R185,'8080'!$D$6:$D$252,0)),"###",VLOOKUP(R185,'8080'!$D$6:$K$252,4,0))))))</f>
        <v/>
      </c>
      <c r="F185" s="114" t="str">
        <f t="shared" si="35"/>
        <v/>
      </c>
      <c r="G185" s="53" t="str">
        <f t="shared" si="27"/>
        <v/>
      </c>
      <c r="H185" s="52"/>
      <c r="I185" s="43"/>
      <c r="J185" s="43"/>
      <c r="K185" s="251"/>
      <c r="L185" s="55" t="str">
        <f t="shared" si="28"/>
        <v/>
      </c>
      <c r="M185" s="38" t="str">
        <f>IF(ISNUMBER(Q185),IF(Q185&lt;10,"",VLOOKUP(R185,'8080'!$D$6:$J$252,'8080'!$I$4,0)),"")</f>
        <v/>
      </c>
      <c r="N185" s="53" t="str">
        <f>IF(ISNUMBER(Q185),IF(Q185&lt;10,"",VLOOKUP(R185,'8080'!$D$6:$J$252,'8080'!$H$4,0)),"")</f>
        <v/>
      </c>
      <c r="O185" s="210"/>
      <c r="P185" s="44"/>
      <c r="Q185" s="38" t="str">
        <f>IF(LEN(I185)=0,"",IF(I185="org",0,IF(I185="equ",1,IF(I185="db",2,IF(I185="dw",3,IF(I185="end",9,IF(ISNA(MATCH(I185,'8080'!$B$6:$B$252,0)),"BOGUS",VLOOKUP(I185,'8080'!$B$6:$L$252,'8080'!K$3,0))))))))</f>
        <v/>
      </c>
      <c r="R185" s="37" t="str">
        <f t="shared" si="29"/>
        <v/>
      </c>
      <c r="S185" s="38" t="str">
        <f>IF(LEN(Q185)=0,"",IF(Q185&gt;9,VLOOKUP(R185,'8080'!$D$6:$E$252,'8080'!$E$4,0),IF(OR(Q185&lt;2,Q185=9),0,IF(Q185=2,1,IF(Q185=3,2,"ERROR!")))))</f>
        <v/>
      </c>
      <c r="T185" s="37" t="str">
        <f t="shared" si="30"/>
        <v/>
      </c>
      <c r="U185" s="37" t="str">
        <f t="shared" si="36"/>
        <v/>
      </c>
      <c r="V185" s="37" t="str">
        <f t="shared" si="37"/>
        <v/>
      </c>
      <c r="W185" s="37" t="str">
        <f t="shared" si="31"/>
        <v/>
      </c>
      <c r="X185" s="38" t="str">
        <f t="shared" si="38"/>
        <v>0029</v>
      </c>
      <c r="Y185" s="38" t="str">
        <f t="shared" si="32"/>
        <v>0000</v>
      </c>
      <c r="Z185" s="38" t="str">
        <f t="shared" si="33"/>
        <v/>
      </c>
      <c r="AA185" s="37" t="str">
        <f>IF(LEFT(R185,1)="#","Invalid Instruction!",IF(ISNUMBER(Q185),IF(Q185&lt;10,"",VLOOKUP(R185,'8080'!$D$6:$J$252,'8080'!$J$4,0)),""))</f>
        <v/>
      </c>
      <c r="AB185" s="37" t="str">
        <f>IF(LEN(W185)=0,"",IF(ISERROR(VALUE(LEFT(W185,1))),IF(ISNA(MATCH(W185,W$13:W184,0)),"","DUP"),"LAB"))</f>
        <v/>
      </c>
      <c r="AC185" s="49"/>
    </row>
    <row r="186" spans="1:29" x14ac:dyDescent="0.2">
      <c r="A186" s="44"/>
      <c r="B186" s="210"/>
      <c r="C186" s="208" t="str">
        <f t="shared" si="34"/>
        <v/>
      </c>
      <c r="D186" s="54" t="str">
        <f t="shared" si="26"/>
        <v/>
      </c>
      <c r="E186" s="113" t="str">
        <f>IF(OR(LEN(I186)=0,Q186&lt;2,Q186=9),"",IF(AND(Q186&lt;4,LEFT(V186,1)="#"),"###",IF(Q186=2,IF(HEX2DEC(V186)&gt;255,"&gt;FF!",RIGHT(V186,2)),IF(Q186=3,DEC2HEX(MOD(HEX2DEC(V186),256),2),IF(ISNA(MATCH(R186,'8080'!$D$6:$D$252,0)),"###",VLOOKUP(R186,'8080'!$D$6:$K$252,4,0))))))</f>
        <v/>
      </c>
      <c r="F186" s="114" t="str">
        <f t="shared" si="35"/>
        <v/>
      </c>
      <c r="G186" s="53" t="str">
        <f t="shared" si="27"/>
        <v/>
      </c>
      <c r="H186" s="52"/>
      <c r="I186" s="43"/>
      <c r="J186" s="43"/>
      <c r="K186" s="251"/>
      <c r="L186" s="55" t="str">
        <f t="shared" si="28"/>
        <v/>
      </c>
      <c r="M186" s="38" t="str">
        <f>IF(ISNUMBER(Q186),IF(Q186&lt;10,"",VLOOKUP(R186,'8080'!$D$6:$J$252,'8080'!$I$4,0)),"")</f>
        <v/>
      </c>
      <c r="N186" s="53" t="str">
        <f>IF(ISNUMBER(Q186),IF(Q186&lt;10,"",VLOOKUP(R186,'8080'!$D$6:$J$252,'8080'!$H$4,0)),"")</f>
        <v/>
      </c>
      <c r="O186" s="210"/>
      <c r="P186" s="44"/>
      <c r="Q186" s="38" t="str">
        <f>IF(LEN(I186)=0,"",IF(I186="org",0,IF(I186="equ",1,IF(I186="db",2,IF(I186="dw",3,IF(I186="end",9,IF(ISNA(MATCH(I186,'8080'!$B$6:$B$252,0)),"BOGUS",VLOOKUP(I186,'8080'!$B$6:$L$252,'8080'!K$3,0))))))))</f>
        <v/>
      </c>
      <c r="R186" s="37" t="str">
        <f t="shared" si="29"/>
        <v/>
      </c>
      <c r="S186" s="38" t="str">
        <f>IF(LEN(Q186)=0,"",IF(Q186&gt;9,VLOOKUP(R186,'8080'!$D$6:$E$252,'8080'!$E$4,0),IF(OR(Q186&lt;2,Q186=9),0,IF(Q186=2,1,IF(Q186=3,2,"ERROR!")))))</f>
        <v/>
      </c>
      <c r="T186" s="37" t="str">
        <f t="shared" si="30"/>
        <v/>
      </c>
      <c r="U186" s="37" t="str">
        <f t="shared" si="36"/>
        <v/>
      </c>
      <c r="V186" s="37" t="str">
        <f t="shared" si="37"/>
        <v/>
      </c>
      <c r="W186" s="37" t="str">
        <f t="shared" si="31"/>
        <v/>
      </c>
      <c r="X186" s="38" t="str">
        <f t="shared" si="38"/>
        <v>0029</v>
      </c>
      <c r="Y186" s="38" t="str">
        <f t="shared" si="32"/>
        <v>0000</v>
      </c>
      <c r="Z186" s="38" t="str">
        <f t="shared" si="33"/>
        <v/>
      </c>
      <c r="AA186" s="37" t="str">
        <f>IF(LEFT(R186,1)="#","Invalid Instruction!",IF(ISNUMBER(Q186),IF(Q186&lt;10,"",VLOOKUP(R186,'8080'!$D$6:$J$252,'8080'!$J$4,0)),""))</f>
        <v/>
      </c>
      <c r="AB186" s="37" t="str">
        <f>IF(LEN(W186)=0,"",IF(ISERROR(VALUE(LEFT(W186,1))),IF(ISNA(MATCH(W186,W$13:W185,0)),"","DUP"),"LAB"))</f>
        <v/>
      </c>
      <c r="AC186" s="49"/>
    </row>
    <row r="187" spans="1:29" x14ac:dyDescent="0.2">
      <c r="A187" s="44"/>
      <c r="B187" s="210"/>
      <c r="C187" s="208" t="str">
        <f t="shared" si="34"/>
        <v/>
      </c>
      <c r="D187" s="54" t="str">
        <f t="shared" si="26"/>
        <v/>
      </c>
      <c r="E187" s="113" t="str">
        <f>IF(OR(LEN(I187)=0,Q187&lt;2,Q187=9),"",IF(AND(Q187&lt;4,LEFT(V187,1)="#"),"###",IF(Q187=2,IF(HEX2DEC(V187)&gt;255,"&gt;FF!",RIGHT(V187,2)),IF(Q187=3,DEC2HEX(MOD(HEX2DEC(V187),256),2),IF(ISNA(MATCH(R187,'8080'!$D$6:$D$252,0)),"###",VLOOKUP(R187,'8080'!$D$6:$K$252,4,0))))))</f>
        <v/>
      </c>
      <c r="F187" s="114" t="str">
        <f t="shared" si="35"/>
        <v/>
      </c>
      <c r="G187" s="53" t="str">
        <f t="shared" si="27"/>
        <v/>
      </c>
      <c r="H187" s="52"/>
      <c r="I187" s="43"/>
      <c r="J187" s="43"/>
      <c r="K187" s="251"/>
      <c r="L187" s="55" t="str">
        <f t="shared" si="28"/>
        <v/>
      </c>
      <c r="M187" s="38" t="str">
        <f>IF(ISNUMBER(Q187),IF(Q187&lt;10,"",VLOOKUP(R187,'8080'!$D$6:$J$252,'8080'!$I$4,0)),"")</f>
        <v/>
      </c>
      <c r="N187" s="53" t="str">
        <f>IF(ISNUMBER(Q187),IF(Q187&lt;10,"",VLOOKUP(R187,'8080'!$D$6:$J$252,'8080'!$H$4,0)),"")</f>
        <v/>
      </c>
      <c r="O187" s="210"/>
      <c r="P187" s="44"/>
      <c r="Q187" s="38" t="str">
        <f>IF(LEN(I187)=0,"",IF(I187="org",0,IF(I187="equ",1,IF(I187="db",2,IF(I187="dw",3,IF(I187="end",9,IF(ISNA(MATCH(I187,'8080'!$B$6:$B$252,0)),"BOGUS",VLOOKUP(I187,'8080'!$B$6:$L$252,'8080'!K$3,0))))))))</f>
        <v/>
      </c>
      <c r="R187" s="37" t="str">
        <f t="shared" si="29"/>
        <v/>
      </c>
      <c r="S187" s="38" t="str">
        <f>IF(LEN(Q187)=0,"",IF(Q187&gt;9,VLOOKUP(R187,'8080'!$D$6:$E$252,'8080'!$E$4,0),IF(OR(Q187&lt;2,Q187=9),0,IF(Q187=2,1,IF(Q187=3,2,"ERROR!")))))</f>
        <v/>
      </c>
      <c r="T187" s="37" t="str">
        <f t="shared" si="30"/>
        <v/>
      </c>
      <c r="U187" s="37" t="str">
        <f t="shared" si="36"/>
        <v/>
      </c>
      <c r="V187" s="37" t="str">
        <f t="shared" si="37"/>
        <v/>
      </c>
      <c r="W187" s="37" t="str">
        <f t="shared" si="31"/>
        <v/>
      </c>
      <c r="X187" s="38" t="str">
        <f t="shared" si="38"/>
        <v>0029</v>
      </c>
      <c r="Y187" s="38" t="str">
        <f t="shared" si="32"/>
        <v>0000</v>
      </c>
      <c r="Z187" s="38" t="str">
        <f t="shared" si="33"/>
        <v/>
      </c>
      <c r="AA187" s="37" t="str">
        <f>IF(LEFT(R187,1)="#","Invalid Instruction!",IF(ISNUMBER(Q187),IF(Q187&lt;10,"",VLOOKUP(R187,'8080'!$D$6:$J$252,'8080'!$J$4,0)),""))</f>
        <v/>
      </c>
      <c r="AB187" s="37" t="str">
        <f>IF(LEN(W187)=0,"",IF(ISERROR(VALUE(LEFT(W187,1))),IF(ISNA(MATCH(W187,W$13:W186,0)),"","DUP"),"LAB"))</f>
        <v/>
      </c>
      <c r="AC187" s="49"/>
    </row>
    <row r="188" spans="1:29" x14ac:dyDescent="0.2">
      <c r="A188" s="44"/>
      <c r="B188" s="210"/>
      <c r="C188" s="208" t="str">
        <f t="shared" si="34"/>
        <v/>
      </c>
      <c r="D188" s="54" t="str">
        <f t="shared" si="26"/>
        <v/>
      </c>
      <c r="E188" s="113" t="str">
        <f>IF(OR(LEN(I188)=0,Q188&lt;2,Q188=9),"",IF(AND(Q188&lt;4,LEFT(V188,1)="#"),"###",IF(Q188=2,IF(HEX2DEC(V188)&gt;255,"&gt;FF!",RIGHT(V188,2)),IF(Q188=3,DEC2HEX(MOD(HEX2DEC(V188),256),2),IF(ISNA(MATCH(R188,'8080'!$D$6:$D$252,0)),"###",VLOOKUP(R188,'8080'!$D$6:$K$252,4,0))))))</f>
        <v/>
      </c>
      <c r="F188" s="114" t="str">
        <f t="shared" si="35"/>
        <v/>
      </c>
      <c r="G188" s="53" t="str">
        <f t="shared" si="27"/>
        <v/>
      </c>
      <c r="H188" s="52"/>
      <c r="I188" s="43"/>
      <c r="J188" s="43"/>
      <c r="K188" s="251"/>
      <c r="L188" s="55" t="str">
        <f t="shared" si="28"/>
        <v/>
      </c>
      <c r="M188" s="38" t="str">
        <f>IF(ISNUMBER(Q188),IF(Q188&lt;10,"",VLOOKUP(R188,'8080'!$D$6:$J$252,'8080'!$I$4,0)),"")</f>
        <v/>
      </c>
      <c r="N188" s="53" t="str">
        <f>IF(ISNUMBER(Q188),IF(Q188&lt;10,"",VLOOKUP(R188,'8080'!$D$6:$J$252,'8080'!$H$4,0)),"")</f>
        <v/>
      </c>
      <c r="O188" s="210"/>
      <c r="P188" s="44"/>
      <c r="Q188" s="38" t="str">
        <f>IF(LEN(I188)=0,"",IF(I188="org",0,IF(I188="equ",1,IF(I188="db",2,IF(I188="dw",3,IF(I188="end",9,IF(ISNA(MATCH(I188,'8080'!$B$6:$B$252,0)),"BOGUS",VLOOKUP(I188,'8080'!$B$6:$L$252,'8080'!K$3,0))))))))</f>
        <v/>
      </c>
      <c r="R188" s="37" t="str">
        <f t="shared" si="29"/>
        <v/>
      </c>
      <c r="S188" s="38" t="str">
        <f>IF(LEN(Q188)=0,"",IF(Q188&gt;9,VLOOKUP(R188,'8080'!$D$6:$E$252,'8080'!$E$4,0),IF(OR(Q188&lt;2,Q188=9),0,IF(Q188=2,1,IF(Q188=3,2,"ERROR!")))))</f>
        <v/>
      </c>
      <c r="T188" s="37" t="str">
        <f t="shared" si="30"/>
        <v/>
      </c>
      <c r="U188" s="37" t="str">
        <f t="shared" si="36"/>
        <v/>
      </c>
      <c r="V188" s="37" t="str">
        <f t="shared" si="37"/>
        <v/>
      </c>
      <c r="W188" s="37" t="str">
        <f t="shared" si="31"/>
        <v/>
      </c>
      <c r="X188" s="38" t="str">
        <f t="shared" si="38"/>
        <v>0029</v>
      </c>
      <c r="Y188" s="38" t="str">
        <f t="shared" si="32"/>
        <v>0000</v>
      </c>
      <c r="Z188" s="38" t="str">
        <f t="shared" si="33"/>
        <v/>
      </c>
      <c r="AA188" s="37" t="str">
        <f>IF(LEFT(R188,1)="#","Invalid Instruction!",IF(ISNUMBER(Q188),IF(Q188&lt;10,"",VLOOKUP(R188,'8080'!$D$6:$J$252,'8080'!$J$4,0)),""))</f>
        <v/>
      </c>
      <c r="AB188" s="37" t="str">
        <f>IF(LEN(W188)=0,"",IF(ISERROR(VALUE(LEFT(W188,1))),IF(ISNA(MATCH(W188,W$13:W187,0)),"","DUP"),"LAB"))</f>
        <v/>
      </c>
      <c r="AC188" s="49"/>
    </row>
    <row r="189" spans="1:29" x14ac:dyDescent="0.2">
      <c r="A189" s="44"/>
      <c r="B189" s="210"/>
      <c r="C189" s="208" t="str">
        <f t="shared" si="34"/>
        <v/>
      </c>
      <c r="D189" s="54" t="str">
        <f t="shared" si="26"/>
        <v/>
      </c>
      <c r="E189" s="113" t="str">
        <f>IF(OR(LEN(I189)=0,Q189&lt;2,Q189=9),"",IF(AND(Q189&lt;4,LEFT(V189,1)="#"),"###",IF(Q189=2,IF(HEX2DEC(V189)&gt;255,"&gt;FF!",RIGHT(V189,2)),IF(Q189=3,DEC2HEX(MOD(HEX2DEC(V189),256),2),IF(ISNA(MATCH(R189,'8080'!$D$6:$D$252,0)),"###",VLOOKUP(R189,'8080'!$D$6:$K$252,4,0))))))</f>
        <v/>
      </c>
      <c r="F189" s="114" t="str">
        <f t="shared" si="35"/>
        <v/>
      </c>
      <c r="G189" s="53" t="str">
        <f t="shared" si="27"/>
        <v/>
      </c>
      <c r="H189" s="52"/>
      <c r="I189" s="43"/>
      <c r="J189" s="43"/>
      <c r="K189" s="251"/>
      <c r="L189" s="55" t="str">
        <f t="shared" si="28"/>
        <v/>
      </c>
      <c r="M189" s="38" t="str">
        <f>IF(ISNUMBER(Q189),IF(Q189&lt;10,"",VLOOKUP(R189,'8080'!$D$6:$J$252,'8080'!$I$4,0)),"")</f>
        <v/>
      </c>
      <c r="N189" s="53" t="str">
        <f>IF(ISNUMBER(Q189),IF(Q189&lt;10,"",VLOOKUP(R189,'8080'!$D$6:$J$252,'8080'!$H$4,0)),"")</f>
        <v/>
      </c>
      <c r="O189" s="210"/>
      <c r="P189" s="44"/>
      <c r="Q189" s="38" t="str">
        <f>IF(LEN(I189)=0,"",IF(I189="org",0,IF(I189="equ",1,IF(I189="db",2,IF(I189="dw",3,IF(I189="end",9,IF(ISNA(MATCH(I189,'8080'!$B$6:$B$252,0)),"BOGUS",VLOOKUP(I189,'8080'!$B$6:$L$252,'8080'!K$3,0))))))))</f>
        <v/>
      </c>
      <c r="R189" s="37" t="str">
        <f t="shared" si="29"/>
        <v/>
      </c>
      <c r="S189" s="38" t="str">
        <f>IF(LEN(Q189)=0,"",IF(Q189&gt;9,VLOOKUP(R189,'8080'!$D$6:$E$252,'8080'!$E$4,0),IF(OR(Q189&lt;2,Q189=9),0,IF(Q189=2,1,IF(Q189=3,2,"ERROR!")))))</f>
        <v/>
      </c>
      <c r="T189" s="37" t="str">
        <f t="shared" si="30"/>
        <v/>
      </c>
      <c r="U189" s="37" t="str">
        <f t="shared" si="36"/>
        <v/>
      </c>
      <c r="V189" s="37" t="str">
        <f t="shared" si="37"/>
        <v/>
      </c>
      <c r="W189" s="37" t="str">
        <f t="shared" si="31"/>
        <v/>
      </c>
      <c r="X189" s="38" t="str">
        <f t="shared" si="38"/>
        <v>0029</v>
      </c>
      <c r="Y189" s="38" t="str">
        <f t="shared" si="32"/>
        <v>0000</v>
      </c>
      <c r="Z189" s="38" t="str">
        <f t="shared" si="33"/>
        <v/>
      </c>
      <c r="AA189" s="37" t="str">
        <f>IF(LEFT(R189,1)="#","Invalid Instruction!",IF(ISNUMBER(Q189),IF(Q189&lt;10,"",VLOOKUP(R189,'8080'!$D$6:$J$252,'8080'!$J$4,0)),""))</f>
        <v/>
      </c>
      <c r="AB189" s="37" t="str">
        <f>IF(LEN(W189)=0,"",IF(ISERROR(VALUE(LEFT(W189,1))),IF(ISNA(MATCH(W189,W$13:W188,0)),"","DUP"),"LAB"))</f>
        <v/>
      </c>
      <c r="AC189" s="49"/>
    </row>
    <row r="190" spans="1:29" x14ac:dyDescent="0.2">
      <c r="A190" s="44"/>
      <c r="B190" s="210"/>
      <c r="C190" s="208" t="str">
        <f t="shared" si="34"/>
        <v/>
      </c>
      <c r="D190" s="54" t="str">
        <f t="shared" si="26"/>
        <v/>
      </c>
      <c r="E190" s="113" t="str">
        <f>IF(OR(LEN(I190)=0,Q190&lt;2,Q190=9),"",IF(AND(Q190&lt;4,LEFT(V190,1)="#"),"###",IF(Q190=2,IF(HEX2DEC(V190)&gt;255,"&gt;FF!",RIGHT(V190,2)),IF(Q190=3,DEC2HEX(MOD(HEX2DEC(V190),256),2),IF(ISNA(MATCH(R190,'8080'!$D$6:$D$252,0)),"###",VLOOKUP(R190,'8080'!$D$6:$K$252,4,0))))))</f>
        <v/>
      </c>
      <c r="F190" s="114" t="str">
        <f t="shared" si="35"/>
        <v/>
      </c>
      <c r="G190" s="53" t="str">
        <f t="shared" si="27"/>
        <v/>
      </c>
      <c r="H190" s="52"/>
      <c r="I190" s="43"/>
      <c r="J190" s="43"/>
      <c r="K190" s="251"/>
      <c r="L190" s="55" t="str">
        <f t="shared" si="28"/>
        <v/>
      </c>
      <c r="M190" s="38" t="str">
        <f>IF(ISNUMBER(Q190),IF(Q190&lt;10,"",VLOOKUP(R190,'8080'!$D$6:$J$252,'8080'!$I$4,0)),"")</f>
        <v/>
      </c>
      <c r="N190" s="53" t="str">
        <f>IF(ISNUMBER(Q190),IF(Q190&lt;10,"",VLOOKUP(R190,'8080'!$D$6:$J$252,'8080'!$H$4,0)),"")</f>
        <v/>
      </c>
      <c r="O190" s="210"/>
      <c r="P190" s="44"/>
      <c r="Q190" s="38" t="str">
        <f>IF(LEN(I190)=0,"",IF(I190="org",0,IF(I190="equ",1,IF(I190="db",2,IF(I190="dw",3,IF(I190="end",9,IF(ISNA(MATCH(I190,'8080'!$B$6:$B$252,0)),"BOGUS",VLOOKUP(I190,'8080'!$B$6:$L$252,'8080'!K$3,0))))))))</f>
        <v/>
      </c>
      <c r="R190" s="37" t="str">
        <f t="shared" si="29"/>
        <v/>
      </c>
      <c r="S190" s="38" t="str">
        <f>IF(LEN(Q190)=0,"",IF(Q190&gt;9,VLOOKUP(R190,'8080'!$D$6:$E$252,'8080'!$E$4,0),IF(OR(Q190&lt;2,Q190=9),0,IF(Q190=2,1,IF(Q190=3,2,"ERROR!")))))</f>
        <v/>
      </c>
      <c r="T190" s="37" t="str">
        <f t="shared" si="30"/>
        <v/>
      </c>
      <c r="U190" s="37" t="str">
        <f t="shared" si="36"/>
        <v/>
      </c>
      <c r="V190" s="37" t="str">
        <f t="shared" si="37"/>
        <v/>
      </c>
      <c r="W190" s="37" t="str">
        <f t="shared" si="31"/>
        <v/>
      </c>
      <c r="X190" s="38" t="str">
        <f t="shared" si="38"/>
        <v>0029</v>
      </c>
      <c r="Y190" s="38" t="str">
        <f t="shared" si="32"/>
        <v>0000</v>
      </c>
      <c r="Z190" s="38" t="str">
        <f t="shared" si="33"/>
        <v/>
      </c>
      <c r="AA190" s="37" t="str">
        <f>IF(LEFT(R190,1)="#","Invalid Instruction!",IF(ISNUMBER(Q190),IF(Q190&lt;10,"",VLOOKUP(R190,'8080'!$D$6:$J$252,'8080'!$J$4,0)),""))</f>
        <v/>
      </c>
      <c r="AB190" s="37" t="str">
        <f>IF(LEN(W190)=0,"",IF(ISERROR(VALUE(LEFT(W190,1))),IF(ISNA(MATCH(W190,W$13:W189,0)),"","DUP"),"LAB"))</f>
        <v/>
      </c>
      <c r="AC190" s="49"/>
    </row>
    <row r="191" spans="1:29" x14ac:dyDescent="0.2">
      <c r="A191" s="44"/>
      <c r="B191" s="210"/>
      <c r="C191" s="208" t="str">
        <f t="shared" si="34"/>
        <v/>
      </c>
      <c r="D191" s="54" t="str">
        <f t="shared" si="26"/>
        <v/>
      </c>
      <c r="E191" s="113" t="str">
        <f>IF(OR(LEN(I191)=0,Q191&lt;2,Q191=9),"",IF(AND(Q191&lt;4,LEFT(V191,1)="#"),"###",IF(Q191=2,IF(HEX2DEC(V191)&gt;255,"&gt;FF!",RIGHT(V191,2)),IF(Q191=3,DEC2HEX(MOD(HEX2DEC(V191),256),2),IF(ISNA(MATCH(R191,'8080'!$D$6:$D$252,0)),"###",VLOOKUP(R191,'8080'!$D$6:$K$252,4,0))))))</f>
        <v/>
      </c>
      <c r="F191" s="114" t="str">
        <f t="shared" si="35"/>
        <v/>
      </c>
      <c r="G191" s="53" t="str">
        <f t="shared" si="27"/>
        <v/>
      </c>
      <c r="H191" s="52"/>
      <c r="I191" s="43"/>
      <c r="J191" s="43"/>
      <c r="K191" s="251"/>
      <c r="L191" s="55" t="str">
        <f t="shared" si="28"/>
        <v/>
      </c>
      <c r="M191" s="38" t="str">
        <f>IF(ISNUMBER(Q191),IF(Q191&lt;10,"",VLOOKUP(R191,'8080'!$D$6:$J$252,'8080'!$I$4,0)),"")</f>
        <v/>
      </c>
      <c r="N191" s="53" t="str">
        <f>IF(ISNUMBER(Q191),IF(Q191&lt;10,"",VLOOKUP(R191,'8080'!$D$6:$J$252,'8080'!$H$4,0)),"")</f>
        <v/>
      </c>
      <c r="O191" s="210"/>
      <c r="P191" s="44"/>
      <c r="Q191" s="38" t="str">
        <f>IF(LEN(I191)=0,"",IF(I191="org",0,IF(I191="equ",1,IF(I191="db",2,IF(I191="dw",3,IF(I191="end",9,IF(ISNA(MATCH(I191,'8080'!$B$6:$B$252,0)),"BOGUS",VLOOKUP(I191,'8080'!$B$6:$L$252,'8080'!K$3,0))))))))</f>
        <v/>
      </c>
      <c r="R191" s="37" t="str">
        <f t="shared" si="29"/>
        <v/>
      </c>
      <c r="S191" s="38" t="str">
        <f>IF(LEN(Q191)=0,"",IF(Q191&gt;9,VLOOKUP(R191,'8080'!$D$6:$E$252,'8080'!$E$4,0),IF(OR(Q191&lt;2,Q191=9),0,IF(Q191=2,1,IF(Q191=3,2,"ERROR!")))))</f>
        <v/>
      </c>
      <c r="T191" s="37" t="str">
        <f t="shared" si="30"/>
        <v/>
      </c>
      <c r="U191" s="37" t="str">
        <f t="shared" si="36"/>
        <v/>
      </c>
      <c r="V191" s="37" t="str">
        <f t="shared" si="37"/>
        <v/>
      </c>
      <c r="W191" s="37" t="str">
        <f t="shared" si="31"/>
        <v/>
      </c>
      <c r="X191" s="38" t="str">
        <f t="shared" si="38"/>
        <v>0029</v>
      </c>
      <c r="Y191" s="38" t="str">
        <f t="shared" si="32"/>
        <v>0000</v>
      </c>
      <c r="Z191" s="38" t="str">
        <f t="shared" si="33"/>
        <v/>
      </c>
      <c r="AA191" s="37" t="str">
        <f>IF(LEFT(R191,1)="#","Invalid Instruction!",IF(ISNUMBER(Q191),IF(Q191&lt;10,"",VLOOKUP(R191,'8080'!$D$6:$J$252,'8080'!$J$4,0)),""))</f>
        <v/>
      </c>
      <c r="AB191" s="37" t="str">
        <f>IF(LEN(W191)=0,"",IF(ISERROR(VALUE(LEFT(W191,1))),IF(ISNA(MATCH(W191,W$13:W190,0)),"","DUP"),"LAB"))</f>
        <v/>
      </c>
      <c r="AC191" s="49"/>
    </row>
    <row r="192" spans="1:29" x14ac:dyDescent="0.2">
      <c r="A192" s="44"/>
      <c r="B192" s="210"/>
      <c r="C192" s="208" t="str">
        <f t="shared" si="34"/>
        <v/>
      </c>
      <c r="D192" s="54" t="str">
        <f t="shared" si="26"/>
        <v/>
      </c>
      <c r="E192" s="113" t="str">
        <f>IF(OR(LEN(I192)=0,Q192&lt;2,Q192=9),"",IF(AND(Q192&lt;4,LEFT(V192,1)="#"),"###",IF(Q192=2,IF(HEX2DEC(V192)&gt;255,"&gt;FF!",RIGHT(V192,2)),IF(Q192=3,DEC2HEX(MOD(HEX2DEC(V192),256),2),IF(ISNA(MATCH(R192,'8080'!$D$6:$D$252,0)),"###",VLOOKUP(R192,'8080'!$D$6:$K$252,4,0))))))</f>
        <v/>
      </c>
      <c r="F192" s="114" t="str">
        <f t="shared" si="35"/>
        <v/>
      </c>
      <c r="G192" s="53" t="str">
        <f t="shared" si="27"/>
        <v/>
      </c>
      <c r="H192" s="52"/>
      <c r="I192" s="43"/>
      <c r="J192" s="43"/>
      <c r="K192" s="251"/>
      <c r="L192" s="55" t="str">
        <f t="shared" si="28"/>
        <v/>
      </c>
      <c r="M192" s="38" t="str">
        <f>IF(ISNUMBER(Q192),IF(Q192&lt;10,"",VLOOKUP(R192,'8080'!$D$6:$J$252,'8080'!$I$4,0)),"")</f>
        <v/>
      </c>
      <c r="N192" s="53" t="str">
        <f>IF(ISNUMBER(Q192),IF(Q192&lt;10,"",VLOOKUP(R192,'8080'!$D$6:$J$252,'8080'!$H$4,0)),"")</f>
        <v/>
      </c>
      <c r="O192" s="210"/>
      <c r="P192" s="44"/>
      <c r="Q192" s="38" t="str">
        <f>IF(LEN(I192)=0,"",IF(I192="org",0,IF(I192="equ",1,IF(I192="db",2,IF(I192="dw",3,IF(I192="end",9,IF(ISNA(MATCH(I192,'8080'!$B$6:$B$252,0)),"BOGUS",VLOOKUP(I192,'8080'!$B$6:$L$252,'8080'!K$3,0))))))))</f>
        <v/>
      </c>
      <c r="R192" s="37" t="str">
        <f t="shared" si="29"/>
        <v/>
      </c>
      <c r="S192" s="38" t="str">
        <f>IF(LEN(Q192)=0,"",IF(Q192&gt;9,VLOOKUP(R192,'8080'!$D$6:$E$252,'8080'!$E$4,0),IF(OR(Q192&lt;2,Q192=9),0,IF(Q192=2,1,IF(Q192=3,2,"ERROR!")))))</f>
        <v/>
      </c>
      <c r="T192" s="37" t="str">
        <f t="shared" si="30"/>
        <v/>
      </c>
      <c r="U192" s="37" t="str">
        <f t="shared" si="36"/>
        <v/>
      </c>
      <c r="V192" s="37" t="str">
        <f t="shared" si="37"/>
        <v/>
      </c>
      <c r="W192" s="37" t="str">
        <f t="shared" si="31"/>
        <v/>
      </c>
      <c r="X192" s="38" t="str">
        <f t="shared" si="38"/>
        <v>0029</v>
      </c>
      <c r="Y192" s="38" t="str">
        <f t="shared" si="32"/>
        <v>0000</v>
      </c>
      <c r="Z192" s="38" t="str">
        <f t="shared" si="33"/>
        <v/>
      </c>
      <c r="AA192" s="37" t="str">
        <f>IF(LEFT(R192,1)="#","Invalid Instruction!",IF(ISNUMBER(Q192),IF(Q192&lt;10,"",VLOOKUP(R192,'8080'!$D$6:$J$252,'8080'!$J$4,0)),""))</f>
        <v/>
      </c>
      <c r="AB192" s="37" t="str">
        <f>IF(LEN(W192)=0,"",IF(ISERROR(VALUE(LEFT(W192,1))),IF(ISNA(MATCH(W192,W$13:W191,0)),"","DUP"),"LAB"))</f>
        <v/>
      </c>
      <c r="AC192" s="49"/>
    </row>
    <row r="193" spans="1:29" x14ac:dyDescent="0.2">
      <c r="A193" s="44"/>
      <c r="B193" s="210"/>
      <c r="C193" s="208" t="str">
        <f t="shared" si="34"/>
        <v/>
      </c>
      <c r="D193" s="54" t="str">
        <f t="shared" si="26"/>
        <v/>
      </c>
      <c r="E193" s="113" t="str">
        <f>IF(OR(LEN(I193)=0,Q193&lt;2,Q193=9),"",IF(AND(Q193&lt;4,LEFT(V193,1)="#"),"###",IF(Q193=2,IF(HEX2DEC(V193)&gt;255,"&gt;FF!",RIGHT(V193,2)),IF(Q193=3,DEC2HEX(MOD(HEX2DEC(V193),256),2),IF(ISNA(MATCH(R193,'8080'!$D$6:$D$252,0)),"###",VLOOKUP(R193,'8080'!$D$6:$K$252,4,0))))))</f>
        <v/>
      </c>
      <c r="F193" s="114" t="str">
        <f t="shared" si="35"/>
        <v/>
      </c>
      <c r="G193" s="53" t="str">
        <f t="shared" si="27"/>
        <v/>
      </c>
      <c r="H193" s="52"/>
      <c r="I193" s="43"/>
      <c r="J193" s="43"/>
      <c r="K193" s="251"/>
      <c r="L193" s="55" t="str">
        <f t="shared" si="28"/>
        <v/>
      </c>
      <c r="M193" s="38" t="str">
        <f>IF(ISNUMBER(Q193),IF(Q193&lt;10,"",VLOOKUP(R193,'8080'!$D$6:$J$252,'8080'!$I$4,0)),"")</f>
        <v/>
      </c>
      <c r="N193" s="53" t="str">
        <f>IF(ISNUMBER(Q193),IF(Q193&lt;10,"",VLOOKUP(R193,'8080'!$D$6:$J$252,'8080'!$H$4,0)),"")</f>
        <v/>
      </c>
      <c r="O193" s="210"/>
      <c r="P193" s="44"/>
      <c r="Q193" s="38" t="str">
        <f>IF(LEN(I193)=0,"",IF(I193="org",0,IF(I193="equ",1,IF(I193="db",2,IF(I193="dw",3,IF(I193="end",9,IF(ISNA(MATCH(I193,'8080'!$B$6:$B$252,0)),"BOGUS",VLOOKUP(I193,'8080'!$B$6:$L$252,'8080'!K$3,0))))))))</f>
        <v/>
      </c>
      <c r="R193" s="37" t="str">
        <f t="shared" si="29"/>
        <v/>
      </c>
      <c r="S193" s="38" t="str">
        <f>IF(LEN(Q193)=0,"",IF(Q193&gt;9,VLOOKUP(R193,'8080'!$D$6:$E$252,'8080'!$E$4,0),IF(OR(Q193&lt;2,Q193=9),0,IF(Q193=2,1,IF(Q193=3,2,"ERROR!")))))</f>
        <v/>
      </c>
      <c r="T193" s="37" t="str">
        <f t="shared" si="30"/>
        <v/>
      </c>
      <c r="U193" s="37" t="str">
        <f t="shared" si="36"/>
        <v/>
      </c>
      <c r="V193" s="37" t="str">
        <f t="shared" si="37"/>
        <v/>
      </c>
      <c r="W193" s="37" t="str">
        <f t="shared" si="31"/>
        <v/>
      </c>
      <c r="X193" s="38" t="str">
        <f t="shared" si="38"/>
        <v>0029</v>
      </c>
      <c r="Y193" s="38" t="str">
        <f t="shared" si="32"/>
        <v>0000</v>
      </c>
      <c r="Z193" s="38" t="str">
        <f t="shared" si="33"/>
        <v/>
      </c>
      <c r="AA193" s="37" t="str">
        <f>IF(LEFT(R193,1)="#","Invalid Instruction!",IF(ISNUMBER(Q193),IF(Q193&lt;10,"",VLOOKUP(R193,'8080'!$D$6:$J$252,'8080'!$J$4,0)),""))</f>
        <v/>
      </c>
      <c r="AB193" s="37" t="str">
        <f>IF(LEN(W193)=0,"",IF(ISERROR(VALUE(LEFT(W193,1))),IF(ISNA(MATCH(W193,W$13:W192,0)),"","DUP"),"LAB"))</f>
        <v/>
      </c>
      <c r="AC193" s="49"/>
    </row>
    <row r="194" spans="1:29" x14ac:dyDescent="0.2">
      <c r="A194" s="44"/>
      <c r="B194" s="210"/>
      <c r="C194" s="208" t="str">
        <f t="shared" si="34"/>
        <v/>
      </c>
      <c r="D194" s="54" t="str">
        <f t="shared" si="26"/>
        <v/>
      </c>
      <c r="E194" s="113" t="str">
        <f>IF(OR(LEN(I194)=0,Q194&lt;2,Q194=9),"",IF(AND(Q194&lt;4,LEFT(V194,1)="#"),"###",IF(Q194=2,IF(HEX2DEC(V194)&gt;255,"&gt;FF!",RIGHT(V194,2)),IF(Q194=3,DEC2HEX(MOD(HEX2DEC(V194),256),2),IF(ISNA(MATCH(R194,'8080'!$D$6:$D$252,0)),"###",VLOOKUP(R194,'8080'!$D$6:$K$252,4,0))))))</f>
        <v/>
      </c>
      <c r="F194" s="114" t="str">
        <f t="shared" si="35"/>
        <v/>
      </c>
      <c r="G194" s="53" t="str">
        <f t="shared" si="27"/>
        <v/>
      </c>
      <c r="H194" s="52"/>
      <c r="I194" s="43"/>
      <c r="J194" s="43"/>
      <c r="K194" s="251"/>
      <c r="L194" s="55" t="str">
        <f t="shared" si="28"/>
        <v/>
      </c>
      <c r="M194" s="38" t="str">
        <f>IF(ISNUMBER(Q194),IF(Q194&lt;10,"",VLOOKUP(R194,'8080'!$D$6:$J$252,'8080'!$I$4,0)),"")</f>
        <v/>
      </c>
      <c r="N194" s="53" t="str">
        <f>IF(ISNUMBER(Q194),IF(Q194&lt;10,"",VLOOKUP(R194,'8080'!$D$6:$J$252,'8080'!$H$4,0)),"")</f>
        <v/>
      </c>
      <c r="O194" s="210"/>
      <c r="P194" s="44"/>
      <c r="Q194" s="38" t="str">
        <f>IF(LEN(I194)=0,"",IF(I194="org",0,IF(I194="equ",1,IF(I194="db",2,IF(I194="dw",3,IF(I194="end",9,IF(ISNA(MATCH(I194,'8080'!$B$6:$B$252,0)),"BOGUS",VLOOKUP(I194,'8080'!$B$6:$L$252,'8080'!K$3,0))))))))</f>
        <v/>
      </c>
      <c r="R194" s="37" t="str">
        <f t="shared" si="29"/>
        <v/>
      </c>
      <c r="S194" s="38" t="str">
        <f>IF(LEN(Q194)=0,"",IF(Q194&gt;9,VLOOKUP(R194,'8080'!$D$6:$E$252,'8080'!$E$4,0),IF(OR(Q194&lt;2,Q194=9),0,IF(Q194=2,1,IF(Q194=3,2,"ERROR!")))))</f>
        <v/>
      </c>
      <c r="T194" s="37" t="str">
        <f t="shared" si="30"/>
        <v/>
      </c>
      <c r="U194" s="37" t="str">
        <f t="shared" si="36"/>
        <v/>
      </c>
      <c r="V194" s="37" t="str">
        <f t="shared" si="37"/>
        <v/>
      </c>
      <c r="W194" s="37" t="str">
        <f t="shared" si="31"/>
        <v/>
      </c>
      <c r="X194" s="38" t="str">
        <f t="shared" si="38"/>
        <v>0029</v>
      </c>
      <c r="Y194" s="38" t="str">
        <f t="shared" si="32"/>
        <v>0000</v>
      </c>
      <c r="Z194" s="38" t="str">
        <f t="shared" si="33"/>
        <v/>
      </c>
      <c r="AA194" s="37" t="str">
        <f>IF(LEFT(R194,1)="#","Invalid Instruction!",IF(ISNUMBER(Q194),IF(Q194&lt;10,"",VLOOKUP(R194,'8080'!$D$6:$J$252,'8080'!$J$4,0)),""))</f>
        <v/>
      </c>
      <c r="AB194" s="37" t="str">
        <f>IF(LEN(W194)=0,"",IF(ISERROR(VALUE(LEFT(W194,1))),IF(ISNA(MATCH(W194,W$13:W193,0)),"","DUP"),"LAB"))</f>
        <v/>
      </c>
      <c r="AC194" s="49"/>
    </row>
    <row r="195" spans="1:29" x14ac:dyDescent="0.2">
      <c r="A195" s="44"/>
      <c r="B195" s="210"/>
      <c r="C195" s="208" t="str">
        <f t="shared" si="34"/>
        <v/>
      </c>
      <c r="D195" s="54" t="str">
        <f t="shared" si="26"/>
        <v/>
      </c>
      <c r="E195" s="113" t="str">
        <f>IF(OR(LEN(I195)=0,Q195&lt;2,Q195=9),"",IF(AND(Q195&lt;4,LEFT(V195,1)="#"),"###",IF(Q195=2,IF(HEX2DEC(V195)&gt;255,"&gt;FF!",RIGHT(V195,2)),IF(Q195=3,DEC2HEX(MOD(HEX2DEC(V195),256),2),IF(ISNA(MATCH(R195,'8080'!$D$6:$D$252,0)),"###",VLOOKUP(R195,'8080'!$D$6:$K$252,4,0))))))</f>
        <v/>
      </c>
      <c r="F195" s="114" t="str">
        <f t="shared" si="35"/>
        <v/>
      </c>
      <c r="G195" s="53" t="str">
        <f t="shared" si="27"/>
        <v/>
      </c>
      <c r="H195" s="52"/>
      <c r="I195" s="43"/>
      <c r="J195" s="43"/>
      <c r="K195" s="251"/>
      <c r="L195" s="55" t="str">
        <f t="shared" si="28"/>
        <v/>
      </c>
      <c r="M195" s="38" t="str">
        <f>IF(ISNUMBER(Q195),IF(Q195&lt;10,"",VLOOKUP(R195,'8080'!$D$6:$J$252,'8080'!$I$4,0)),"")</f>
        <v/>
      </c>
      <c r="N195" s="53" t="str">
        <f>IF(ISNUMBER(Q195),IF(Q195&lt;10,"",VLOOKUP(R195,'8080'!$D$6:$J$252,'8080'!$H$4,0)),"")</f>
        <v/>
      </c>
      <c r="O195" s="210"/>
      <c r="P195" s="44"/>
      <c r="Q195" s="38" t="str">
        <f>IF(LEN(I195)=0,"",IF(I195="org",0,IF(I195="equ",1,IF(I195="db",2,IF(I195="dw",3,IF(I195="end",9,IF(ISNA(MATCH(I195,'8080'!$B$6:$B$252,0)),"BOGUS",VLOOKUP(I195,'8080'!$B$6:$L$252,'8080'!K$3,0))))))))</f>
        <v/>
      </c>
      <c r="R195" s="37" t="str">
        <f t="shared" si="29"/>
        <v/>
      </c>
      <c r="S195" s="38" t="str">
        <f>IF(LEN(Q195)=0,"",IF(Q195&gt;9,VLOOKUP(R195,'8080'!$D$6:$E$252,'8080'!$E$4,0),IF(OR(Q195&lt;2,Q195=9),0,IF(Q195=2,1,IF(Q195=3,2,"ERROR!")))))</f>
        <v/>
      </c>
      <c r="T195" s="37" t="str">
        <f t="shared" si="30"/>
        <v/>
      </c>
      <c r="U195" s="37" t="str">
        <f t="shared" si="36"/>
        <v/>
      </c>
      <c r="V195" s="37" t="str">
        <f t="shared" si="37"/>
        <v/>
      </c>
      <c r="W195" s="37" t="str">
        <f t="shared" si="31"/>
        <v/>
      </c>
      <c r="X195" s="38" t="str">
        <f t="shared" si="38"/>
        <v>0029</v>
      </c>
      <c r="Y195" s="38" t="str">
        <f t="shared" si="32"/>
        <v>0000</v>
      </c>
      <c r="Z195" s="38" t="str">
        <f t="shared" si="33"/>
        <v/>
      </c>
      <c r="AA195" s="37" t="str">
        <f>IF(LEFT(R195,1)="#","Invalid Instruction!",IF(ISNUMBER(Q195),IF(Q195&lt;10,"",VLOOKUP(R195,'8080'!$D$6:$J$252,'8080'!$J$4,0)),""))</f>
        <v/>
      </c>
      <c r="AB195" s="37" t="str">
        <f>IF(LEN(W195)=0,"",IF(ISERROR(VALUE(LEFT(W195,1))),IF(ISNA(MATCH(W195,W$13:W194,0)),"","DUP"),"LAB"))</f>
        <v/>
      </c>
      <c r="AC195" s="49"/>
    </row>
    <row r="196" spans="1:29" x14ac:dyDescent="0.2">
      <c r="A196" s="44"/>
      <c r="B196" s="210"/>
      <c r="C196" s="208" t="str">
        <f t="shared" si="34"/>
        <v/>
      </c>
      <c r="D196" s="54" t="str">
        <f t="shared" si="26"/>
        <v/>
      </c>
      <c r="E196" s="113" t="str">
        <f>IF(OR(LEN(I196)=0,Q196&lt;2,Q196=9),"",IF(AND(Q196&lt;4,LEFT(V196,1)="#"),"###",IF(Q196=2,IF(HEX2DEC(V196)&gt;255,"&gt;FF!",RIGHT(V196,2)),IF(Q196=3,DEC2HEX(MOD(HEX2DEC(V196),256),2),IF(ISNA(MATCH(R196,'8080'!$D$6:$D$252,0)),"###",VLOOKUP(R196,'8080'!$D$6:$K$252,4,0))))))</f>
        <v/>
      </c>
      <c r="F196" s="114" t="str">
        <f t="shared" si="35"/>
        <v/>
      </c>
      <c r="G196" s="53" t="str">
        <f t="shared" si="27"/>
        <v/>
      </c>
      <c r="H196" s="52"/>
      <c r="I196" s="43"/>
      <c r="J196" s="43"/>
      <c r="K196" s="251"/>
      <c r="L196" s="55" t="str">
        <f t="shared" si="28"/>
        <v/>
      </c>
      <c r="M196" s="38" t="str">
        <f>IF(ISNUMBER(Q196),IF(Q196&lt;10,"",VLOOKUP(R196,'8080'!$D$6:$J$252,'8080'!$I$4,0)),"")</f>
        <v/>
      </c>
      <c r="N196" s="53" t="str">
        <f>IF(ISNUMBER(Q196),IF(Q196&lt;10,"",VLOOKUP(R196,'8080'!$D$6:$J$252,'8080'!$H$4,0)),"")</f>
        <v/>
      </c>
      <c r="O196" s="210"/>
      <c r="P196" s="44"/>
      <c r="Q196" s="38" t="str">
        <f>IF(LEN(I196)=0,"",IF(I196="org",0,IF(I196="equ",1,IF(I196="db",2,IF(I196="dw",3,IF(I196="end",9,IF(ISNA(MATCH(I196,'8080'!$B$6:$B$252,0)),"BOGUS",VLOOKUP(I196,'8080'!$B$6:$L$252,'8080'!K$3,0))))))))</f>
        <v/>
      </c>
      <c r="R196" s="37" t="str">
        <f t="shared" si="29"/>
        <v/>
      </c>
      <c r="S196" s="38" t="str">
        <f>IF(LEN(Q196)=0,"",IF(Q196&gt;9,VLOOKUP(R196,'8080'!$D$6:$E$252,'8080'!$E$4,0),IF(OR(Q196&lt;2,Q196=9),0,IF(Q196=2,1,IF(Q196=3,2,"ERROR!")))))</f>
        <v/>
      </c>
      <c r="T196" s="37" t="str">
        <f t="shared" si="30"/>
        <v/>
      </c>
      <c r="U196" s="37" t="str">
        <f t="shared" si="36"/>
        <v/>
      </c>
      <c r="V196" s="37" t="str">
        <f t="shared" si="37"/>
        <v/>
      </c>
      <c r="W196" s="37" t="str">
        <f t="shared" si="31"/>
        <v/>
      </c>
      <c r="X196" s="38" t="str">
        <f t="shared" si="38"/>
        <v>0029</v>
      </c>
      <c r="Y196" s="38" t="str">
        <f t="shared" si="32"/>
        <v>0000</v>
      </c>
      <c r="Z196" s="38" t="str">
        <f t="shared" si="33"/>
        <v/>
      </c>
      <c r="AA196" s="37" t="str">
        <f>IF(LEFT(R196,1)="#","Invalid Instruction!",IF(ISNUMBER(Q196),IF(Q196&lt;10,"",VLOOKUP(R196,'8080'!$D$6:$J$252,'8080'!$J$4,0)),""))</f>
        <v/>
      </c>
      <c r="AB196" s="37" t="str">
        <f>IF(LEN(W196)=0,"",IF(ISERROR(VALUE(LEFT(W196,1))),IF(ISNA(MATCH(W196,W$13:W195,0)),"","DUP"),"LAB"))</f>
        <v/>
      </c>
      <c r="AC196" s="49"/>
    </row>
    <row r="197" spans="1:29" x14ac:dyDescent="0.2">
      <c r="A197" s="44"/>
      <c r="B197" s="210"/>
      <c r="C197" s="208" t="str">
        <f t="shared" si="34"/>
        <v/>
      </c>
      <c r="D197" s="54" t="str">
        <f t="shared" si="26"/>
        <v/>
      </c>
      <c r="E197" s="113" t="str">
        <f>IF(OR(LEN(I197)=0,Q197&lt;2,Q197=9),"",IF(AND(Q197&lt;4,LEFT(V197,1)="#"),"###",IF(Q197=2,IF(HEX2DEC(V197)&gt;255,"&gt;FF!",RIGHT(V197,2)),IF(Q197=3,DEC2HEX(MOD(HEX2DEC(V197),256),2),IF(ISNA(MATCH(R197,'8080'!$D$6:$D$252,0)),"###",VLOOKUP(R197,'8080'!$D$6:$K$252,4,0))))))</f>
        <v/>
      </c>
      <c r="F197" s="114" t="str">
        <f t="shared" si="35"/>
        <v/>
      </c>
      <c r="G197" s="53" t="str">
        <f t="shared" si="27"/>
        <v/>
      </c>
      <c r="H197" s="52"/>
      <c r="I197" s="43"/>
      <c r="J197" s="43"/>
      <c r="K197" s="251"/>
      <c r="L197" s="55" t="str">
        <f t="shared" si="28"/>
        <v/>
      </c>
      <c r="M197" s="38" t="str">
        <f>IF(ISNUMBER(Q197),IF(Q197&lt;10,"",VLOOKUP(R197,'8080'!$D$6:$J$252,'8080'!$I$4,0)),"")</f>
        <v/>
      </c>
      <c r="N197" s="53" t="str">
        <f>IF(ISNUMBER(Q197),IF(Q197&lt;10,"",VLOOKUP(R197,'8080'!$D$6:$J$252,'8080'!$H$4,0)),"")</f>
        <v/>
      </c>
      <c r="O197" s="210"/>
      <c r="P197" s="44"/>
      <c r="Q197" s="38" t="str">
        <f>IF(LEN(I197)=0,"",IF(I197="org",0,IF(I197="equ",1,IF(I197="db",2,IF(I197="dw",3,IF(I197="end",9,IF(ISNA(MATCH(I197,'8080'!$B$6:$B$252,0)),"BOGUS",VLOOKUP(I197,'8080'!$B$6:$L$252,'8080'!K$3,0))))))))</f>
        <v/>
      </c>
      <c r="R197" s="37" t="str">
        <f t="shared" si="29"/>
        <v/>
      </c>
      <c r="S197" s="38" t="str">
        <f>IF(LEN(Q197)=0,"",IF(Q197&gt;9,VLOOKUP(R197,'8080'!$D$6:$E$252,'8080'!$E$4,0),IF(OR(Q197&lt;2,Q197=9),0,IF(Q197=2,1,IF(Q197=3,2,"ERROR!")))))</f>
        <v/>
      </c>
      <c r="T197" s="37" t="str">
        <f t="shared" si="30"/>
        <v/>
      </c>
      <c r="U197" s="37" t="str">
        <f t="shared" si="36"/>
        <v/>
      </c>
      <c r="V197" s="37" t="str">
        <f t="shared" si="37"/>
        <v/>
      </c>
      <c r="W197" s="37" t="str">
        <f t="shared" si="31"/>
        <v/>
      </c>
      <c r="X197" s="38" t="str">
        <f t="shared" si="38"/>
        <v>0029</v>
      </c>
      <c r="Y197" s="38" t="str">
        <f t="shared" si="32"/>
        <v>0000</v>
      </c>
      <c r="Z197" s="38" t="str">
        <f t="shared" si="33"/>
        <v/>
      </c>
      <c r="AA197" s="37" t="str">
        <f>IF(LEFT(R197,1)="#","Invalid Instruction!",IF(ISNUMBER(Q197),IF(Q197&lt;10,"",VLOOKUP(R197,'8080'!$D$6:$J$252,'8080'!$J$4,0)),""))</f>
        <v/>
      </c>
      <c r="AB197" s="37" t="str">
        <f>IF(LEN(W197)=0,"",IF(ISERROR(VALUE(LEFT(W197,1))),IF(ISNA(MATCH(W197,W$13:W196,0)),"","DUP"),"LAB"))</f>
        <v/>
      </c>
      <c r="AC197" s="49"/>
    </row>
    <row r="198" spans="1:29" x14ac:dyDescent="0.2">
      <c r="A198" s="44"/>
      <c r="B198" s="210"/>
      <c r="C198" s="208" t="str">
        <f t="shared" si="34"/>
        <v/>
      </c>
      <c r="D198" s="54" t="str">
        <f t="shared" si="26"/>
        <v/>
      </c>
      <c r="E198" s="113" t="str">
        <f>IF(OR(LEN(I198)=0,Q198&lt;2,Q198=9),"",IF(AND(Q198&lt;4,LEFT(V198,1)="#"),"###",IF(Q198=2,IF(HEX2DEC(V198)&gt;255,"&gt;FF!",RIGHT(V198,2)),IF(Q198=3,DEC2HEX(MOD(HEX2DEC(V198),256),2),IF(ISNA(MATCH(R198,'8080'!$D$6:$D$252,0)),"###",VLOOKUP(R198,'8080'!$D$6:$K$252,4,0))))))</f>
        <v/>
      </c>
      <c r="F198" s="114" t="str">
        <f t="shared" si="35"/>
        <v/>
      </c>
      <c r="G198" s="53" t="str">
        <f t="shared" si="27"/>
        <v/>
      </c>
      <c r="H198" s="52"/>
      <c r="I198" s="43"/>
      <c r="J198" s="43"/>
      <c r="K198" s="251"/>
      <c r="L198" s="55" t="str">
        <f t="shared" si="28"/>
        <v/>
      </c>
      <c r="M198" s="38" t="str">
        <f>IF(ISNUMBER(Q198),IF(Q198&lt;10,"",VLOOKUP(R198,'8080'!$D$6:$J$252,'8080'!$I$4,0)),"")</f>
        <v/>
      </c>
      <c r="N198" s="53" t="str">
        <f>IF(ISNUMBER(Q198),IF(Q198&lt;10,"",VLOOKUP(R198,'8080'!$D$6:$J$252,'8080'!$H$4,0)),"")</f>
        <v/>
      </c>
      <c r="O198" s="210"/>
      <c r="P198" s="44"/>
      <c r="Q198" s="38" t="str">
        <f>IF(LEN(I198)=0,"",IF(I198="org",0,IF(I198="equ",1,IF(I198="db",2,IF(I198="dw",3,IF(I198="end",9,IF(ISNA(MATCH(I198,'8080'!$B$6:$B$252,0)),"BOGUS",VLOOKUP(I198,'8080'!$B$6:$L$252,'8080'!K$3,0))))))))</f>
        <v/>
      </c>
      <c r="R198" s="37" t="str">
        <f t="shared" si="29"/>
        <v/>
      </c>
      <c r="S198" s="38" t="str">
        <f>IF(LEN(Q198)=0,"",IF(Q198&gt;9,VLOOKUP(R198,'8080'!$D$6:$E$252,'8080'!$E$4,0),IF(OR(Q198&lt;2,Q198=9),0,IF(Q198=2,1,IF(Q198=3,2,"ERROR!")))))</f>
        <v/>
      </c>
      <c r="T198" s="37" t="str">
        <f t="shared" si="30"/>
        <v/>
      </c>
      <c r="U198" s="37" t="str">
        <f t="shared" si="36"/>
        <v/>
      </c>
      <c r="V198" s="37" t="str">
        <f t="shared" si="37"/>
        <v/>
      </c>
      <c r="W198" s="37" t="str">
        <f t="shared" si="31"/>
        <v/>
      </c>
      <c r="X198" s="38" t="str">
        <f t="shared" si="38"/>
        <v>0029</v>
      </c>
      <c r="Y198" s="38" t="str">
        <f t="shared" si="32"/>
        <v>0000</v>
      </c>
      <c r="Z198" s="38" t="str">
        <f t="shared" si="33"/>
        <v/>
      </c>
      <c r="AA198" s="37" t="str">
        <f>IF(LEFT(R198,1)="#","Invalid Instruction!",IF(ISNUMBER(Q198),IF(Q198&lt;10,"",VLOOKUP(R198,'8080'!$D$6:$J$252,'8080'!$J$4,0)),""))</f>
        <v/>
      </c>
      <c r="AB198" s="37" t="str">
        <f>IF(LEN(W198)=0,"",IF(ISERROR(VALUE(LEFT(W198,1))),IF(ISNA(MATCH(W198,W$13:W197,0)),"","DUP"),"LAB"))</f>
        <v/>
      </c>
      <c r="AC198" s="49"/>
    </row>
    <row r="199" spans="1:29" x14ac:dyDescent="0.2">
      <c r="A199" s="44"/>
      <c r="B199" s="210"/>
      <c r="C199" s="208" t="str">
        <f t="shared" si="34"/>
        <v/>
      </c>
      <c r="D199" s="54" t="str">
        <f t="shared" si="26"/>
        <v/>
      </c>
      <c r="E199" s="113" t="str">
        <f>IF(OR(LEN(I199)=0,Q199&lt;2,Q199=9),"",IF(AND(Q199&lt;4,LEFT(V199,1)="#"),"###",IF(Q199=2,IF(HEX2DEC(V199)&gt;255,"&gt;FF!",RIGHT(V199,2)),IF(Q199=3,DEC2HEX(MOD(HEX2DEC(V199),256),2),IF(ISNA(MATCH(R199,'8080'!$D$6:$D$252,0)),"###",VLOOKUP(R199,'8080'!$D$6:$K$252,4,0))))))</f>
        <v/>
      </c>
      <c r="F199" s="114" t="str">
        <f t="shared" si="35"/>
        <v/>
      </c>
      <c r="G199" s="53" t="str">
        <f t="shared" si="27"/>
        <v/>
      </c>
      <c r="H199" s="52"/>
      <c r="I199" s="43"/>
      <c r="J199" s="43"/>
      <c r="K199" s="251"/>
      <c r="L199" s="55" t="str">
        <f t="shared" si="28"/>
        <v/>
      </c>
      <c r="M199" s="38" t="str">
        <f>IF(ISNUMBER(Q199),IF(Q199&lt;10,"",VLOOKUP(R199,'8080'!$D$6:$J$252,'8080'!$I$4,0)),"")</f>
        <v/>
      </c>
      <c r="N199" s="53" t="str">
        <f>IF(ISNUMBER(Q199),IF(Q199&lt;10,"",VLOOKUP(R199,'8080'!$D$6:$J$252,'8080'!$H$4,0)),"")</f>
        <v/>
      </c>
      <c r="O199" s="210"/>
      <c r="P199" s="44"/>
      <c r="Q199" s="38" t="str">
        <f>IF(LEN(I199)=0,"",IF(I199="org",0,IF(I199="equ",1,IF(I199="db",2,IF(I199="dw",3,IF(I199="end",9,IF(ISNA(MATCH(I199,'8080'!$B$6:$B$252,0)),"BOGUS",VLOOKUP(I199,'8080'!$B$6:$L$252,'8080'!K$3,0))))))))</f>
        <v/>
      </c>
      <c r="R199" s="37" t="str">
        <f t="shared" si="29"/>
        <v/>
      </c>
      <c r="S199" s="38" t="str">
        <f>IF(LEN(Q199)=0,"",IF(Q199&gt;9,VLOOKUP(R199,'8080'!$D$6:$E$252,'8080'!$E$4,0),IF(OR(Q199&lt;2,Q199=9),0,IF(Q199=2,1,IF(Q199=3,2,"ERROR!")))))</f>
        <v/>
      </c>
      <c r="T199" s="37" t="str">
        <f t="shared" si="30"/>
        <v/>
      </c>
      <c r="U199" s="37" t="str">
        <f t="shared" si="36"/>
        <v/>
      </c>
      <c r="V199" s="37" t="str">
        <f t="shared" si="37"/>
        <v/>
      </c>
      <c r="W199" s="37" t="str">
        <f t="shared" si="31"/>
        <v/>
      </c>
      <c r="X199" s="38" t="str">
        <f t="shared" si="38"/>
        <v>0029</v>
      </c>
      <c r="Y199" s="38" t="str">
        <f t="shared" si="32"/>
        <v>0000</v>
      </c>
      <c r="Z199" s="38" t="str">
        <f t="shared" si="33"/>
        <v/>
      </c>
      <c r="AA199" s="37" t="str">
        <f>IF(LEFT(R199,1)="#","Invalid Instruction!",IF(ISNUMBER(Q199),IF(Q199&lt;10,"",VLOOKUP(R199,'8080'!$D$6:$J$252,'8080'!$J$4,0)),""))</f>
        <v/>
      </c>
      <c r="AB199" s="37" t="str">
        <f>IF(LEN(W199)=0,"",IF(ISERROR(VALUE(LEFT(W199,1))),IF(ISNA(MATCH(W199,W$13:W198,0)),"","DUP"),"LAB"))</f>
        <v/>
      </c>
      <c r="AC199" s="49"/>
    </row>
    <row r="200" spans="1:29" x14ac:dyDescent="0.2">
      <c r="A200" s="44"/>
      <c r="B200" s="210"/>
      <c r="C200" s="208" t="str">
        <f t="shared" si="34"/>
        <v/>
      </c>
      <c r="D200" s="54" t="str">
        <f t="shared" si="26"/>
        <v/>
      </c>
      <c r="E200" s="113" t="str">
        <f>IF(OR(LEN(I200)=0,Q200&lt;2,Q200=9),"",IF(AND(Q200&lt;4,LEFT(V200,1)="#"),"###",IF(Q200=2,IF(HEX2DEC(V200)&gt;255,"&gt;FF!",RIGHT(V200,2)),IF(Q200=3,DEC2HEX(MOD(HEX2DEC(V200),256),2),IF(ISNA(MATCH(R200,'8080'!$D$6:$D$252,0)),"###",VLOOKUP(R200,'8080'!$D$6:$K$252,4,0))))))</f>
        <v/>
      </c>
      <c r="F200" s="114" t="str">
        <f t="shared" si="35"/>
        <v/>
      </c>
      <c r="G200" s="53" t="str">
        <f t="shared" si="27"/>
        <v/>
      </c>
      <c r="H200" s="52"/>
      <c r="I200" s="43"/>
      <c r="J200" s="43"/>
      <c r="K200" s="251"/>
      <c r="L200" s="55" t="str">
        <f t="shared" si="28"/>
        <v/>
      </c>
      <c r="M200" s="38" t="str">
        <f>IF(ISNUMBER(Q200),IF(Q200&lt;10,"",VLOOKUP(R200,'8080'!$D$6:$J$252,'8080'!$I$4,0)),"")</f>
        <v/>
      </c>
      <c r="N200" s="53" t="str">
        <f>IF(ISNUMBER(Q200),IF(Q200&lt;10,"",VLOOKUP(R200,'8080'!$D$6:$J$252,'8080'!$H$4,0)),"")</f>
        <v/>
      </c>
      <c r="O200" s="210"/>
      <c r="P200" s="44"/>
      <c r="Q200" s="38" t="str">
        <f>IF(LEN(I200)=0,"",IF(I200="org",0,IF(I200="equ",1,IF(I200="db",2,IF(I200="dw",3,IF(I200="end",9,IF(ISNA(MATCH(I200,'8080'!$B$6:$B$252,0)),"BOGUS",VLOOKUP(I200,'8080'!$B$6:$L$252,'8080'!K$3,0))))))))</f>
        <v/>
      </c>
      <c r="R200" s="37" t="str">
        <f t="shared" si="29"/>
        <v/>
      </c>
      <c r="S200" s="38" t="str">
        <f>IF(LEN(Q200)=0,"",IF(Q200&gt;9,VLOOKUP(R200,'8080'!$D$6:$E$252,'8080'!$E$4,0),IF(OR(Q200&lt;2,Q200=9),0,IF(Q200=2,1,IF(Q200=3,2,"ERROR!")))))</f>
        <v/>
      </c>
      <c r="T200" s="37" t="str">
        <f t="shared" si="30"/>
        <v/>
      </c>
      <c r="U200" s="37" t="str">
        <f t="shared" si="36"/>
        <v/>
      </c>
      <c r="V200" s="37" t="str">
        <f t="shared" si="37"/>
        <v/>
      </c>
      <c r="W200" s="37" t="str">
        <f t="shared" si="31"/>
        <v/>
      </c>
      <c r="X200" s="38" t="str">
        <f t="shared" si="38"/>
        <v>0029</v>
      </c>
      <c r="Y200" s="38" t="str">
        <f t="shared" si="32"/>
        <v>0000</v>
      </c>
      <c r="Z200" s="38" t="str">
        <f t="shared" si="33"/>
        <v/>
      </c>
      <c r="AA200" s="37" t="str">
        <f>IF(LEFT(R200,1)="#","Invalid Instruction!",IF(ISNUMBER(Q200),IF(Q200&lt;10,"",VLOOKUP(R200,'8080'!$D$6:$J$252,'8080'!$J$4,0)),""))</f>
        <v/>
      </c>
      <c r="AB200" s="37" t="str">
        <f>IF(LEN(W200)=0,"",IF(ISERROR(VALUE(LEFT(W200,1))),IF(ISNA(MATCH(W200,W$13:W199,0)),"","DUP"),"LAB"))</f>
        <v/>
      </c>
      <c r="AC200" s="49"/>
    </row>
    <row r="201" spans="1:29" x14ac:dyDescent="0.2">
      <c r="A201" s="44"/>
      <c r="B201" s="210"/>
      <c r="C201" s="208" t="str">
        <f t="shared" si="34"/>
        <v/>
      </c>
      <c r="D201" s="54" t="str">
        <f t="shared" si="26"/>
        <v/>
      </c>
      <c r="E201" s="113" t="str">
        <f>IF(OR(LEN(I201)=0,Q201&lt;2,Q201=9),"",IF(AND(Q201&lt;4,LEFT(V201,1)="#"),"###",IF(Q201=2,IF(HEX2DEC(V201)&gt;255,"&gt;FF!",RIGHT(V201,2)),IF(Q201=3,DEC2HEX(MOD(HEX2DEC(V201),256),2),IF(ISNA(MATCH(R201,'8080'!$D$6:$D$252,0)),"###",VLOOKUP(R201,'8080'!$D$6:$K$252,4,0))))))</f>
        <v/>
      </c>
      <c r="F201" s="114" t="str">
        <f t="shared" si="35"/>
        <v/>
      </c>
      <c r="G201" s="53" t="str">
        <f t="shared" si="27"/>
        <v/>
      </c>
      <c r="H201" s="52"/>
      <c r="I201" s="43"/>
      <c r="J201" s="43"/>
      <c r="K201" s="251"/>
      <c r="L201" s="55" t="str">
        <f t="shared" si="28"/>
        <v/>
      </c>
      <c r="M201" s="38" t="str">
        <f>IF(ISNUMBER(Q201),IF(Q201&lt;10,"",VLOOKUP(R201,'8080'!$D$6:$J$252,'8080'!$I$4,0)),"")</f>
        <v/>
      </c>
      <c r="N201" s="53" t="str">
        <f>IF(ISNUMBER(Q201),IF(Q201&lt;10,"",VLOOKUP(R201,'8080'!$D$6:$J$252,'8080'!$H$4,0)),"")</f>
        <v/>
      </c>
      <c r="O201" s="210"/>
      <c r="P201" s="44"/>
      <c r="Q201" s="38" t="str">
        <f>IF(LEN(I201)=0,"",IF(I201="org",0,IF(I201="equ",1,IF(I201="db",2,IF(I201="dw",3,IF(I201="end",9,IF(ISNA(MATCH(I201,'8080'!$B$6:$B$252,0)),"BOGUS",VLOOKUP(I201,'8080'!$B$6:$L$252,'8080'!K$3,0))))))))</f>
        <v/>
      </c>
      <c r="R201" s="37" t="str">
        <f t="shared" si="29"/>
        <v/>
      </c>
      <c r="S201" s="38" t="str">
        <f>IF(LEN(Q201)=0,"",IF(Q201&gt;9,VLOOKUP(R201,'8080'!$D$6:$E$252,'8080'!$E$4,0),IF(OR(Q201&lt;2,Q201=9),0,IF(Q201=2,1,IF(Q201=3,2,"ERROR!")))))</f>
        <v/>
      </c>
      <c r="T201" s="37" t="str">
        <f t="shared" si="30"/>
        <v/>
      </c>
      <c r="U201" s="37" t="str">
        <f t="shared" si="36"/>
        <v/>
      </c>
      <c r="V201" s="37" t="str">
        <f t="shared" si="37"/>
        <v/>
      </c>
      <c r="W201" s="37" t="str">
        <f t="shared" si="31"/>
        <v/>
      </c>
      <c r="X201" s="38" t="str">
        <f t="shared" si="38"/>
        <v>0029</v>
      </c>
      <c r="Y201" s="38" t="str">
        <f t="shared" si="32"/>
        <v>0000</v>
      </c>
      <c r="Z201" s="38" t="str">
        <f t="shared" si="33"/>
        <v/>
      </c>
      <c r="AA201" s="37" t="str">
        <f>IF(LEFT(R201,1)="#","Invalid Instruction!",IF(ISNUMBER(Q201),IF(Q201&lt;10,"",VLOOKUP(R201,'8080'!$D$6:$J$252,'8080'!$J$4,0)),""))</f>
        <v/>
      </c>
      <c r="AB201" s="37" t="str">
        <f>IF(LEN(W201)=0,"",IF(ISERROR(VALUE(LEFT(W201,1))),IF(ISNA(MATCH(W201,W$13:W200,0)),"","DUP"),"LAB"))</f>
        <v/>
      </c>
      <c r="AC201" s="49"/>
    </row>
    <row r="202" spans="1:29" x14ac:dyDescent="0.2">
      <c r="A202" s="44"/>
      <c r="B202" s="210"/>
      <c r="C202" s="208" t="str">
        <f t="shared" si="34"/>
        <v/>
      </c>
      <c r="D202" s="54" t="str">
        <f t="shared" si="26"/>
        <v/>
      </c>
      <c r="E202" s="113" t="str">
        <f>IF(OR(LEN(I202)=0,Q202&lt;2,Q202=9),"",IF(AND(Q202&lt;4,LEFT(V202,1)="#"),"###",IF(Q202=2,IF(HEX2DEC(V202)&gt;255,"&gt;FF!",RIGHT(V202,2)),IF(Q202=3,DEC2HEX(MOD(HEX2DEC(V202),256),2),IF(ISNA(MATCH(R202,'8080'!$D$6:$D$252,0)),"###",VLOOKUP(R202,'8080'!$D$6:$K$252,4,0))))))</f>
        <v/>
      </c>
      <c r="F202" s="114" t="str">
        <f t="shared" si="35"/>
        <v/>
      </c>
      <c r="G202" s="53" t="str">
        <f t="shared" si="27"/>
        <v/>
      </c>
      <c r="H202" s="52"/>
      <c r="I202" s="43"/>
      <c r="J202" s="43"/>
      <c r="K202" s="251"/>
      <c r="L202" s="55" t="str">
        <f t="shared" si="28"/>
        <v/>
      </c>
      <c r="M202" s="38" t="str">
        <f>IF(ISNUMBER(Q202),IF(Q202&lt;10,"",VLOOKUP(R202,'8080'!$D$6:$J$252,'8080'!$I$4,0)),"")</f>
        <v/>
      </c>
      <c r="N202" s="53" t="str">
        <f>IF(ISNUMBER(Q202),IF(Q202&lt;10,"",VLOOKUP(R202,'8080'!$D$6:$J$252,'8080'!$H$4,0)),"")</f>
        <v/>
      </c>
      <c r="O202" s="210"/>
      <c r="P202" s="44"/>
      <c r="Q202" s="38" t="str">
        <f>IF(LEN(I202)=0,"",IF(I202="org",0,IF(I202="equ",1,IF(I202="db",2,IF(I202="dw",3,IF(I202="end",9,IF(ISNA(MATCH(I202,'8080'!$B$6:$B$252,0)),"BOGUS",VLOOKUP(I202,'8080'!$B$6:$L$252,'8080'!K$3,0))))))))</f>
        <v/>
      </c>
      <c r="R202" s="37" t="str">
        <f t="shared" si="29"/>
        <v/>
      </c>
      <c r="S202" s="38" t="str">
        <f>IF(LEN(Q202)=0,"",IF(Q202&gt;9,VLOOKUP(R202,'8080'!$D$6:$E$252,'8080'!$E$4,0),IF(OR(Q202&lt;2,Q202=9),0,IF(Q202=2,1,IF(Q202=3,2,"ERROR!")))))</f>
        <v/>
      </c>
      <c r="T202" s="37" t="str">
        <f t="shared" si="30"/>
        <v/>
      </c>
      <c r="U202" s="37" t="str">
        <f t="shared" si="36"/>
        <v/>
      </c>
      <c r="V202" s="37" t="str">
        <f t="shared" si="37"/>
        <v/>
      </c>
      <c r="W202" s="37" t="str">
        <f t="shared" si="31"/>
        <v/>
      </c>
      <c r="X202" s="38" t="str">
        <f t="shared" si="38"/>
        <v>0029</v>
      </c>
      <c r="Y202" s="38" t="str">
        <f t="shared" si="32"/>
        <v>0000</v>
      </c>
      <c r="Z202" s="38" t="str">
        <f t="shared" si="33"/>
        <v/>
      </c>
      <c r="AA202" s="37" t="str">
        <f>IF(LEFT(R202,1)="#","Invalid Instruction!",IF(ISNUMBER(Q202),IF(Q202&lt;10,"",VLOOKUP(R202,'8080'!$D$6:$J$252,'8080'!$J$4,0)),""))</f>
        <v/>
      </c>
      <c r="AB202" s="37" t="str">
        <f>IF(LEN(W202)=0,"",IF(ISERROR(VALUE(LEFT(W202,1))),IF(ISNA(MATCH(W202,W$13:W201,0)),"","DUP"),"LAB"))</f>
        <v/>
      </c>
      <c r="AC202" s="49"/>
    </row>
    <row r="203" spans="1:29" x14ac:dyDescent="0.2">
      <c r="A203" s="44"/>
      <c r="B203" s="210"/>
      <c r="C203" s="208" t="str">
        <f t="shared" si="34"/>
        <v/>
      </c>
      <c r="D203" s="54" t="str">
        <f t="shared" si="26"/>
        <v/>
      </c>
      <c r="E203" s="113" t="str">
        <f>IF(OR(LEN(I203)=0,Q203&lt;2,Q203=9),"",IF(AND(Q203&lt;4,LEFT(V203,1)="#"),"###",IF(Q203=2,IF(HEX2DEC(V203)&gt;255,"&gt;FF!",RIGHT(V203,2)),IF(Q203=3,DEC2HEX(MOD(HEX2DEC(V203),256),2),IF(ISNA(MATCH(R203,'8080'!$D$6:$D$252,0)),"###",VLOOKUP(R203,'8080'!$D$6:$K$252,4,0))))))</f>
        <v/>
      </c>
      <c r="F203" s="114" t="str">
        <f t="shared" si="35"/>
        <v/>
      </c>
      <c r="G203" s="53" t="str">
        <f t="shared" si="27"/>
        <v/>
      </c>
      <c r="H203" s="52"/>
      <c r="I203" s="43"/>
      <c r="J203" s="43"/>
      <c r="K203" s="251"/>
      <c r="L203" s="55" t="str">
        <f t="shared" si="28"/>
        <v/>
      </c>
      <c r="M203" s="38" t="str">
        <f>IF(ISNUMBER(Q203),IF(Q203&lt;10,"",VLOOKUP(R203,'8080'!$D$6:$J$252,'8080'!$I$4,0)),"")</f>
        <v/>
      </c>
      <c r="N203" s="53" t="str">
        <f>IF(ISNUMBER(Q203),IF(Q203&lt;10,"",VLOOKUP(R203,'8080'!$D$6:$J$252,'8080'!$H$4,0)),"")</f>
        <v/>
      </c>
      <c r="O203" s="210"/>
      <c r="P203" s="44"/>
      <c r="Q203" s="38" t="str">
        <f>IF(LEN(I203)=0,"",IF(I203="org",0,IF(I203="equ",1,IF(I203="db",2,IF(I203="dw",3,IF(I203="end",9,IF(ISNA(MATCH(I203,'8080'!$B$6:$B$252,0)),"BOGUS",VLOOKUP(I203,'8080'!$B$6:$L$252,'8080'!K$3,0))))))))</f>
        <v/>
      </c>
      <c r="R203" s="37" t="str">
        <f t="shared" si="29"/>
        <v/>
      </c>
      <c r="S203" s="38" t="str">
        <f>IF(LEN(Q203)=0,"",IF(Q203&gt;9,VLOOKUP(R203,'8080'!$D$6:$E$252,'8080'!$E$4,0),IF(OR(Q203&lt;2,Q203=9),0,IF(Q203=2,1,IF(Q203=3,2,"ERROR!")))))</f>
        <v/>
      </c>
      <c r="T203" s="37" t="str">
        <f t="shared" si="30"/>
        <v/>
      </c>
      <c r="U203" s="37" t="str">
        <f t="shared" si="36"/>
        <v/>
      </c>
      <c r="V203" s="37" t="str">
        <f t="shared" si="37"/>
        <v/>
      </c>
      <c r="W203" s="37" t="str">
        <f t="shared" si="31"/>
        <v/>
      </c>
      <c r="X203" s="38" t="str">
        <f t="shared" si="38"/>
        <v>0029</v>
      </c>
      <c r="Y203" s="38" t="str">
        <f t="shared" si="32"/>
        <v>0000</v>
      </c>
      <c r="Z203" s="38" t="str">
        <f t="shared" si="33"/>
        <v/>
      </c>
      <c r="AA203" s="37" t="str">
        <f>IF(LEFT(R203,1)="#","Invalid Instruction!",IF(ISNUMBER(Q203),IF(Q203&lt;10,"",VLOOKUP(R203,'8080'!$D$6:$J$252,'8080'!$J$4,0)),""))</f>
        <v/>
      </c>
      <c r="AB203" s="37" t="str">
        <f>IF(LEN(W203)=0,"",IF(ISERROR(VALUE(LEFT(W203,1))),IF(ISNA(MATCH(W203,W$13:W202,0)),"","DUP"),"LAB"))</f>
        <v/>
      </c>
      <c r="AC203" s="49"/>
    </row>
    <row r="204" spans="1:29" x14ac:dyDescent="0.2">
      <c r="A204" s="44"/>
      <c r="B204" s="210"/>
      <c r="C204" s="208" t="str">
        <f t="shared" si="34"/>
        <v/>
      </c>
      <c r="D204" s="54" t="str">
        <f t="shared" si="26"/>
        <v/>
      </c>
      <c r="E204" s="113" t="str">
        <f>IF(OR(LEN(I204)=0,Q204&lt;2,Q204=9),"",IF(AND(Q204&lt;4,LEFT(V204,1)="#"),"###",IF(Q204=2,IF(HEX2DEC(V204)&gt;255,"&gt;FF!",RIGHT(V204,2)),IF(Q204=3,DEC2HEX(MOD(HEX2DEC(V204),256),2),IF(ISNA(MATCH(R204,'8080'!$D$6:$D$252,0)),"###",VLOOKUP(R204,'8080'!$D$6:$K$252,4,0))))))</f>
        <v/>
      </c>
      <c r="F204" s="114" t="str">
        <f t="shared" si="35"/>
        <v/>
      </c>
      <c r="G204" s="53" t="str">
        <f t="shared" si="27"/>
        <v/>
      </c>
      <c r="H204" s="52"/>
      <c r="I204" s="43"/>
      <c r="J204" s="43"/>
      <c r="K204" s="251"/>
      <c r="L204" s="55" t="str">
        <f t="shared" si="28"/>
        <v/>
      </c>
      <c r="M204" s="38" t="str">
        <f>IF(ISNUMBER(Q204),IF(Q204&lt;10,"",VLOOKUP(R204,'8080'!$D$6:$J$252,'8080'!$I$4,0)),"")</f>
        <v/>
      </c>
      <c r="N204" s="53" t="str">
        <f>IF(ISNUMBER(Q204),IF(Q204&lt;10,"",VLOOKUP(R204,'8080'!$D$6:$J$252,'8080'!$H$4,0)),"")</f>
        <v/>
      </c>
      <c r="O204" s="210"/>
      <c r="P204" s="44"/>
      <c r="Q204" s="38" t="str">
        <f>IF(LEN(I204)=0,"",IF(I204="org",0,IF(I204="equ",1,IF(I204="db",2,IF(I204="dw",3,IF(I204="end",9,IF(ISNA(MATCH(I204,'8080'!$B$6:$B$252,0)),"BOGUS",VLOOKUP(I204,'8080'!$B$6:$L$252,'8080'!K$3,0))))))))</f>
        <v/>
      </c>
      <c r="R204" s="37" t="str">
        <f t="shared" si="29"/>
        <v/>
      </c>
      <c r="S204" s="38" t="str">
        <f>IF(LEN(Q204)=0,"",IF(Q204&gt;9,VLOOKUP(R204,'8080'!$D$6:$E$252,'8080'!$E$4,0),IF(OR(Q204&lt;2,Q204=9),0,IF(Q204=2,1,IF(Q204=3,2,"ERROR!")))))</f>
        <v/>
      </c>
      <c r="T204" s="37" t="str">
        <f t="shared" si="30"/>
        <v/>
      </c>
      <c r="U204" s="37" t="str">
        <f t="shared" si="36"/>
        <v/>
      </c>
      <c r="V204" s="37" t="str">
        <f t="shared" si="37"/>
        <v/>
      </c>
      <c r="W204" s="37" t="str">
        <f t="shared" si="31"/>
        <v/>
      </c>
      <c r="X204" s="38" t="str">
        <f t="shared" si="38"/>
        <v>0029</v>
      </c>
      <c r="Y204" s="38" t="str">
        <f t="shared" si="32"/>
        <v>0000</v>
      </c>
      <c r="Z204" s="38" t="str">
        <f t="shared" si="33"/>
        <v/>
      </c>
      <c r="AA204" s="37" t="str">
        <f>IF(LEFT(R204,1)="#","Invalid Instruction!",IF(ISNUMBER(Q204),IF(Q204&lt;10,"",VLOOKUP(R204,'8080'!$D$6:$J$252,'8080'!$J$4,0)),""))</f>
        <v/>
      </c>
      <c r="AB204" s="37" t="str">
        <f>IF(LEN(W204)=0,"",IF(ISERROR(VALUE(LEFT(W204,1))),IF(ISNA(MATCH(W204,W$13:W203,0)),"","DUP"),"LAB"))</f>
        <v/>
      </c>
      <c r="AC204" s="49"/>
    </row>
    <row r="205" spans="1:29" x14ac:dyDescent="0.2">
      <c r="A205" s="44"/>
      <c r="B205" s="210"/>
      <c r="C205" s="208" t="str">
        <f t="shared" si="34"/>
        <v/>
      </c>
      <c r="D205" s="54" t="str">
        <f t="shared" ref="D205:D268" si="39">IF(LEN(I205)=0,"",X205)</f>
        <v/>
      </c>
      <c r="E205" s="113" t="str">
        <f>IF(OR(LEN(I205)=0,Q205&lt;2,Q205=9),"",IF(AND(Q205&lt;4,LEFT(V205,1)="#"),"###",IF(Q205=2,IF(HEX2DEC(V205)&gt;255,"&gt;FF!",RIGHT(V205,2)),IF(Q205=3,DEC2HEX(MOD(HEX2DEC(V205),256),2),IF(ISNA(MATCH(R205,'8080'!$D$6:$D$252,0)),"###",VLOOKUP(R205,'8080'!$D$6:$K$252,4,0))))))</f>
        <v/>
      </c>
      <c r="F205" s="114" t="str">
        <f t="shared" si="35"/>
        <v/>
      </c>
      <c r="G205" s="53" t="str">
        <f t="shared" ref="G205:G268" si="40">IF(LEN(Q205)=0,"",IF(Q205&lt;15,"",IF(ISERROR(HEX2DEC(V205)),"###",IF(HEX2DEC(V205)&gt;65535,"&gt;FFFF!",DEC2HEX(INT(HEX2DEC(V205)/256),2)))))</f>
        <v/>
      </c>
      <c r="H205" s="52"/>
      <c r="I205" s="43"/>
      <c r="J205" s="43"/>
      <c r="K205" s="251"/>
      <c r="L205" s="55" t="str">
        <f t="shared" ref="L205:L268" si="41">IF(LEN(Q205)=0,"",IF(Q205&lt;13,AA205,IF(Q205=17,CONCATENATE(AA205," to ",Z205,"h"),REPLACE(AA205,SEARCH("immediate",AA205),9,CONCATENATE(Z205,"h")))))</f>
        <v/>
      </c>
      <c r="M205" s="38" t="str">
        <f>IF(ISNUMBER(Q205),IF(Q205&lt;10,"",VLOOKUP(R205,'8080'!$D$6:$J$252,'8080'!$I$4,0)),"")</f>
        <v/>
      </c>
      <c r="N205" s="53" t="str">
        <f>IF(ISNUMBER(Q205),IF(Q205&lt;10,"",VLOOKUP(R205,'8080'!$D$6:$J$252,'8080'!$H$4,0)),"")</f>
        <v/>
      </c>
      <c r="O205" s="210"/>
      <c r="P205" s="44"/>
      <c r="Q205" s="38" t="str">
        <f>IF(LEN(I205)=0,"",IF(I205="org",0,IF(I205="equ",1,IF(I205="db",2,IF(I205="dw",3,IF(I205="end",9,IF(ISNA(MATCH(I205,'8080'!$B$6:$B$252,0)),"BOGUS",VLOOKUP(I205,'8080'!$B$6:$L$252,'8080'!K$3,0))))))))</f>
        <v/>
      </c>
      <c r="R205" s="37" t="str">
        <f t="shared" ref="R205:R268" si="42">IF(LEN(Q205)=0,"",IF(Q205&lt;12,I205,IF(OR(Q205=14,Q205=16,Q205=17),I205,IF(Q205=12,CONCATENATE(I205," ",J205),IF(OR(Q205=13,Q205=15),CONCATENATE(I205," ",IF(LEFT(J205,2)="sp",LEFT(J205,3),LEFT(J205,2))),"###")))))</f>
        <v/>
      </c>
      <c r="S205" s="38" t="str">
        <f>IF(LEN(Q205)=0,"",IF(Q205&gt;9,VLOOKUP(R205,'8080'!$D$6:$E$252,'8080'!$E$4,0),IF(OR(Q205&lt;2,Q205=9),0,IF(Q205=2,1,IF(Q205=3,2,"ERROR!")))))</f>
        <v/>
      </c>
      <c r="T205" s="37" t="str">
        <f t="shared" ref="T205:T268" si="43">IF(Q205="BOGUS","###",IF(AND(Q205=11,LEN(J205)&gt;0),"###",IF(OR(LEN(I205)=0,Q205=9,Q205=11,Q205=12),"",IF(OR(Q205&lt;4,Q205=14,Q205=16,Q205=17),J205,RIGHT(J205,IF(LEFT(J205,2)="sp",LEN(J205)-3,LEN(J205)-2))))))</f>
        <v/>
      </c>
      <c r="U205" s="37" t="str">
        <f t="shared" si="36"/>
        <v/>
      </c>
      <c r="V205" s="37" t="str">
        <f t="shared" si="37"/>
        <v/>
      </c>
      <c r="W205" s="37" t="str">
        <f t="shared" ref="W205:W268" si="44">IF(LEN(H205)=0,"",IF(RIGHT(H205)=":",LEFT(H205,LEN(H205)-1),H205))</f>
        <v/>
      </c>
      <c r="X205" s="38" t="str">
        <f t="shared" si="38"/>
        <v>0029</v>
      </c>
      <c r="Y205" s="38" t="str">
        <f t="shared" ref="Y205:Y268" si="45">IF(OR(Q205&lt;10,Q205&gt;12),DEC2HEX(HEX2DEC(V205),4),X205)</f>
        <v>0000</v>
      </c>
      <c r="Z205" s="38" t="str">
        <f t="shared" ref="Z205:Z268" si="46">IF(OR(LEN(Q205)=0,Q205&lt;13),"",DEC2HEX(HEX2DEC(V205),IF(OR(Q205&lt;2,Q205=3,Q205&gt;14),4,2)))</f>
        <v/>
      </c>
      <c r="AA205" s="37" t="str">
        <f>IF(LEFT(R205,1)="#","Invalid Instruction!",IF(ISNUMBER(Q205),IF(Q205&lt;10,"",VLOOKUP(R205,'8080'!$D$6:$J$252,'8080'!$J$4,0)),""))</f>
        <v/>
      </c>
      <c r="AB205" s="37" t="str">
        <f>IF(LEN(W205)=0,"",IF(ISERROR(VALUE(LEFT(W205,1))),IF(ISNA(MATCH(W205,W$13:W204,0)),"","DUP"),"LAB"))</f>
        <v/>
      </c>
      <c r="AC205" s="49"/>
    </row>
    <row r="206" spans="1:29" x14ac:dyDescent="0.2">
      <c r="A206" s="44"/>
      <c r="B206" s="210"/>
      <c r="C206" s="208" t="str">
        <f t="shared" ref="C206:C269" si="47">IF(AB206="LAB","Label",IF(AB206="DUP","Duplicate",IF(LEFT(D206,1)="#","Value",IF(RIGHT(R206,1)="!","Operand",IF(LEFT(E206)="#",IF(Q206&gt;10,"Mnemonic","Value"),IF(OR(LEFT(E206,1)="&gt;",LEFT(F206,1)="&gt;",LEFT(G206,1)="&gt;"),"Range",IF(LEFT(F206,1)="#",IF(Q206=11,"Operand","Value"),"")))))))</f>
        <v/>
      </c>
      <c r="D206" s="54" t="str">
        <f t="shared" si="39"/>
        <v/>
      </c>
      <c r="E206" s="113" t="str">
        <f>IF(OR(LEN(I206)=0,Q206&lt;2,Q206=9),"",IF(AND(Q206&lt;4,LEFT(V206,1)="#"),"###",IF(Q206=2,IF(HEX2DEC(V206)&gt;255,"&gt;FF!",RIGHT(V206,2)),IF(Q206=3,DEC2HEX(MOD(HEX2DEC(V206),256),2),IF(ISNA(MATCH(R206,'8080'!$D$6:$D$252,0)),"###",VLOOKUP(R206,'8080'!$D$6:$K$252,4,0))))))</f>
        <v/>
      </c>
      <c r="F206" s="114" t="str">
        <f t="shared" ref="F206:F269" si="48">IF(OR(LEN(V206)=0,Q206&lt;3),"",IF(Q206=3,IF(HEX2DEC(V206)&gt;65535,"&gt;FFFF!",DEC2HEX(INT(HEX2DEC(V206)/256),2)),IF(ISERROR(HEX2DEC(V206)),"###",IF(AND(Q206&gt;9,Q206&lt;15,HEX2DEC(V206)&gt;255),"&gt;FF!",DEC2HEX(MOD(HEX2DEC(V206),256),2)))))</f>
        <v/>
      </c>
      <c r="G206" s="53" t="str">
        <f t="shared" si="40"/>
        <v/>
      </c>
      <c r="H206" s="52"/>
      <c r="I206" s="43"/>
      <c r="J206" s="43"/>
      <c r="K206" s="251"/>
      <c r="L206" s="55" t="str">
        <f t="shared" si="41"/>
        <v/>
      </c>
      <c r="M206" s="38" t="str">
        <f>IF(ISNUMBER(Q206),IF(Q206&lt;10,"",VLOOKUP(R206,'8080'!$D$6:$J$252,'8080'!$I$4,0)),"")</f>
        <v/>
      </c>
      <c r="N206" s="53" t="str">
        <f>IF(ISNUMBER(Q206),IF(Q206&lt;10,"",VLOOKUP(R206,'8080'!$D$6:$J$252,'8080'!$H$4,0)),"")</f>
        <v/>
      </c>
      <c r="O206" s="210"/>
      <c r="P206" s="44"/>
      <c r="Q206" s="38" t="str">
        <f>IF(LEN(I206)=0,"",IF(I206="org",0,IF(I206="equ",1,IF(I206="db",2,IF(I206="dw",3,IF(I206="end",9,IF(ISNA(MATCH(I206,'8080'!$B$6:$B$252,0)),"BOGUS",VLOOKUP(I206,'8080'!$B$6:$L$252,'8080'!K$3,0))))))))</f>
        <v/>
      </c>
      <c r="R206" s="37" t="str">
        <f t="shared" si="42"/>
        <v/>
      </c>
      <c r="S206" s="38" t="str">
        <f>IF(LEN(Q206)=0,"",IF(Q206&gt;9,VLOOKUP(R206,'8080'!$D$6:$E$252,'8080'!$E$4,0),IF(OR(Q206&lt;2,Q206=9),0,IF(Q206=2,1,IF(Q206=3,2,"ERROR!")))))</f>
        <v/>
      </c>
      <c r="T206" s="37" t="str">
        <f t="shared" si="43"/>
        <v/>
      </c>
      <c r="U206" s="37" t="str">
        <f t="shared" ref="U206:U269" si="49">IF(LEN(T206)=0,"",IF(AND(CODE(LEFT(T206,1))=34,LEN(T206)=3,CODE(RIGHT(T206,1))=34),CODE(MID(T206,2,1)),IF(ISERROR(VALUE(LEFT(T206)-1)),T206,IF(RIGHT(T206,1)="q",IF(ISERROR(OCT2DEC(LEFT(T206,LEN(T206)-1))),"##Q",OCT2DEC(LEFT(T206,LEN(T206)-1))),IF(RIGHT(T206,1)="h",IF(ISERROR(HEX2DEC(LEFT(T206,LEN(T206)-1))),"##H",HEX2DEC(LEFT(T206,LEN(T206)-1))),IF(ISERROR(VALUE(T206)),"##D",VALUE(T206)))))))</f>
        <v/>
      </c>
      <c r="V206" s="37" t="str">
        <f t="shared" ref="V206:V269" si="50">IF(LEN(U206)=0,"",IF(U206="$",X206,IF(ISERROR(VALUE(U206)),IF(ISNA(MATCH(U206,$W$13:$W$512,0)),"###",VLOOKUP(U206,$W$13:$Y$512,IF(INDEX($Q$13:$Q$512,MATCH(T206,$W$13:$W$512,0))=1,3,2),0)),DEC2HEX(U206,4))))</f>
        <v/>
      </c>
      <c r="W206" s="37" t="str">
        <f t="shared" si="44"/>
        <v/>
      </c>
      <c r="X206" s="38" t="str">
        <f t="shared" ref="X206:X269" si="51">IF(Q206=0,IF(ISERROR(HEX2DEC(V206)),"###",DEC2HEX(HEX2DEC(V206),4)),IF(LEN(Q205)=0,X205,DEC2HEX(MOD(HEX2DEC(X205)+S205,65536),4)))</f>
        <v>0029</v>
      </c>
      <c r="Y206" s="38" t="str">
        <f t="shared" si="45"/>
        <v>0000</v>
      </c>
      <c r="Z206" s="38" t="str">
        <f t="shared" si="46"/>
        <v/>
      </c>
      <c r="AA206" s="37" t="str">
        <f>IF(LEFT(R206,1)="#","Invalid Instruction!",IF(ISNUMBER(Q206),IF(Q206&lt;10,"",VLOOKUP(R206,'8080'!$D$6:$J$252,'8080'!$J$4,0)),""))</f>
        <v/>
      </c>
      <c r="AB206" s="37" t="str">
        <f>IF(LEN(W206)=0,"",IF(ISERROR(VALUE(LEFT(W206,1))),IF(ISNA(MATCH(W206,W$13:W205,0)),"","DUP"),"LAB"))</f>
        <v/>
      </c>
      <c r="AC206" s="49"/>
    </row>
    <row r="207" spans="1:29" x14ac:dyDescent="0.2">
      <c r="A207" s="44"/>
      <c r="B207" s="210"/>
      <c r="C207" s="208" t="str">
        <f t="shared" si="47"/>
        <v/>
      </c>
      <c r="D207" s="54" t="str">
        <f t="shared" si="39"/>
        <v/>
      </c>
      <c r="E207" s="113" t="str">
        <f>IF(OR(LEN(I207)=0,Q207&lt;2,Q207=9),"",IF(AND(Q207&lt;4,LEFT(V207,1)="#"),"###",IF(Q207=2,IF(HEX2DEC(V207)&gt;255,"&gt;FF!",RIGHT(V207,2)),IF(Q207=3,DEC2HEX(MOD(HEX2DEC(V207),256),2),IF(ISNA(MATCH(R207,'8080'!$D$6:$D$252,0)),"###",VLOOKUP(R207,'8080'!$D$6:$K$252,4,0))))))</f>
        <v/>
      </c>
      <c r="F207" s="114" t="str">
        <f t="shared" si="48"/>
        <v/>
      </c>
      <c r="G207" s="53" t="str">
        <f t="shared" si="40"/>
        <v/>
      </c>
      <c r="H207" s="52"/>
      <c r="I207" s="43"/>
      <c r="J207" s="43"/>
      <c r="K207" s="251"/>
      <c r="L207" s="55" t="str">
        <f t="shared" si="41"/>
        <v/>
      </c>
      <c r="M207" s="38" t="str">
        <f>IF(ISNUMBER(Q207),IF(Q207&lt;10,"",VLOOKUP(R207,'8080'!$D$6:$J$252,'8080'!$I$4,0)),"")</f>
        <v/>
      </c>
      <c r="N207" s="53" t="str">
        <f>IF(ISNUMBER(Q207),IF(Q207&lt;10,"",VLOOKUP(R207,'8080'!$D$6:$J$252,'8080'!$H$4,0)),"")</f>
        <v/>
      </c>
      <c r="O207" s="210"/>
      <c r="P207" s="44"/>
      <c r="Q207" s="38" t="str">
        <f>IF(LEN(I207)=0,"",IF(I207="org",0,IF(I207="equ",1,IF(I207="db",2,IF(I207="dw",3,IF(I207="end",9,IF(ISNA(MATCH(I207,'8080'!$B$6:$B$252,0)),"BOGUS",VLOOKUP(I207,'8080'!$B$6:$L$252,'8080'!K$3,0))))))))</f>
        <v/>
      </c>
      <c r="R207" s="37" t="str">
        <f t="shared" si="42"/>
        <v/>
      </c>
      <c r="S207" s="38" t="str">
        <f>IF(LEN(Q207)=0,"",IF(Q207&gt;9,VLOOKUP(R207,'8080'!$D$6:$E$252,'8080'!$E$4,0),IF(OR(Q207&lt;2,Q207=9),0,IF(Q207=2,1,IF(Q207=3,2,"ERROR!")))))</f>
        <v/>
      </c>
      <c r="T207" s="37" t="str">
        <f t="shared" si="43"/>
        <v/>
      </c>
      <c r="U207" s="37" t="str">
        <f t="shared" si="49"/>
        <v/>
      </c>
      <c r="V207" s="37" t="str">
        <f t="shared" si="50"/>
        <v/>
      </c>
      <c r="W207" s="37" t="str">
        <f t="shared" si="44"/>
        <v/>
      </c>
      <c r="X207" s="38" t="str">
        <f t="shared" si="51"/>
        <v>0029</v>
      </c>
      <c r="Y207" s="38" t="str">
        <f t="shared" si="45"/>
        <v>0000</v>
      </c>
      <c r="Z207" s="38" t="str">
        <f t="shared" si="46"/>
        <v/>
      </c>
      <c r="AA207" s="37" t="str">
        <f>IF(LEFT(R207,1)="#","Invalid Instruction!",IF(ISNUMBER(Q207),IF(Q207&lt;10,"",VLOOKUP(R207,'8080'!$D$6:$J$252,'8080'!$J$4,0)),""))</f>
        <v/>
      </c>
      <c r="AB207" s="37" t="str">
        <f>IF(LEN(W207)=0,"",IF(ISERROR(VALUE(LEFT(W207,1))),IF(ISNA(MATCH(W207,W$13:W206,0)),"","DUP"),"LAB"))</f>
        <v/>
      </c>
      <c r="AC207" s="49"/>
    </row>
    <row r="208" spans="1:29" x14ac:dyDescent="0.2">
      <c r="A208" s="44"/>
      <c r="B208" s="210"/>
      <c r="C208" s="208" t="str">
        <f t="shared" si="47"/>
        <v/>
      </c>
      <c r="D208" s="54" t="str">
        <f t="shared" si="39"/>
        <v/>
      </c>
      <c r="E208" s="113" t="str">
        <f>IF(OR(LEN(I208)=0,Q208&lt;2,Q208=9),"",IF(AND(Q208&lt;4,LEFT(V208,1)="#"),"###",IF(Q208=2,IF(HEX2DEC(V208)&gt;255,"&gt;FF!",RIGHT(V208,2)),IF(Q208=3,DEC2HEX(MOD(HEX2DEC(V208),256),2),IF(ISNA(MATCH(R208,'8080'!$D$6:$D$252,0)),"###",VLOOKUP(R208,'8080'!$D$6:$K$252,4,0))))))</f>
        <v/>
      </c>
      <c r="F208" s="114" t="str">
        <f t="shared" si="48"/>
        <v/>
      </c>
      <c r="G208" s="53" t="str">
        <f t="shared" si="40"/>
        <v/>
      </c>
      <c r="H208" s="52"/>
      <c r="I208" s="43"/>
      <c r="J208" s="43"/>
      <c r="K208" s="251"/>
      <c r="L208" s="55" t="str">
        <f t="shared" si="41"/>
        <v/>
      </c>
      <c r="M208" s="38" t="str">
        <f>IF(ISNUMBER(Q208),IF(Q208&lt;10,"",VLOOKUP(R208,'8080'!$D$6:$J$252,'8080'!$I$4,0)),"")</f>
        <v/>
      </c>
      <c r="N208" s="53" t="str">
        <f>IF(ISNUMBER(Q208),IF(Q208&lt;10,"",VLOOKUP(R208,'8080'!$D$6:$J$252,'8080'!$H$4,0)),"")</f>
        <v/>
      </c>
      <c r="O208" s="210"/>
      <c r="P208" s="44"/>
      <c r="Q208" s="38" t="str">
        <f>IF(LEN(I208)=0,"",IF(I208="org",0,IF(I208="equ",1,IF(I208="db",2,IF(I208="dw",3,IF(I208="end",9,IF(ISNA(MATCH(I208,'8080'!$B$6:$B$252,0)),"BOGUS",VLOOKUP(I208,'8080'!$B$6:$L$252,'8080'!K$3,0))))))))</f>
        <v/>
      </c>
      <c r="R208" s="37" t="str">
        <f t="shared" si="42"/>
        <v/>
      </c>
      <c r="S208" s="38" t="str">
        <f>IF(LEN(Q208)=0,"",IF(Q208&gt;9,VLOOKUP(R208,'8080'!$D$6:$E$252,'8080'!$E$4,0),IF(OR(Q208&lt;2,Q208=9),0,IF(Q208=2,1,IF(Q208=3,2,"ERROR!")))))</f>
        <v/>
      </c>
      <c r="T208" s="37" t="str">
        <f t="shared" si="43"/>
        <v/>
      </c>
      <c r="U208" s="37" t="str">
        <f t="shared" si="49"/>
        <v/>
      </c>
      <c r="V208" s="37" t="str">
        <f t="shared" si="50"/>
        <v/>
      </c>
      <c r="W208" s="37" t="str">
        <f t="shared" si="44"/>
        <v/>
      </c>
      <c r="X208" s="38" t="str">
        <f t="shared" si="51"/>
        <v>0029</v>
      </c>
      <c r="Y208" s="38" t="str">
        <f t="shared" si="45"/>
        <v>0000</v>
      </c>
      <c r="Z208" s="38" t="str">
        <f t="shared" si="46"/>
        <v/>
      </c>
      <c r="AA208" s="37" t="str">
        <f>IF(LEFT(R208,1)="#","Invalid Instruction!",IF(ISNUMBER(Q208),IF(Q208&lt;10,"",VLOOKUP(R208,'8080'!$D$6:$J$252,'8080'!$J$4,0)),""))</f>
        <v/>
      </c>
      <c r="AB208" s="37" t="str">
        <f>IF(LEN(W208)=0,"",IF(ISERROR(VALUE(LEFT(W208,1))),IF(ISNA(MATCH(W208,W$13:W207,0)),"","DUP"),"LAB"))</f>
        <v/>
      </c>
      <c r="AC208" s="49"/>
    </row>
    <row r="209" spans="1:29" x14ac:dyDescent="0.2">
      <c r="A209" s="44"/>
      <c r="B209" s="210"/>
      <c r="C209" s="208" t="str">
        <f t="shared" si="47"/>
        <v/>
      </c>
      <c r="D209" s="54" t="str">
        <f t="shared" si="39"/>
        <v/>
      </c>
      <c r="E209" s="113" t="str">
        <f>IF(OR(LEN(I209)=0,Q209&lt;2,Q209=9),"",IF(AND(Q209&lt;4,LEFT(V209,1)="#"),"###",IF(Q209=2,IF(HEX2DEC(V209)&gt;255,"&gt;FF!",RIGHT(V209,2)),IF(Q209=3,DEC2HEX(MOD(HEX2DEC(V209),256),2),IF(ISNA(MATCH(R209,'8080'!$D$6:$D$252,0)),"###",VLOOKUP(R209,'8080'!$D$6:$K$252,4,0))))))</f>
        <v/>
      </c>
      <c r="F209" s="114" t="str">
        <f t="shared" si="48"/>
        <v/>
      </c>
      <c r="G209" s="53" t="str">
        <f t="shared" si="40"/>
        <v/>
      </c>
      <c r="H209" s="52"/>
      <c r="I209" s="43"/>
      <c r="J209" s="43"/>
      <c r="K209" s="251"/>
      <c r="L209" s="55" t="str">
        <f t="shared" si="41"/>
        <v/>
      </c>
      <c r="M209" s="38" t="str">
        <f>IF(ISNUMBER(Q209),IF(Q209&lt;10,"",VLOOKUP(R209,'8080'!$D$6:$J$252,'8080'!$I$4,0)),"")</f>
        <v/>
      </c>
      <c r="N209" s="53" t="str">
        <f>IF(ISNUMBER(Q209),IF(Q209&lt;10,"",VLOOKUP(R209,'8080'!$D$6:$J$252,'8080'!$H$4,0)),"")</f>
        <v/>
      </c>
      <c r="O209" s="210"/>
      <c r="P209" s="44"/>
      <c r="Q209" s="38" t="str">
        <f>IF(LEN(I209)=0,"",IF(I209="org",0,IF(I209="equ",1,IF(I209="db",2,IF(I209="dw",3,IF(I209="end",9,IF(ISNA(MATCH(I209,'8080'!$B$6:$B$252,0)),"BOGUS",VLOOKUP(I209,'8080'!$B$6:$L$252,'8080'!K$3,0))))))))</f>
        <v/>
      </c>
      <c r="R209" s="37" t="str">
        <f t="shared" si="42"/>
        <v/>
      </c>
      <c r="S209" s="38" t="str">
        <f>IF(LEN(Q209)=0,"",IF(Q209&gt;9,VLOOKUP(R209,'8080'!$D$6:$E$252,'8080'!$E$4,0),IF(OR(Q209&lt;2,Q209=9),0,IF(Q209=2,1,IF(Q209=3,2,"ERROR!")))))</f>
        <v/>
      </c>
      <c r="T209" s="37" t="str">
        <f t="shared" si="43"/>
        <v/>
      </c>
      <c r="U209" s="37" t="str">
        <f t="shared" si="49"/>
        <v/>
      </c>
      <c r="V209" s="37" t="str">
        <f t="shared" si="50"/>
        <v/>
      </c>
      <c r="W209" s="37" t="str">
        <f t="shared" si="44"/>
        <v/>
      </c>
      <c r="X209" s="38" t="str">
        <f t="shared" si="51"/>
        <v>0029</v>
      </c>
      <c r="Y209" s="38" t="str">
        <f t="shared" si="45"/>
        <v>0000</v>
      </c>
      <c r="Z209" s="38" t="str">
        <f t="shared" si="46"/>
        <v/>
      </c>
      <c r="AA209" s="37" t="str">
        <f>IF(LEFT(R209,1)="#","Invalid Instruction!",IF(ISNUMBER(Q209),IF(Q209&lt;10,"",VLOOKUP(R209,'8080'!$D$6:$J$252,'8080'!$J$4,0)),""))</f>
        <v/>
      </c>
      <c r="AB209" s="37" t="str">
        <f>IF(LEN(W209)=0,"",IF(ISERROR(VALUE(LEFT(W209,1))),IF(ISNA(MATCH(W209,W$13:W208,0)),"","DUP"),"LAB"))</f>
        <v/>
      </c>
      <c r="AC209" s="49"/>
    </row>
    <row r="210" spans="1:29" x14ac:dyDescent="0.2">
      <c r="A210" s="44"/>
      <c r="B210" s="210"/>
      <c r="C210" s="208" t="str">
        <f t="shared" si="47"/>
        <v/>
      </c>
      <c r="D210" s="54" t="str">
        <f t="shared" si="39"/>
        <v/>
      </c>
      <c r="E210" s="113" t="str">
        <f>IF(OR(LEN(I210)=0,Q210&lt;2,Q210=9),"",IF(AND(Q210&lt;4,LEFT(V210,1)="#"),"###",IF(Q210=2,IF(HEX2DEC(V210)&gt;255,"&gt;FF!",RIGHT(V210,2)),IF(Q210=3,DEC2HEX(MOD(HEX2DEC(V210),256),2),IF(ISNA(MATCH(R210,'8080'!$D$6:$D$252,0)),"###",VLOOKUP(R210,'8080'!$D$6:$K$252,4,0))))))</f>
        <v/>
      </c>
      <c r="F210" s="114" t="str">
        <f t="shared" si="48"/>
        <v/>
      </c>
      <c r="G210" s="53" t="str">
        <f t="shared" si="40"/>
        <v/>
      </c>
      <c r="H210" s="52"/>
      <c r="I210" s="43"/>
      <c r="J210" s="43"/>
      <c r="K210" s="251"/>
      <c r="L210" s="55" t="str">
        <f t="shared" si="41"/>
        <v/>
      </c>
      <c r="M210" s="38" t="str">
        <f>IF(ISNUMBER(Q210),IF(Q210&lt;10,"",VLOOKUP(R210,'8080'!$D$6:$J$252,'8080'!$I$4,0)),"")</f>
        <v/>
      </c>
      <c r="N210" s="53" t="str">
        <f>IF(ISNUMBER(Q210),IF(Q210&lt;10,"",VLOOKUP(R210,'8080'!$D$6:$J$252,'8080'!$H$4,0)),"")</f>
        <v/>
      </c>
      <c r="O210" s="210"/>
      <c r="P210" s="44"/>
      <c r="Q210" s="38" t="str">
        <f>IF(LEN(I210)=0,"",IF(I210="org",0,IF(I210="equ",1,IF(I210="db",2,IF(I210="dw",3,IF(I210="end",9,IF(ISNA(MATCH(I210,'8080'!$B$6:$B$252,0)),"BOGUS",VLOOKUP(I210,'8080'!$B$6:$L$252,'8080'!K$3,0))))))))</f>
        <v/>
      </c>
      <c r="R210" s="37" t="str">
        <f t="shared" si="42"/>
        <v/>
      </c>
      <c r="S210" s="38" t="str">
        <f>IF(LEN(Q210)=0,"",IF(Q210&gt;9,VLOOKUP(R210,'8080'!$D$6:$E$252,'8080'!$E$4,0),IF(OR(Q210&lt;2,Q210=9),0,IF(Q210=2,1,IF(Q210=3,2,"ERROR!")))))</f>
        <v/>
      </c>
      <c r="T210" s="37" t="str">
        <f t="shared" si="43"/>
        <v/>
      </c>
      <c r="U210" s="37" t="str">
        <f t="shared" si="49"/>
        <v/>
      </c>
      <c r="V210" s="37" t="str">
        <f t="shared" si="50"/>
        <v/>
      </c>
      <c r="W210" s="37" t="str">
        <f t="shared" si="44"/>
        <v/>
      </c>
      <c r="X210" s="38" t="str">
        <f t="shared" si="51"/>
        <v>0029</v>
      </c>
      <c r="Y210" s="38" t="str">
        <f t="shared" si="45"/>
        <v>0000</v>
      </c>
      <c r="Z210" s="38" t="str">
        <f t="shared" si="46"/>
        <v/>
      </c>
      <c r="AA210" s="37" t="str">
        <f>IF(LEFT(R210,1)="#","Invalid Instruction!",IF(ISNUMBER(Q210),IF(Q210&lt;10,"",VLOOKUP(R210,'8080'!$D$6:$J$252,'8080'!$J$4,0)),""))</f>
        <v/>
      </c>
      <c r="AB210" s="37" t="str">
        <f>IF(LEN(W210)=0,"",IF(ISERROR(VALUE(LEFT(W210,1))),IF(ISNA(MATCH(W210,W$13:W209,0)),"","DUP"),"LAB"))</f>
        <v/>
      </c>
      <c r="AC210" s="49"/>
    </row>
    <row r="211" spans="1:29" x14ac:dyDescent="0.2">
      <c r="A211" s="44"/>
      <c r="B211" s="210"/>
      <c r="C211" s="208" t="str">
        <f t="shared" si="47"/>
        <v/>
      </c>
      <c r="D211" s="54" t="str">
        <f t="shared" si="39"/>
        <v/>
      </c>
      <c r="E211" s="113" t="str">
        <f>IF(OR(LEN(I211)=0,Q211&lt;2,Q211=9),"",IF(AND(Q211&lt;4,LEFT(V211,1)="#"),"###",IF(Q211=2,IF(HEX2DEC(V211)&gt;255,"&gt;FF!",RIGHT(V211,2)),IF(Q211=3,DEC2HEX(MOD(HEX2DEC(V211),256),2),IF(ISNA(MATCH(R211,'8080'!$D$6:$D$252,0)),"###",VLOOKUP(R211,'8080'!$D$6:$K$252,4,0))))))</f>
        <v/>
      </c>
      <c r="F211" s="114" t="str">
        <f t="shared" si="48"/>
        <v/>
      </c>
      <c r="G211" s="53" t="str">
        <f t="shared" si="40"/>
        <v/>
      </c>
      <c r="H211" s="52"/>
      <c r="I211" s="43"/>
      <c r="J211" s="43"/>
      <c r="K211" s="251"/>
      <c r="L211" s="55" t="str">
        <f t="shared" si="41"/>
        <v/>
      </c>
      <c r="M211" s="38" t="str">
        <f>IF(ISNUMBER(Q211),IF(Q211&lt;10,"",VLOOKUP(R211,'8080'!$D$6:$J$252,'8080'!$I$4,0)),"")</f>
        <v/>
      </c>
      <c r="N211" s="53" t="str">
        <f>IF(ISNUMBER(Q211),IF(Q211&lt;10,"",VLOOKUP(R211,'8080'!$D$6:$J$252,'8080'!$H$4,0)),"")</f>
        <v/>
      </c>
      <c r="O211" s="210"/>
      <c r="P211" s="44"/>
      <c r="Q211" s="38" t="str">
        <f>IF(LEN(I211)=0,"",IF(I211="org",0,IF(I211="equ",1,IF(I211="db",2,IF(I211="dw",3,IF(I211="end",9,IF(ISNA(MATCH(I211,'8080'!$B$6:$B$252,0)),"BOGUS",VLOOKUP(I211,'8080'!$B$6:$L$252,'8080'!K$3,0))))))))</f>
        <v/>
      </c>
      <c r="R211" s="37" t="str">
        <f t="shared" si="42"/>
        <v/>
      </c>
      <c r="S211" s="38" t="str">
        <f>IF(LEN(Q211)=0,"",IF(Q211&gt;9,VLOOKUP(R211,'8080'!$D$6:$E$252,'8080'!$E$4,0),IF(OR(Q211&lt;2,Q211=9),0,IF(Q211=2,1,IF(Q211=3,2,"ERROR!")))))</f>
        <v/>
      </c>
      <c r="T211" s="37" t="str">
        <f t="shared" si="43"/>
        <v/>
      </c>
      <c r="U211" s="37" t="str">
        <f t="shared" si="49"/>
        <v/>
      </c>
      <c r="V211" s="37" t="str">
        <f t="shared" si="50"/>
        <v/>
      </c>
      <c r="W211" s="37" t="str">
        <f t="shared" si="44"/>
        <v/>
      </c>
      <c r="X211" s="38" t="str">
        <f t="shared" si="51"/>
        <v>0029</v>
      </c>
      <c r="Y211" s="38" t="str">
        <f t="shared" si="45"/>
        <v>0000</v>
      </c>
      <c r="Z211" s="38" t="str">
        <f t="shared" si="46"/>
        <v/>
      </c>
      <c r="AA211" s="37" t="str">
        <f>IF(LEFT(R211,1)="#","Invalid Instruction!",IF(ISNUMBER(Q211),IF(Q211&lt;10,"",VLOOKUP(R211,'8080'!$D$6:$J$252,'8080'!$J$4,0)),""))</f>
        <v/>
      </c>
      <c r="AB211" s="37" t="str">
        <f>IF(LEN(W211)=0,"",IF(ISERROR(VALUE(LEFT(W211,1))),IF(ISNA(MATCH(W211,W$13:W210,0)),"","DUP"),"LAB"))</f>
        <v/>
      </c>
      <c r="AC211" s="49"/>
    </row>
    <row r="212" spans="1:29" x14ac:dyDescent="0.2">
      <c r="A212" s="44"/>
      <c r="B212" s="210"/>
      <c r="C212" s="208" t="str">
        <f t="shared" si="47"/>
        <v/>
      </c>
      <c r="D212" s="54" t="str">
        <f t="shared" si="39"/>
        <v/>
      </c>
      <c r="E212" s="113" t="str">
        <f>IF(OR(LEN(I212)=0,Q212&lt;2,Q212=9),"",IF(AND(Q212&lt;4,LEFT(V212,1)="#"),"###",IF(Q212=2,IF(HEX2DEC(V212)&gt;255,"&gt;FF!",RIGHT(V212,2)),IF(Q212=3,DEC2HEX(MOD(HEX2DEC(V212),256),2),IF(ISNA(MATCH(R212,'8080'!$D$6:$D$252,0)),"###",VLOOKUP(R212,'8080'!$D$6:$K$252,4,0))))))</f>
        <v/>
      </c>
      <c r="F212" s="114" t="str">
        <f t="shared" si="48"/>
        <v/>
      </c>
      <c r="G212" s="53" t="str">
        <f t="shared" si="40"/>
        <v/>
      </c>
      <c r="H212" s="52"/>
      <c r="I212" s="43"/>
      <c r="J212" s="43"/>
      <c r="K212" s="251"/>
      <c r="L212" s="55" t="str">
        <f t="shared" si="41"/>
        <v/>
      </c>
      <c r="M212" s="38" t="str">
        <f>IF(ISNUMBER(Q212),IF(Q212&lt;10,"",VLOOKUP(R212,'8080'!$D$6:$J$252,'8080'!$I$4,0)),"")</f>
        <v/>
      </c>
      <c r="N212" s="53" t="str">
        <f>IF(ISNUMBER(Q212),IF(Q212&lt;10,"",VLOOKUP(R212,'8080'!$D$6:$J$252,'8080'!$H$4,0)),"")</f>
        <v/>
      </c>
      <c r="O212" s="210"/>
      <c r="P212" s="44"/>
      <c r="Q212" s="38" t="str">
        <f>IF(LEN(I212)=0,"",IF(I212="org",0,IF(I212="equ",1,IF(I212="db",2,IF(I212="dw",3,IF(I212="end",9,IF(ISNA(MATCH(I212,'8080'!$B$6:$B$252,0)),"BOGUS",VLOOKUP(I212,'8080'!$B$6:$L$252,'8080'!K$3,0))))))))</f>
        <v/>
      </c>
      <c r="R212" s="37" t="str">
        <f t="shared" si="42"/>
        <v/>
      </c>
      <c r="S212" s="38" t="str">
        <f>IF(LEN(Q212)=0,"",IF(Q212&gt;9,VLOOKUP(R212,'8080'!$D$6:$E$252,'8080'!$E$4,0),IF(OR(Q212&lt;2,Q212=9),0,IF(Q212=2,1,IF(Q212=3,2,"ERROR!")))))</f>
        <v/>
      </c>
      <c r="T212" s="37" t="str">
        <f t="shared" si="43"/>
        <v/>
      </c>
      <c r="U212" s="37" t="str">
        <f t="shared" si="49"/>
        <v/>
      </c>
      <c r="V212" s="37" t="str">
        <f t="shared" si="50"/>
        <v/>
      </c>
      <c r="W212" s="37" t="str">
        <f t="shared" si="44"/>
        <v/>
      </c>
      <c r="X212" s="38" t="str">
        <f t="shared" si="51"/>
        <v>0029</v>
      </c>
      <c r="Y212" s="38" t="str">
        <f t="shared" si="45"/>
        <v>0000</v>
      </c>
      <c r="Z212" s="38" t="str">
        <f t="shared" si="46"/>
        <v/>
      </c>
      <c r="AA212" s="37" t="str">
        <f>IF(LEFT(R212,1)="#","Invalid Instruction!",IF(ISNUMBER(Q212),IF(Q212&lt;10,"",VLOOKUP(R212,'8080'!$D$6:$J$252,'8080'!$J$4,0)),""))</f>
        <v/>
      </c>
      <c r="AB212" s="37" t="str">
        <f>IF(LEN(W212)=0,"",IF(ISERROR(VALUE(LEFT(W212,1))),IF(ISNA(MATCH(W212,W$13:W211,0)),"","DUP"),"LAB"))</f>
        <v/>
      </c>
      <c r="AC212" s="49"/>
    </row>
    <row r="213" spans="1:29" x14ac:dyDescent="0.2">
      <c r="A213" s="44"/>
      <c r="B213" s="210"/>
      <c r="C213" s="208" t="str">
        <f t="shared" si="47"/>
        <v/>
      </c>
      <c r="D213" s="54" t="str">
        <f t="shared" si="39"/>
        <v/>
      </c>
      <c r="E213" s="113" t="str">
        <f>IF(OR(LEN(I213)=0,Q213&lt;2,Q213=9),"",IF(AND(Q213&lt;4,LEFT(V213,1)="#"),"###",IF(Q213=2,IF(HEX2DEC(V213)&gt;255,"&gt;FF!",RIGHT(V213,2)),IF(Q213=3,DEC2HEX(MOD(HEX2DEC(V213),256),2),IF(ISNA(MATCH(R213,'8080'!$D$6:$D$252,0)),"###",VLOOKUP(R213,'8080'!$D$6:$K$252,4,0))))))</f>
        <v/>
      </c>
      <c r="F213" s="114" t="str">
        <f t="shared" si="48"/>
        <v/>
      </c>
      <c r="G213" s="53" t="str">
        <f t="shared" si="40"/>
        <v/>
      </c>
      <c r="H213" s="52"/>
      <c r="I213" s="43"/>
      <c r="J213" s="43"/>
      <c r="K213" s="251"/>
      <c r="L213" s="55" t="str">
        <f t="shared" si="41"/>
        <v/>
      </c>
      <c r="M213" s="38" t="str">
        <f>IF(ISNUMBER(Q213),IF(Q213&lt;10,"",VLOOKUP(R213,'8080'!$D$6:$J$252,'8080'!$I$4,0)),"")</f>
        <v/>
      </c>
      <c r="N213" s="53" t="str">
        <f>IF(ISNUMBER(Q213),IF(Q213&lt;10,"",VLOOKUP(R213,'8080'!$D$6:$J$252,'8080'!$H$4,0)),"")</f>
        <v/>
      </c>
      <c r="O213" s="210"/>
      <c r="P213" s="44"/>
      <c r="Q213" s="38" t="str">
        <f>IF(LEN(I213)=0,"",IF(I213="org",0,IF(I213="equ",1,IF(I213="db",2,IF(I213="dw",3,IF(I213="end",9,IF(ISNA(MATCH(I213,'8080'!$B$6:$B$252,0)),"BOGUS",VLOOKUP(I213,'8080'!$B$6:$L$252,'8080'!K$3,0))))))))</f>
        <v/>
      </c>
      <c r="R213" s="37" t="str">
        <f t="shared" si="42"/>
        <v/>
      </c>
      <c r="S213" s="38" t="str">
        <f>IF(LEN(Q213)=0,"",IF(Q213&gt;9,VLOOKUP(R213,'8080'!$D$6:$E$252,'8080'!$E$4,0),IF(OR(Q213&lt;2,Q213=9),0,IF(Q213=2,1,IF(Q213=3,2,"ERROR!")))))</f>
        <v/>
      </c>
      <c r="T213" s="37" t="str">
        <f t="shared" si="43"/>
        <v/>
      </c>
      <c r="U213" s="37" t="str">
        <f t="shared" si="49"/>
        <v/>
      </c>
      <c r="V213" s="37" t="str">
        <f t="shared" si="50"/>
        <v/>
      </c>
      <c r="W213" s="37" t="str">
        <f t="shared" si="44"/>
        <v/>
      </c>
      <c r="X213" s="38" t="str">
        <f t="shared" si="51"/>
        <v>0029</v>
      </c>
      <c r="Y213" s="38" t="str">
        <f t="shared" si="45"/>
        <v>0000</v>
      </c>
      <c r="Z213" s="38" t="str">
        <f t="shared" si="46"/>
        <v/>
      </c>
      <c r="AA213" s="37" t="str">
        <f>IF(LEFT(R213,1)="#","Invalid Instruction!",IF(ISNUMBER(Q213),IF(Q213&lt;10,"",VLOOKUP(R213,'8080'!$D$6:$J$252,'8080'!$J$4,0)),""))</f>
        <v/>
      </c>
      <c r="AB213" s="37" t="str">
        <f>IF(LEN(W213)=0,"",IF(ISERROR(VALUE(LEFT(W213,1))),IF(ISNA(MATCH(W213,W$13:W212,0)),"","DUP"),"LAB"))</f>
        <v/>
      </c>
      <c r="AC213" s="49"/>
    </row>
    <row r="214" spans="1:29" x14ac:dyDescent="0.2">
      <c r="A214" s="44"/>
      <c r="B214" s="210"/>
      <c r="C214" s="208" t="str">
        <f t="shared" si="47"/>
        <v/>
      </c>
      <c r="D214" s="54" t="str">
        <f t="shared" si="39"/>
        <v/>
      </c>
      <c r="E214" s="113" t="str">
        <f>IF(OR(LEN(I214)=0,Q214&lt;2,Q214=9),"",IF(AND(Q214&lt;4,LEFT(V214,1)="#"),"###",IF(Q214=2,IF(HEX2DEC(V214)&gt;255,"&gt;FF!",RIGHT(V214,2)),IF(Q214=3,DEC2HEX(MOD(HEX2DEC(V214),256),2),IF(ISNA(MATCH(R214,'8080'!$D$6:$D$252,0)),"###",VLOOKUP(R214,'8080'!$D$6:$K$252,4,0))))))</f>
        <v/>
      </c>
      <c r="F214" s="114" t="str">
        <f t="shared" si="48"/>
        <v/>
      </c>
      <c r="G214" s="53" t="str">
        <f t="shared" si="40"/>
        <v/>
      </c>
      <c r="H214" s="52"/>
      <c r="I214" s="43"/>
      <c r="J214" s="43"/>
      <c r="K214" s="251"/>
      <c r="L214" s="55" t="str">
        <f t="shared" si="41"/>
        <v/>
      </c>
      <c r="M214" s="38" t="str">
        <f>IF(ISNUMBER(Q214),IF(Q214&lt;10,"",VLOOKUP(R214,'8080'!$D$6:$J$252,'8080'!$I$4,0)),"")</f>
        <v/>
      </c>
      <c r="N214" s="53" t="str">
        <f>IF(ISNUMBER(Q214),IF(Q214&lt;10,"",VLOOKUP(R214,'8080'!$D$6:$J$252,'8080'!$H$4,0)),"")</f>
        <v/>
      </c>
      <c r="O214" s="210"/>
      <c r="P214" s="44"/>
      <c r="Q214" s="38" t="str">
        <f>IF(LEN(I214)=0,"",IF(I214="org",0,IF(I214="equ",1,IF(I214="db",2,IF(I214="dw",3,IF(I214="end",9,IF(ISNA(MATCH(I214,'8080'!$B$6:$B$252,0)),"BOGUS",VLOOKUP(I214,'8080'!$B$6:$L$252,'8080'!K$3,0))))))))</f>
        <v/>
      </c>
      <c r="R214" s="37" t="str">
        <f t="shared" si="42"/>
        <v/>
      </c>
      <c r="S214" s="38" t="str">
        <f>IF(LEN(Q214)=0,"",IF(Q214&gt;9,VLOOKUP(R214,'8080'!$D$6:$E$252,'8080'!$E$4,0),IF(OR(Q214&lt;2,Q214=9),0,IF(Q214=2,1,IF(Q214=3,2,"ERROR!")))))</f>
        <v/>
      </c>
      <c r="T214" s="37" t="str">
        <f t="shared" si="43"/>
        <v/>
      </c>
      <c r="U214" s="37" t="str">
        <f t="shared" si="49"/>
        <v/>
      </c>
      <c r="V214" s="37" t="str">
        <f t="shared" si="50"/>
        <v/>
      </c>
      <c r="W214" s="37" t="str">
        <f t="shared" si="44"/>
        <v/>
      </c>
      <c r="X214" s="38" t="str">
        <f t="shared" si="51"/>
        <v>0029</v>
      </c>
      <c r="Y214" s="38" t="str">
        <f t="shared" si="45"/>
        <v>0000</v>
      </c>
      <c r="Z214" s="38" t="str">
        <f t="shared" si="46"/>
        <v/>
      </c>
      <c r="AA214" s="37" t="str">
        <f>IF(LEFT(R214,1)="#","Invalid Instruction!",IF(ISNUMBER(Q214),IF(Q214&lt;10,"",VLOOKUP(R214,'8080'!$D$6:$J$252,'8080'!$J$4,0)),""))</f>
        <v/>
      </c>
      <c r="AB214" s="37" t="str">
        <f>IF(LEN(W214)=0,"",IF(ISERROR(VALUE(LEFT(W214,1))),IF(ISNA(MATCH(W214,W$13:W213,0)),"","DUP"),"LAB"))</f>
        <v/>
      </c>
      <c r="AC214" s="49"/>
    </row>
    <row r="215" spans="1:29" x14ac:dyDescent="0.2">
      <c r="A215" s="44"/>
      <c r="B215" s="210"/>
      <c r="C215" s="208" t="str">
        <f t="shared" si="47"/>
        <v/>
      </c>
      <c r="D215" s="54" t="str">
        <f t="shared" si="39"/>
        <v/>
      </c>
      <c r="E215" s="113" t="str">
        <f>IF(OR(LEN(I215)=0,Q215&lt;2,Q215=9),"",IF(AND(Q215&lt;4,LEFT(V215,1)="#"),"###",IF(Q215=2,IF(HEX2DEC(V215)&gt;255,"&gt;FF!",RIGHT(V215,2)),IF(Q215=3,DEC2HEX(MOD(HEX2DEC(V215),256),2),IF(ISNA(MATCH(R215,'8080'!$D$6:$D$252,0)),"###",VLOOKUP(R215,'8080'!$D$6:$K$252,4,0))))))</f>
        <v/>
      </c>
      <c r="F215" s="114" t="str">
        <f t="shared" si="48"/>
        <v/>
      </c>
      <c r="G215" s="53" t="str">
        <f t="shared" si="40"/>
        <v/>
      </c>
      <c r="H215" s="52"/>
      <c r="I215" s="43"/>
      <c r="J215" s="43"/>
      <c r="K215" s="251"/>
      <c r="L215" s="55" t="str">
        <f t="shared" si="41"/>
        <v/>
      </c>
      <c r="M215" s="38" t="str">
        <f>IF(ISNUMBER(Q215),IF(Q215&lt;10,"",VLOOKUP(R215,'8080'!$D$6:$J$252,'8080'!$I$4,0)),"")</f>
        <v/>
      </c>
      <c r="N215" s="53" t="str">
        <f>IF(ISNUMBER(Q215),IF(Q215&lt;10,"",VLOOKUP(R215,'8080'!$D$6:$J$252,'8080'!$H$4,0)),"")</f>
        <v/>
      </c>
      <c r="O215" s="210"/>
      <c r="P215" s="44"/>
      <c r="Q215" s="38" t="str">
        <f>IF(LEN(I215)=0,"",IF(I215="org",0,IF(I215="equ",1,IF(I215="db",2,IF(I215="dw",3,IF(I215="end",9,IF(ISNA(MATCH(I215,'8080'!$B$6:$B$252,0)),"BOGUS",VLOOKUP(I215,'8080'!$B$6:$L$252,'8080'!K$3,0))))))))</f>
        <v/>
      </c>
      <c r="R215" s="37" t="str">
        <f t="shared" si="42"/>
        <v/>
      </c>
      <c r="S215" s="38" t="str">
        <f>IF(LEN(Q215)=0,"",IF(Q215&gt;9,VLOOKUP(R215,'8080'!$D$6:$E$252,'8080'!$E$4,0),IF(OR(Q215&lt;2,Q215=9),0,IF(Q215=2,1,IF(Q215=3,2,"ERROR!")))))</f>
        <v/>
      </c>
      <c r="T215" s="37" t="str">
        <f t="shared" si="43"/>
        <v/>
      </c>
      <c r="U215" s="37" t="str">
        <f t="shared" si="49"/>
        <v/>
      </c>
      <c r="V215" s="37" t="str">
        <f t="shared" si="50"/>
        <v/>
      </c>
      <c r="W215" s="37" t="str">
        <f t="shared" si="44"/>
        <v/>
      </c>
      <c r="X215" s="38" t="str">
        <f t="shared" si="51"/>
        <v>0029</v>
      </c>
      <c r="Y215" s="38" t="str">
        <f t="shared" si="45"/>
        <v>0000</v>
      </c>
      <c r="Z215" s="38" t="str">
        <f t="shared" si="46"/>
        <v/>
      </c>
      <c r="AA215" s="37" t="str">
        <f>IF(LEFT(R215,1)="#","Invalid Instruction!",IF(ISNUMBER(Q215),IF(Q215&lt;10,"",VLOOKUP(R215,'8080'!$D$6:$J$252,'8080'!$J$4,0)),""))</f>
        <v/>
      </c>
      <c r="AB215" s="37" t="str">
        <f>IF(LEN(W215)=0,"",IF(ISERROR(VALUE(LEFT(W215,1))),IF(ISNA(MATCH(W215,W$13:W214,0)),"","DUP"),"LAB"))</f>
        <v/>
      </c>
      <c r="AC215" s="49"/>
    </row>
    <row r="216" spans="1:29" x14ac:dyDescent="0.2">
      <c r="A216" s="44"/>
      <c r="B216" s="210"/>
      <c r="C216" s="208" t="str">
        <f t="shared" si="47"/>
        <v/>
      </c>
      <c r="D216" s="54" t="str">
        <f t="shared" si="39"/>
        <v/>
      </c>
      <c r="E216" s="113" t="str">
        <f>IF(OR(LEN(I216)=0,Q216&lt;2,Q216=9),"",IF(AND(Q216&lt;4,LEFT(V216,1)="#"),"###",IF(Q216=2,IF(HEX2DEC(V216)&gt;255,"&gt;FF!",RIGHT(V216,2)),IF(Q216=3,DEC2HEX(MOD(HEX2DEC(V216),256),2),IF(ISNA(MATCH(R216,'8080'!$D$6:$D$252,0)),"###",VLOOKUP(R216,'8080'!$D$6:$K$252,4,0))))))</f>
        <v/>
      </c>
      <c r="F216" s="114" t="str">
        <f t="shared" si="48"/>
        <v/>
      </c>
      <c r="G216" s="53" t="str">
        <f t="shared" si="40"/>
        <v/>
      </c>
      <c r="H216" s="52"/>
      <c r="I216" s="43"/>
      <c r="J216" s="43"/>
      <c r="K216" s="251"/>
      <c r="L216" s="55" t="str">
        <f t="shared" si="41"/>
        <v/>
      </c>
      <c r="M216" s="38" t="str">
        <f>IF(ISNUMBER(Q216),IF(Q216&lt;10,"",VLOOKUP(R216,'8080'!$D$6:$J$252,'8080'!$I$4,0)),"")</f>
        <v/>
      </c>
      <c r="N216" s="53" t="str">
        <f>IF(ISNUMBER(Q216),IF(Q216&lt;10,"",VLOOKUP(R216,'8080'!$D$6:$J$252,'8080'!$H$4,0)),"")</f>
        <v/>
      </c>
      <c r="O216" s="210"/>
      <c r="P216" s="44"/>
      <c r="Q216" s="38" t="str">
        <f>IF(LEN(I216)=0,"",IF(I216="org",0,IF(I216="equ",1,IF(I216="db",2,IF(I216="dw",3,IF(I216="end",9,IF(ISNA(MATCH(I216,'8080'!$B$6:$B$252,0)),"BOGUS",VLOOKUP(I216,'8080'!$B$6:$L$252,'8080'!K$3,0))))))))</f>
        <v/>
      </c>
      <c r="R216" s="37" t="str">
        <f t="shared" si="42"/>
        <v/>
      </c>
      <c r="S216" s="38" t="str">
        <f>IF(LEN(Q216)=0,"",IF(Q216&gt;9,VLOOKUP(R216,'8080'!$D$6:$E$252,'8080'!$E$4,0),IF(OR(Q216&lt;2,Q216=9),0,IF(Q216=2,1,IF(Q216=3,2,"ERROR!")))))</f>
        <v/>
      </c>
      <c r="T216" s="37" t="str">
        <f t="shared" si="43"/>
        <v/>
      </c>
      <c r="U216" s="37" t="str">
        <f t="shared" si="49"/>
        <v/>
      </c>
      <c r="V216" s="37" t="str">
        <f t="shared" si="50"/>
        <v/>
      </c>
      <c r="W216" s="37" t="str">
        <f t="shared" si="44"/>
        <v/>
      </c>
      <c r="X216" s="38" t="str">
        <f t="shared" si="51"/>
        <v>0029</v>
      </c>
      <c r="Y216" s="38" t="str">
        <f t="shared" si="45"/>
        <v>0000</v>
      </c>
      <c r="Z216" s="38" t="str">
        <f t="shared" si="46"/>
        <v/>
      </c>
      <c r="AA216" s="37" t="str">
        <f>IF(LEFT(R216,1)="#","Invalid Instruction!",IF(ISNUMBER(Q216),IF(Q216&lt;10,"",VLOOKUP(R216,'8080'!$D$6:$J$252,'8080'!$J$4,0)),""))</f>
        <v/>
      </c>
      <c r="AB216" s="37" t="str">
        <f>IF(LEN(W216)=0,"",IF(ISERROR(VALUE(LEFT(W216,1))),IF(ISNA(MATCH(W216,W$13:W215,0)),"","DUP"),"LAB"))</f>
        <v/>
      </c>
      <c r="AC216" s="49"/>
    </row>
    <row r="217" spans="1:29" x14ac:dyDescent="0.2">
      <c r="A217" s="44"/>
      <c r="B217" s="210"/>
      <c r="C217" s="208" t="str">
        <f t="shared" si="47"/>
        <v/>
      </c>
      <c r="D217" s="54" t="str">
        <f t="shared" si="39"/>
        <v/>
      </c>
      <c r="E217" s="113" t="str">
        <f>IF(OR(LEN(I217)=0,Q217&lt;2,Q217=9),"",IF(AND(Q217&lt;4,LEFT(V217,1)="#"),"###",IF(Q217=2,IF(HEX2DEC(V217)&gt;255,"&gt;FF!",RIGHT(V217,2)),IF(Q217=3,DEC2HEX(MOD(HEX2DEC(V217),256),2),IF(ISNA(MATCH(R217,'8080'!$D$6:$D$252,0)),"###",VLOOKUP(R217,'8080'!$D$6:$K$252,4,0))))))</f>
        <v/>
      </c>
      <c r="F217" s="114" t="str">
        <f t="shared" si="48"/>
        <v/>
      </c>
      <c r="G217" s="53" t="str">
        <f t="shared" si="40"/>
        <v/>
      </c>
      <c r="H217" s="52"/>
      <c r="I217" s="43"/>
      <c r="J217" s="43"/>
      <c r="K217" s="251"/>
      <c r="L217" s="55" t="str">
        <f t="shared" si="41"/>
        <v/>
      </c>
      <c r="M217" s="38" t="str">
        <f>IF(ISNUMBER(Q217),IF(Q217&lt;10,"",VLOOKUP(R217,'8080'!$D$6:$J$252,'8080'!$I$4,0)),"")</f>
        <v/>
      </c>
      <c r="N217" s="53" t="str">
        <f>IF(ISNUMBER(Q217),IF(Q217&lt;10,"",VLOOKUP(R217,'8080'!$D$6:$J$252,'8080'!$H$4,0)),"")</f>
        <v/>
      </c>
      <c r="O217" s="210"/>
      <c r="P217" s="44"/>
      <c r="Q217" s="38" t="str">
        <f>IF(LEN(I217)=0,"",IF(I217="org",0,IF(I217="equ",1,IF(I217="db",2,IF(I217="dw",3,IF(I217="end",9,IF(ISNA(MATCH(I217,'8080'!$B$6:$B$252,0)),"BOGUS",VLOOKUP(I217,'8080'!$B$6:$L$252,'8080'!K$3,0))))))))</f>
        <v/>
      </c>
      <c r="R217" s="37" t="str">
        <f t="shared" si="42"/>
        <v/>
      </c>
      <c r="S217" s="38" t="str">
        <f>IF(LEN(Q217)=0,"",IF(Q217&gt;9,VLOOKUP(R217,'8080'!$D$6:$E$252,'8080'!$E$4,0),IF(OR(Q217&lt;2,Q217=9),0,IF(Q217=2,1,IF(Q217=3,2,"ERROR!")))))</f>
        <v/>
      </c>
      <c r="T217" s="37" t="str">
        <f t="shared" si="43"/>
        <v/>
      </c>
      <c r="U217" s="37" t="str">
        <f t="shared" si="49"/>
        <v/>
      </c>
      <c r="V217" s="37" t="str">
        <f t="shared" si="50"/>
        <v/>
      </c>
      <c r="W217" s="37" t="str">
        <f t="shared" si="44"/>
        <v/>
      </c>
      <c r="X217" s="38" t="str">
        <f t="shared" si="51"/>
        <v>0029</v>
      </c>
      <c r="Y217" s="38" t="str">
        <f t="shared" si="45"/>
        <v>0000</v>
      </c>
      <c r="Z217" s="38" t="str">
        <f t="shared" si="46"/>
        <v/>
      </c>
      <c r="AA217" s="37" t="str">
        <f>IF(LEFT(R217,1)="#","Invalid Instruction!",IF(ISNUMBER(Q217),IF(Q217&lt;10,"",VLOOKUP(R217,'8080'!$D$6:$J$252,'8080'!$J$4,0)),""))</f>
        <v/>
      </c>
      <c r="AB217" s="37" t="str">
        <f>IF(LEN(W217)=0,"",IF(ISERROR(VALUE(LEFT(W217,1))),IF(ISNA(MATCH(W217,W$13:W216,0)),"","DUP"),"LAB"))</f>
        <v/>
      </c>
      <c r="AC217" s="49"/>
    </row>
    <row r="218" spans="1:29" x14ac:dyDescent="0.2">
      <c r="A218" s="44"/>
      <c r="B218" s="210"/>
      <c r="C218" s="208" t="str">
        <f t="shared" si="47"/>
        <v/>
      </c>
      <c r="D218" s="54" t="str">
        <f t="shared" si="39"/>
        <v/>
      </c>
      <c r="E218" s="113" t="str">
        <f>IF(OR(LEN(I218)=0,Q218&lt;2,Q218=9),"",IF(AND(Q218&lt;4,LEFT(V218,1)="#"),"###",IF(Q218=2,IF(HEX2DEC(V218)&gt;255,"&gt;FF!",RIGHT(V218,2)),IF(Q218=3,DEC2HEX(MOD(HEX2DEC(V218),256),2),IF(ISNA(MATCH(R218,'8080'!$D$6:$D$252,0)),"###",VLOOKUP(R218,'8080'!$D$6:$K$252,4,0))))))</f>
        <v/>
      </c>
      <c r="F218" s="114" t="str">
        <f t="shared" si="48"/>
        <v/>
      </c>
      <c r="G218" s="53" t="str">
        <f t="shared" si="40"/>
        <v/>
      </c>
      <c r="H218" s="52"/>
      <c r="I218" s="43"/>
      <c r="J218" s="43"/>
      <c r="K218" s="251"/>
      <c r="L218" s="55" t="str">
        <f t="shared" si="41"/>
        <v/>
      </c>
      <c r="M218" s="38" t="str">
        <f>IF(ISNUMBER(Q218),IF(Q218&lt;10,"",VLOOKUP(R218,'8080'!$D$6:$J$252,'8080'!$I$4,0)),"")</f>
        <v/>
      </c>
      <c r="N218" s="53" t="str">
        <f>IF(ISNUMBER(Q218),IF(Q218&lt;10,"",VLOOKUP(R218,'8080'!$D$6:$J$252,'8080'!$H$4,0)),"")</f>
        <v/>
      </c>
      <c r="O218" s="210"/>
      <c r="P218" s="44"/>
      <c r="Q218" s="38" t="str">
        <f>IF(LEN(I218)=0,"",IF(I218="org",0,IF(I218="equ",1,IF(I218="db",2,IF(I218="dw",3,IF(I218="end",9,IF(ISNA(MATCH(I218,'8080'!$B$6:$B$252,0)),"BOGUS",VLOOKUP(I218,'8080'!$B$6:$L$252,'8080'!K$3,0))))))))</f>
        <v/>
      </c>
      <c r="R218" s="37" t="str">
        <f t="shared" si="42"/>
        <v/>
      </c>
      <c r="S218" s="38" t="str">
        <f>IF(LEN(Q218)=0,"",IF(Q218&gt;9,VLOOKUP(R218,'8080'!$D$6:$E$252,'8080'!$E$4,0),IF(OR(Q218&lt;2,Q218=9),0,IF(Q218=2,1,IF(Q218=3,2,"ERROR!")))))</f>
        <v/>
      </c>
      <c r="T218" s="37" t="str">
        <f t="shared" si="43"/>
        <v/>
      </c>
      <c r="U218" s="37" t="str">
        <f t="shared" si="49"/>
        <v/>
      </c>
      <c r="V218" s="37" t="str">
        <f t="shared" si="50"/>
        <v/>
      </c>
      <c r="W218" s="37" t="str">
        <f t="shared" si="44"/>
        <v/>
      </c>
      <c r="X218" s="38" t="str">
        <f t="shared" si="51"/>
        <v>0029</v>
      </c>
      <c r="Y218" s="38" t="str">
        <f t="shared" si="45"/>
        <v>0000</v>
      </c>
      <c r="Z218" s="38" t="str">
        <f t="shared" si="46"/>
        <v/>
      </c>
      <c r="AA218" s="37" t="str">
        <f>IF(LEFT(R218,1)="#","Invalid Instruction!",IF(ISNUMBER(Q218),IF(Q218&lt;10,"",VLOOKUP(R218,'8080'!$D$6:$J$252,'8080'!$J$4,0)),""))</f>
        <v/>
      </c>
      <c r="AB218" s="37" t="str">
        <f>IF(LEN(W218)=0,"",IF(ISERROR(VALUE(LEFT(W218,1))),IF(ISNA(MATCH(W218,W$13:W217,0)),"","DUP"),"LAB"))</f>
        <v/>
      </c>
      <c r="AC218" s="49"/>
    </row>
    <row r="219" spans="1:29" x14ac:dyDescent="0.2">
      <c r="A219" s="44"/>
      <c r="B219" s="210"/>
      <c r="C219" s="208" t="str">
        <f t="shared" si="47"/>
        <v/>
      </c>
      <c r="D219" s="54" t="str">
        <f t="shared" si="39"/>
        <v/>
      </c>
      <c r="E219" s="113" t="str">
        <f>IF(OR(LEN(I219)=0,Q219&lt;2,Q219=9),"",IF(AND(Q219&lt;4,LEFT(V219,1)="#"),"###",IF(Q219=2,IF(HEX2DEC(V219)&gt;255,"&gt;FF!",RIGHT(V219,2)),IF(Q219=3,DEC2HEX(MOD(HEX2DEC(V219),256),2),IF(ISNA(MATCH(R219,'8080'!$D$6:$D$252,0)),"###",VLOOKUP(R219,'8080'!$D$6:$K$252,4,0))))))</f>
        <v/>
      </c>
      <c r="F219" s="114" t="str">
        <f t="shared" si="48"/>
        <v/>
      </c>
      <c r="G219" s="53" t="str">
        <f t="shared" si="40"/>
        <v/>
      </c>
      <c r="H219" s="52"/>
      <c r="I219" s="43"/>
      <c r="J219" s="43"/>
      <c r="K219" s="251"/>
      <c r="L219" s="55" t="str">
        <f t="shared" si="41"/>
        <v/>
      </c>
      <c r="M219" s="38" t="str">
        <f>IF(ISNUMBER(Q219),IF(Q219&lt;10,"",VLOOKUP(R219,'8080'!$D$6:$J$252,'8080'!$I$4,0)),"")</f>
        <v/>
      </c>
      <c r="N219" s="53" t="str">
        <f>IF(ISNUMBER(Q219),IF(Q219&lt;10,"",VLOOKUP(R219,'8080'!$D$6:$J$252,'8080'!$H$4,0)),"")</f>
        <v/>
      </c>
      <c r="O219" s="210"/>
      <c r="P219" s="44"/>
      <c r="Q219" s="38" t="str">
        <f>IF(LEN(I219)=0,"",IF(I219="org",0,IF(I219="equ",1,IF(I219="db",2,IF(I219="dw",3,IF(I219="end",9,IF(ISNA(MATCH(I219,'8080'!$B$6:$B$252,0)),"BOGUS",VLOOKUP(I219,'8080'!$B$6:$L$252,'8080'!K$3,0))))))))</f>
        <v/>
      </c>
      <c r="R219" s="37" t="str">
        <f t="shared" si="42"/>
        <v/>
      </c>
      <c r="S219" s="38" t="str">
        <f>IF(LEN(Q219)=0,"",IF(Q219&gt;9,VLOOKUP(R219,'8080'!$D$6:$E$252,'8080'!$E$4,0),IF(OR(Q219&lt;2,Q219=9),0,IF(Q219=2,1,IF(Q219=3,2,"ERROR!")))))</f>
        <v/>
      </c>
      <c r="T219" s="37" t="str">
        <f t="shared" si="43"/>
        <v/>
      </c>
      <c r="U219" s="37" t="str">
        <f t="shared" si="49"/>
        <v/>
      </c>
      <c r="V219" s="37" t="str">
        <f t="shared" si="50"/>
        <v/>
      </c>
      <c r="W219" s="37" t="str">
        <f t="shared" si="44"/>
        <v/>
      </c>
      <c r="X219" s="38" t="str">
        <f t="shared" si="51"/>
        <v>0029</v>
      </c>
      <c r="Y219" s="38" t="str">
        <f t="shared" si="45"/>
        <v>0000</v>
      </c>
      <c r="Z219" s="38" t="str">
        <f t="shared" si="46"/>
        <v/>
      </c>
      <c r="AA219" s="37" t="str">
        <f>IF(LEFT(R219,1)="#","Invalid Instruction!",IF(ISNUMBER(Q219),IF(Q219&lt;10,"",VLOOKUP(R219,'8080'!$D$6:$J$252,'8080'!$J$4,0)),""))</f>
        <v/>
      </c>
      <c r="AB219" s="37" t="str">
        <f>IF(LEN(W219)=0,"",IF(ISERROR(VALUE(LEFT(W219,1))),IF(ISNA(MATCH(W219,W$13:W218,0)),"","DUP"),"LAB"))</f>
        <v/>
      </c>
      <c r="AC219" s="49"/>
    </row>
    <row r="220" spans="1:29" x14ac:dyDescent="0.2">
      <c r="A220" s="44"/>
      <c r="B220" s="210"/>
      <c r="C220" s="208" t="str">
        <f t="shared" si="47"/>
        <v/>
      </c>
      <c r="D220" s="54" t="str">
        <f t="shared" si="39"/>
        <v/>
      </c>
      <c r="E220" s="113" t="str">
        <f>IF(OR(LEN(I220)=0,Q220&lt;2,Q220=9),"",IF(AND(Q220&lt;4,LEFT(V220,1)="#"),"###",IF(Q220=2,IF(HEX2DEC(V220)&gt;255,"&gt;FF!",RIGHT(V220,2)),IF(Q220=3,DEC2HEX(MOD(HEX2DEC(V220),256),2),IF(ISNA(MATCH(R220,'8080'!$D$6:$D$252,0)),"###",VLOOKUP(R220,'8080'!$D$6:$K$252,4,0))))))</f>
        <v/>
      </c>
      <c r="F220" s="114" t="str">
        <f t="shared" si="48"/>
        <v/>
      </c>
      <c r="G220" s="53" t="str">
        <f t="shared" si="40"/>
        <v/>
      </c>
      <c r="H220" s="52"/>
      <c r="I220" s="43"/>
      <c r="J220" s="43"/>
      <c r="K220" s="251"/>
      <c r="L220" s="55" t="str">
        <f t="shared" si="41"/>
        <v/>
      </c>
      <c r="M220" s="38" t="str">
        <f>IF(ISNUMBER(Q220),IF(Q220&lt;10,"",VLOOKUP(R220,'8080'!$D$6:$J$252,'8080'!$I$4,0)),"")</f>
        <v/>
      </c>
      <c r="N220" s="53" t="str">
        <f>IF(ISNUMBER(Q220),IF(Q220&lt;10,"",VLOOKUP(R220,'8080'!$D$6:$J$252,'8080'!$H$4,0)),"")</f>
        <v/>
      </c>
      <c r="O220" s="210"/>
      <c r="P220" s="44"/>
      <c r="Q220" s="38" t="str">
        <f>IF(LEN(I220)=0,"",IF(I220="org",0,IF(I220="equ",1,IF(I220="db",2,IF(I220="dw",3,IF(I220="end",9,IF(ISNA(MATCH(I220,'8080'!$B$6:$B$252,0)),"BOGUS",VLOOKUP(I220,'8080'!$B$6:$L$252,'8080'!K$3,0))))))))</f>
        <v/>
      </c>
      <c r="R220" s="37" t="str">
        <f t="shared" si="42"/>
        <v/>
      </c>
      <c r="S220" s="38" t="str">
        <f>IF(LEN(Q220)=0,"",IF(Q220&gt;9,VLOOKUP(R220,'8080'!$D$6:$E$252,'8080'!$E$4,0),IF(OR(Q220&lt;2,Q220=9),0,IF(Q220=2,1,IF(Q220=3,2,"ERROR!")))))</f>
        <v/>
      </c>
      <c r="T220" s="37" t="str">
        <f t="shared" si="43"/>
        <v/>
      </c>
      <c r="U220" s="37" t="str">
        <f t="shared" si="49"/>
        <v/>
      </c>
      <c r="V220" s="37" t="str">
        <f t="shared" si="50"/>
        <v/>
      </c>
      <c r="W220" s="37" t="str">
        <f t="shared" si="44"/>
        <v/>
      </c>
      <c r="X220" s="38" t="str">
        <f t="shared" si="51"/>
        <v>0029</v>
      </c>
      <c r="Y220" s="38" t="str">
        <f t="shared" si="45"/>
        <v>0000</v>
      </c>
      <c r="Z220" s="38" t="str">
        <f t="shared" si="46"/>
        <v/>
      </c>
      <c r="AA220" s="37" t="str">
        <f>IF(LEFT(R220,1)="#","Invalid Instruction!",IF(ISNUMBER(Q220),IF(Q220&lt;10,"",VLOOKUP(R220,'8080'!$D$6:$J$252,'8080'!$J$4,0)),""))</f>
        <v/>
      </c>
      <c r="AB220" s="37" t="str">
        <f>IF(LEN(W220)=0,"",IF(ISERROR(VALUE(LEFT(W220,1))),IF(ISNA(MATCH(W220,W$13:W219,0)),"","DUP"),"LAB"))</f>
        <v/>
      </c>
      <c r="AC220" s="49"/>
    </row>
    <row r="221" spans="1:29" x14ac:dyDescent="0.2">
      <c r="A221" s="44"/>
      <c r="B221" s="210"/>
      <c r="C221" s="208" t="str">
        <f t="shared" si="47"/>
        <v/>
      </c>
      <c r="D221" s="54" t="str">
        <f t="shared" si="39"/>
        <v/>
      </c>
      <c r="E221" s="113" t="str">
        <f>IF(OR(LEN(I221)=0,Q221&lt;2,Q221=9),"",IF(AND(Q221&lt;4,LEFT(V221,1)="#"),"###",IF(Q221=2,IF(HEX2DEC(V221)&gt;255,"&gt;FF!",RIGHT(V221,2)),IF(Q221=3,DEC2HEX(MOD(HEX2DEC(V221),256),2),IF(ISNA(MATCH(R221,'8080'!$D$6:$D$252,0)),"###",VLOOKUP(R221,'8080'!$D$6:$K$252,4,0))))))</f>
        <v/>
      </c>
      <c r="F221" s="114" t="str">
        <f t="shared" si="48"/>
        <v/>
      </c>
      <c r="G221" s="53" t="str">
        <f t="shared" si="40"/>
        <v/>
      </c>
      <c r="H221" s="52"/>
      <c r="I221" s="43"/>
      <c r="J221" s="43"/>
      <c r="K221" s="251"/>
      <c r="L221" s="55" t="str">
        <f t="shared" si="41"/>
        <v/>
      </c>
      <c r="M221" s="38" t="str">
        <f>IF(ISNUMBER(Q221),IF(Q221&lt;10,"",VLOOKUP(R221,'8080'!$D$6:$J$252,'8080'!$I$4,0)),"")</f>
        <v/>
      </c>
      <c r="N221" s="53" t="str">
        <f>IF(ISNUMBER(Q221),IF(Q221&lt;10,"",VLOOKUP(R221,'8080'!$D$6:$J$252,'8080'!$H$4,0)),"")</f>
        <v/>
      </c>
      <c r="O221" s="210"/>
      <c r="P221" s="44"/>
      <c r="Q221" s="38" t="str">
        <f>IF(LEN(I221)=0,"",IF(I221="org",0,IF(I221="equ",1,IF(I221="db",2,IF(I221="dw",3,IF(I221="end",9,IF(ISNA(MATCH(I221,'8080'!$B$6:$B$252,0)),"BOGUS",VLOOKUP(I221,'8080'!$B$6:$L$252,'8080'!K$3,0))))))))</f>
        <v/>
      </c>
      <c r="R221" s="37" t="str">
        <f t="shared" si="42"/>
        <v/>
      </c>
      <c r="S221" s="38" t="str">
        <f>IF(LEN(Q221)=0,"",IF(Q221&gt;9,VLOOKUP(R221,'8080'!$D$6:$E$252,'8080'!$E$4,0),IF(OR(Q221&lt;2,Q221=9),0,IF(Q221=2,1,IF(Q221=3,2,"ERROR!")))))</f>
        <v/>
      </c>
      <c r="T221" s="37" t="str">
        <f t="shared" si="43"/>
        <v/>
      </c>
      <c r="U221" s="37" t="str">
        <f t="shared" si="49"/>
        <v/>
      </c>
      <c r="V221" s="37" t="str">
        <f t="shared" si="50"/>
        <v/>
      </c>
      <c r="W221" s="37" t="str">
        <f t="shared" si="44"/>
        <v/>
      </c>
      <c r="X221" s="38" t="str">
        <f t="shared" si="51"/>
        <v>0029</v>
      </c>
      <c r="Y221" s="38" t="str">
        <f t="shared" si="45"/>
        <v>0000</v>
      </c>
      <c r="Z221" s="38" t="str">
        <f t="shared" si="46"/>
        <v/>
      </c>
      <c r="AA221" s="37" t="str">
        <f>IF(LEFT(R221,1)="#","Invalid Instruction!",IF(ISNUMBER(Q221),IF(Q221&lt;10,"",VLOOKUP(R221,'8080'!$D$6:$J$252,'8080'!$J$4,0)),""))</f>
        <v/>
      </c>
      <c r="AB221" s="37" t="str">
        <f>IF(LEN(W221)=0,"",IF(ISERROR(VALUE(LEFT(W221,1))),IF(ISNA(MATCH(W221,W$13:W220,0)),"","DUP"),"LAB"))</f>
        <v/>
      </c>
      <c r="AC221" s="49"/>
    </row>
    <row r="222" spans="1:29" x14ac:dyDescent="0.2">
      <c r="A222" s="44"/>
      <c r="B222" s="210"/>
      <c r="C222" s="208" t="str">
        <f t="shared" si="47"/>
        <v/>
      </c>
      <c r="D222" s="54" t="str">
        <f t="shared" si="39"/>
        <v/>
      </c>
      <c r="E222" s="113" t="str">
        <f>IF(OR(LEN(I222)=0,Q222&lt;2,Q222=9),"",IF(AND(Q222&lt;4,LEFT(V222,1)="#"),"###",IF(Q222=2,IF(HEX2DEC(V222)&gt;255,"&gt;FF!",RIGHT(V222,2)),IF(Q222=3,DEC2HEX(MOD(HEX2DEC(V222),256),2),IF(ISNA(MATCH(R222,'8080'!$D$6:$D$252,0)),"###",VLOOKUP(R222,'8080'!$D$6:$K$252,4,0))))))</f>
        <v/>
      </c>
      <c r="F222" s="114" t="str">
        <f t="shared" si="48"/>
        <v/>
      </c>
      <c r="G222" s="53" t="str">
        <f t="shared" si="40"/>
        <v/>
      </c>
      <c r="H222" s="52"/>
      <c r="I222" s="43"/>
      <c r="J222" s="43"/>
      <c r="K222" s="251"/>
      <c r="L222" s="55" t="str">
        <f t="shared" si="41"/>
        <v/>
      </c>
      <c r="M222" s="38" t="str">
        <f>IF(ISNUMBER(Q222),IF(Q222&lt;10,"",VLOOKUP(R222,'8080'!$D$6:$J$252,'8080'!$I$4,0)),"")</f>
        <v/>
      </c>
      <c r="N222" s="53" t="str">
        <f>IF(ISNUMBER(Q222),IF(Q222&lt;10,"",VLOOKUP(R222,'8080'!$D$6:$J$252,'8080'!$H$4,0)),"")</f>
        <v/>
      </c>
      <c r="O222" s="210"/>
      <c r="P222" s="44"/>
      <c r="Q222" s="38" t="str">
        <f>IF(LEN(I222)=0,"",IF(I222="org",0,IF(I222="equ",1,IF(I222="db",2,IF(I222="dw",3,IF(I222="end",9,IF(ISNA(MATCH(I222,'8080'!$B$6:$B$252,0)),"BOGUS",VLOOKUP(I222,'8080'!$B$6:$L$252,'8080'!K$3,0))))))))</f>
        <v/>
      </c>
      <c r="R222" s="37" t="str">
        <f t="shared" si="42"/>
        <v/>
      </c>
      <c r="S222" s="38" t="str">
        <f>IF(LEN(Q222)=0,"",IF(Q222&gt;9,VLOOKUP(R222,'8080'!$D$6:$E$252,'8080'!$E$4,0),IF(OR(Q222&lt;2,Q222=9),0,IF(Q222=2,1,IF(Q222=3,2,"ERROR!")))))</f>
        <v/>
      </c>
      <c r="T222" s="37" t="str">
        <f t="shared" si="43"/>
        <v/>
      </c>
      <c r="U222" s="37" t="str">
        <f t="shared" si="49"/>
        <v/>
      </c>
      <c r="V222" s="37" t="str">
        <f t="shared" si="50"/>
        <v/>
      </c>
      <c r="W222" s="37" t="str">
        <f t="shared" si="44"/>
        <v/>
      </c>
      <c r="X222" s="38" t="str">
        <f t="shared" si="51"/>
        <v>0029</v>
      </c>
      <c r="Y222" s="38" t="str">
        <f t="shared" si="45"/>
        <v>0000</v>
      </c>
      <c r="Z222" s="38" t="str">
        <f t="shared" si="46"/>
        <v/>
      </c>
      <c r="AA222" s="37" t="str">
        <f>IF(LEFT(R222,1)="#","Invalid Instruction!",IF(ISNUMBER(Q222),IF(Q222&lt;10,"",VLOOKUP(R222,'8080'!$D$6:$J$252,'8080'!$J$4,0)),""))</f>
        <v/>
      </c>
      <c r="AB222" s="37" t="str">
        <f>IF(LEN(W222)=0,"",IF(ISERROR(VALUE(LEFT(W222,1))),IF(ISNA(MATCH(W222,W$13:W221,0)),"","DUP"),"LAB"))</f>
        <v/>
      </c>
      <c r="AC222" s="49"/>
    </row>
    <row r="223" spans="1:29" x14ac:dyDescent="0.2">
      <c r="A223" s="44"/>
      <c r="B223" s="210"/>
      <c r="C223" s="208" t="str">
        <f t="shared" si="47"/>
        <v/>
      </c>
      <c r="D223" s="54" t="str">
        <f t="shared" si="39"/>
        <v/>
      </c>
      <c r="E223" s="113" t="str">
        <f>IF(OR(LEN(I223)=0,Q223&lt;2,Q223=9),"",IF(AND(Q223&lt;4,LEFT(V223,1)="#"),"###",IF(Q223=2,IF(HEX2DEC(V223)&gt;255,"&gt;FF!",RIGHT(V223,2)),IF(Q223=3,DEC2HEX(MOD(HEX2DEC(V223),256),2),IF(ISNA(MATCH(R223,'8080'!$D$6:$D$252,0)),"###",VLOOKUP(R223,'8080'!$D$6:$K$252,4,0))))))</f>
        <v/>
      </c>
      <c r="F223" s="114" t="str">
        <f t="shared" si="48"/>
        <v/>
      </c>
      <c r="G223" s="53" t="str">
        <f t="shared" si="40"/>
        <v/>
      </c>
      <c r="H223" s="52"/>
      <c r="I223" s="43"/>
      <c r="J223" s="43"/>
      <c r="K223" s="251"/>
      <c r="L223" s="55" t="str">
        <f t="shared" si="41"/>
        <v/>
      </c>
      <c r="M223" s="38" t="str">
        <f>IF(ISNUMBER(Q223),IF(Q223&lt;10,"",VLOOKUP(R223,'8080'!$D$6:$J$252,'8080'!$I$4,0)),"")</f>
        <v/>
      </c>
      <c r="N223" s="53" t="str">
        <f>IF(ISNUMBER(Q223),IF(Q223&lt;10,"",VLOOKUP(R223,'8080'!$D$6:$J$252,'8080'!$H$4,0)),"")</f>
        <v/>
      </c>
      <c r="O223" s="210"/>
      <c r="P223" s="44"/>
      <c r="Q223" s="38" t="str">
        <f>IF(LEN(I223)=0,"",IF(I223="org",0,IF(I223="equ",1,IF(I223="db",2,IF(I223="dw",3,IF(I223="end",9,IF(ISNA(MATCH(I223,'8080'!$B$6:$B$252,0)),"BOGUS",VLOOKUP(I223,'8080'!$B$6:$L$252,'8080'!K$3,0))))))))</f>
        <v/>
      </c>
      <c r="R223" s="37" t="str">
        <f t="shared" si="42"/>
        <v/>
      </c>
      <c r="S223" s="38" t="str">
        <f>IF(LEN(Q223)=0,"",IF(Q223&gt;9,VLOOKUP(R223,'8080'!$D$6:$E$252,'8080'!$E$4,0),IF(OR(Q223&lt;2,Q223=9),0,IF(Q223=2,1,IF(Q223=3,2,"ERROR!")))))</f>
        <v/>
      </c>
      <c r="T223" s="37" t="str">
        <f t="shared" si="43"/>
        <v/>
      </c>
      <c r="U223" s="37" t="str">
        <f t="shared" si="49"/>
        <v/>
      </c>
      <c r="V223" s="37" t="str">
        <f t="shared" si="50"/>
        <v/>
      </c>
      <c r="W223" s="37" t="str">
        <f t="shared" si="44"/>
        <v/>
      </c>
      <c r="X223" s="38" t="str">
        <f t="shared" si="51"/>
        <v>0029</v>
      </c>
      <c r="Y223" s="38" t="str">
        <f t="shared" si="45"/>
        <v>0000</v>
      </c>
      <c r="Z223" s="38" t="str">
        <f t="shared" si="46"/>
        <v/>
      </c>
      <c r="AA223" s="37" t="str">
        <f>IF(LEFT(R223,1)="#","Invalid Instruction!",IF(ISNUMBER(Q223),IF(Q223&lt;10,"",VLOOKUP(R223,'8080'!$D$6:$J$252,'8080'!$J$4,0)),""))</f>
        <v/>
      </c>
      <c r="AB223" s="37" t="str">
        <f>IF(LEN(W223)=0,"",IF(ISERROR(VALUE(LEFT(W223,1))),IF(ISNA(MATCH(W223,W$13:W222,0)),"","DUP"),"LAB"))</f>
        <v/>
      </c>
      <c r="AC223" s="49"/>
    </row>
    <row r="224" spans="1:29" x14ac:dyDescent="0.2">
      <c r="A224" s="44"/>
      <c r="B224" s="210"/>
      <c r="C224" s="208" t="str">
        <f t="shared" si="47"/>
        <v/>
      </c>
      <c r="D224" s="54" t="str">
        <f t="shared" si="39"/>
        <v/>
      </c>
      <c r="E224" s="113" t="str">
        <f>IF(OR(LEN(I224)=0,Q224&lt;2,Q224=9),"",IF(AND(Q224&lt;4,LEFT(V224,1)="#"),"###",IF(Q224=2,IF(HEX2DEC(V224)&gt;255,"&gt;FF!",RIGHT(V224,2)),IF(Q224=3,DEC2HEX(MOD(HEX2DEC(V224),256),2),IF(ISNA(MATCH(R224,'8080'!$D$6:$D$252,0)),"###",VLOOKUP(R224,'8080'!$D$6:$K$252,4,0))))))</f>
        <v/>
      </c>
      <c r="F224" s="114" t="str">
        <f t="shared" si="48"/>
        <v/>
      </c>
      <c r="G224" s="53" t="str">
        <f t="shared" si="40"/>
        <v/>
      </c>
      <c r="H224" s="52"/>
      <c r="I224" s="43"/>
      <c r="J224" s="43"/>
      <c r="K224" s="251"/>
      <c r="L224" s="55" t="str">
        <f t="shared" si="41"/>
        <v/>
      </c>
      <c r="M224" s="38" t="str">
        <f>IF(ISNUMBER(Q224),IF(Q224&lt;10,"",VLOOKUP(R224,'8080'!$D$6:$J$252,'8080'!$I$4,0)),"")</f>
        <v/>
      </c>
      <c r="N224" s="53" t="str">
        <f>IF(ISNUMBER(Q224),IF(Q224&lt;10,"",VLOOKUP(R224,'8080'!$D$6:$J$252,'8080'!$H$4,0)),"")</f>
        <v/>
      </c>
      <c r="O224" s="210"/>
      <c r="P224" s="44"/>
      <c r="Q224" s="38" t="str">
        <f>IF(LEN(I224)=0,"",IF(I224="org",0,IF(I224="equ",1,IF(I224="db",2,IF(I224="dw",3,IF(I224="end",9,IF(ISNA(MATCH(I224,'8080'!$B$6:$B$252,0)),"BOGUS",VLOOKUP(I224,'8080'!$B$6:$L$252,'8080'!K$3,0))))))))</f>
        <v/>
      </c>
      <c r="R224" s="37" t="str">
        <f t="shared" si="42"/>
        <v/>
      </c>
      <c r="S224" s="38" t="str">
        <f>IF(LEN(Q224)=0,"",IF(Q224&gt;9,VLOOKUP(R224,'8080'!$D$6:$E$252,'8080'!$E$4,0),IF(OR(Q224&lt;2,Q224=9),0,IF(Q224=2,1,IF(Q224=3,2,"ERROR!")))))</f>
        <v/>
      </c>
      <c r="T224" s="37" t="str">
        <f t="shared" si="43"/>
        <v/>
      </c>
      <c r="U224" s="37" t="str">
        <f t="shared" si="49"/>
        <v/>
      </c>
      <c r="V224" s="37" t="str">
        <f t="shared" si="50"/>
        <v/>
      </c>
      <c r="W224" s="37" t="str">
        <f t="shared" si="44"/>
        <v/>
      </c>
      <c r="X224" s="38" t="str">
        <f t="shared" si="51"/>
        <v>0029</v>
      </c>
      <c r="Y224" s="38" t="str">
        <f t="shared" si="45"/>
        <v>0000</v>
      </c>
      <c r="Z224" s="38" t="str">
        <f t="shared" si="46"/>
        <v/>
      </c>
      <c r="AA224" s="37" t="str">
        <f>IF(LEFT(R224,1)="#","Invalid Instruction!",IF(ISNUMBER(Q224),IF(Q224&lt;10,"",VLOOKUP(R224,'8080'!$D$6:$J$252,'8080'!$J$4,0)),""))</f>
        <v/>
      </c>
      <c r="AB224" s="37" t="str">
        <f>IF(LEN(W224)=0,"",IF(ISERROR(VALUE(LEFT(W224,1))),IF(ISNA(MATCH(W224,W$13:W223,0)),"","DUP"),"LAB"))</f>
        <v/>
      </c>
      <c r="AC224" s="49"/>
    </row>
    <row r="225" spans="1:29" x14ac:dyDescent="0.2">
      <c r="A225" s="44"/>
      <c r="B225" s="210"/>
      <c r="C225" s="208" t="str">
        <f t="shared" si="47"/>
        <v/>
      </c>
      <c r="D225" s="54" t="str">
        <f t="shared" si="39"/>
        <v/>
      </c>
      <c r="E225" s="113" t="str">
        <f>IF(OR(LEN(I225)=0,Q225&lt;2,Q225=9),"",IF(AND(Q225&lt;4,LEFT(V225,1)="#"),"###",IF(Q225=2,IF(HEX2DEC(V225)&gt;255,"&gt;FF!",RIGHT(V225,2)),IF(Q225=3,DEC2HEX(MOD(HEX2DEC(V225),256),2),IF(ISNA(MATCH(R225,'8080'!$D$6:$D$252,0)),"###",VLOOKUP(R225,'8080'!$D$6:$K$252,4,0))))))</f>
        <v/>
      </c>
      <c r="F225" s="114" t="str">
        <f t="shared" si="48"/>
        <v/>
      </c>
      <c r="G225" s="53" t="str">
        <f t="shared" si="40"/>
        <v/>
      </c>
      <c r="H225" s="52"/>
      <c r="I225" s="43"/>
      <c r="J225" s="43"/>
      <c r="K225" s="251"/>
      <c r="L225" s="55" t="str">
        <f t="shared" si="41"/>
        <v/>
      </c>
      <c r="M225" s="38" t="str">
        <f>IF(ISNUMBER(Q225),IF(Q225&lt;10,"",VLOOKUP(R225,'8080'!$D$6:$J$252,'8080'!$I$4,0)),"")</f>
        <v/>
      </c>
      <c r="N225" s="53" t="str">
        <f>IF(ISNUMBER(Q225),IF(Q225&lt;10,"",VLOOKUP(R225,'8080'!$D$6:$J$252,'8080'!$H$4,0)),"")</f>
        <v/>
      </c>
      <c r="O225" s="210"/>
      <c r="P225" s="44"/>
      <c r="Q225" s="38" t="str">
        <f>IF(LEN(I225)=0,"",IF(I225="org",0,IF(I225="equ",1,IF(I225="db",2,IF(I225="dw",3,IF(I225="end",9,IF(ISNA(MATCH(I225,'8080'!$B$6:$B$252,0)),"BOGUS",VLOOKUP(I225,'8080'!$B$6:$L$252,'8080'!K$3,0))))))))</f>
        <v/>
      </c>
      <c r="R225" s="37" t="str">
        <f t="shared" si="42"/>
        <v/>
      </c>
      <c r="S225" s="38" t="str">
        <f>IF(LEN(Q225)=0,"",IF(Q225&gt;9,VLOOKUP(R225,'8080'!$D$6:$E$252,'8080'!$E$4,0),IF(OR(Q225&lt;2,Q225=9),0,IF(Q225=2,1,IF(Q225=3,2,"ERROR!")))))</f>
        <v/>
      </c>
      <c r="T225" s="37" t="str">
        <f t="shared" si="43"/>
        <v/>
      </c>
      <c r="U225" s="37" t="str">
        <f t="shared" si="49"/>
        <v/>
      </c>
      <c r="V225" s="37" t="str">
        <f t="shared" si="50"/>
        <v/>
      </c>
      <c r="W225" s="37" t="str">
        <f t="shared" si="44"/>
        <v/>
      </c>
      <c r="X225" s="38" t="str">
        <f t="shared" si="51"/>
        <v>0029</v>
      </c>
      <c r="Y225" s="38" t="str">
        <f t="shared" si="45"/>
        <v>0000</v>
      </c>
      <c r="Z225" s="38" t="str">
        <f t="shared" si="46"/>
        <v/>
      </c>
      <c r="AA225" s="37" t="str">
        <f>IF(LEFT(R225,1)="#","Invalid Instruction!",IF(ISNUMBER(Q225),IF(Q225&lt;10,"",VLOOKUP(R225,'8080'!$D$6:$J$252,'8080'!$J$4,0)),""))</f>
        <v/>
      </c>
      <c r="AB225" s="37" t="str">
        <f>IF(LEN(W225)=0,"",IF(ISERROR(VALUE(LEFT(W225,1))),IF(ISNA(MATCH(W225,W$13:W224,0)),"","DUP"),"LAB"))</f>
        <v/>
      </c>
      <c r="AC225" s="49"/>
    </row>
    <row r="226" spans="1:29" x14ac:dyDescent="0.2">
      <c r="A226" s="44"/>
      <c r="B226" s="210"/>
      <c r="C226" s="208" t="str">
        <f t="shared" si="47"/>
        <v/>
      </c>
      <c r="D226" s="54" t="str">
        <f t="shared" si="39"/>
        <v/>
      </c>
      <c r="E226" s="113" t="str">
        <f>IF(OR(LEN(I226)=0,Q226&lt;2,Q226=9),"",IF(AND(Q226&lt;4,LEFT(V226,1)="#"),"###",IF(Q226=2,IF(HEX2DEC(V226)&gt;255,"&gt;FF!",RIGHT(V226,2)),IF(Q226=3,DEC2HEX(MOD(HEX2DEC(V226),256),2),IF(ISNA(MATCH(R226,'8080'!$D$6:$D$252,0)),"###",VLOOKUP(R226,'8080'!$D$6:$K$252,4,0))))))</f>
        <v/>
      </c>
      <c r="F226" s="114" t="str">
        <f t="shared" si="48"/>
        <v/>
      </c>
      <c r="G226" s="53" t="str">
        <f t="shared" si="40"/>
        <v/>
      </c>
      <c r="H226" s="52"/>
      <c r="I226" s="43"/>
      <c r="J226" s="43"/>
      <c r="K226" s="251"/>
      <c r="L226" s="55" t="str">
        <f t="shared" si="41"/>
        <v/>
      </c>
      <c r="M226" s="38" t="str">
        <f>IF(ISNUMBER(Q226),IF(Q226&lt;10,"",VLOOKUP(R226,'8080'!$D$6:$J$252,'8080'!$I$4,0)),"")</f>
        <v/>
      </c>
      <c r="N226" s="53" t="str">
        <f>IF(ISNUMBER(Q226),IF(Q226&lt;10,"",VLOOKUP(R226,'8080'!$D$6:$J$252,'8080'!$H$4,0)),"")</f>
        <v/>
      </c>
      <c r="O226" s="210"/>
      <c r="P226" s="44"/>
      <c r="Q226" s="38" t="str">
        <f>IF(LEN(I226)=0,"",IF(I226="org",0,IF(I226="equ",1,IF(I226="db",2,IF(I226="dw",3,IF(I226="end",9,IF(ISNA(MATCH(I226,'8080'!$B$6:$B$252,0)),"BOGUS",VLOOKUP(I226,'8080'!$B$6:$L$252,'8080'!K$3,0))))))))</f>
        <v/>
      </c>
      <c r="R226" s="37" t="str">
        <f t="shared" si="42"/>
        <v/>
      </c>
      <c r="S226" s="38" t="str">
        <f>IF(LEN(Q226)=0,"",IF(Q226&gt;9,VLOOKUP(R226,'8080'!$D$6:$E$252,'8080'!$E$4,0),IF(OR(Q226&lt;2,Q226=9),0,IF(Q226=2,1,IF(Q226=3,2,"ERROR!")))))</f>
        <v/>
      </c>
      <c r="T226" s="37" t="str">
        <f t="shared" si="43"/>
        <v/>
      </c>
      <c r="U226" s="37" t="str">
        <f t="shared" si="49"/>
        <v/>
      </c>
      <c r="V226" s="37" t="str">
        <f t="shared" si="50"/>
        <v/>
      </c>
      <c r="W226" s="37" t="str">
        <f t="shared" si="44"/>
        <v/>
      </c>
      <c r="X226" s="38" t="str">
        <f t="shared" si="51"/>
        <v>0029</v>
      </c>
      <c r="Y226" s="38" t="str">
        <f t="shared" si="45"/>
        <v>0000</v>
      </c>
      <c r="Z226" s="38" t="str">
        <f t="shared" si="46"/>
        <v/>
      </c>
      <c r="AA226" s="37" t="str">
        <f>IF(LEFT(R226,1)="#","Invalid Instruction!",IF(ISNUMBER(Q226),IF(Q226&lt;10,"",VLOOKUP(R226,'8080'!$D$6:$J$252,'8080'!$J$4,0)),""))</f>
        <v/>
      </c>
      <c r="AB226" s="37" t="str">
        <f>IF(LEN(W226)=0,"",IF(ISERROR(VALUE(LEFT(W226,1))),IF(ISNA(MATCH(W226,W$13:W225,0)),"","DUP"),"LAB"))</f>
        <v/>
      </c>
      <c r="AC226" s="49"/>
    </row>
    <row r="227" spans="1:29" x14ac:dyDescent="0.2">
      <c r="A227" s="44"/>
      <c r="B227" s="210"/>
      <c r="C227" s="208" t="str">
        <f t="shared" si="47"/>
        <v/>
      </c>
      <c r="D227" s="54" t="str">
        <f t="shared" si="39"/>
        <v/>
      </c>
      <c r="E227" s="113" t="str">
        <f>IF(OR(LEN(I227)=0,Q227&lt;2,Q227=9),"",IF(AND(Q227&lt;4,LEFT(V227,1)="#"),"###",IF(Q227=2,IF(HEX2DEC(V227)&gt;255,"&gt;FF!",RIGHT(V227,2)),IF(Q227=3,DEC2HEX(MOD(HEX2DEC(V227),256),2),IF(ISNA(MATCH(R227,'8080'!$D$6:$D$252,0)),"###",VLOOKUP(R227,'8080'!$D$6:$K$252,4,0))))))</f>
        <v/>
      </c>
      <c r="F227" s="114" t="str">
        <f t="shared" si="48"/>
        <v/>
      </c>
      <c r="G227" s="53" t="str">
        <f t="shared" si="40"/>
        <v/>
      </c>
      <c r="H227" s="52"/>
      <c r="I227" s="43"/>
      <c r="J227" s="43"/>
      <c r="K227" s="251"/>
      <c r="L227" s="55" t="str">
        <f t="shared" si="41"/>
        <v/>
      </c>
      <c r="M227" s="38" t="str">
        <f>IF(ISNUMBER(Q227),IF(Q227&lt;10,"",VLOOKUP(R227,'8080'!$D$6:$J$252,'8080'!$I$4,0)),"")</f>
        <v/>
      </c>
      <c r="N227" s="53" t="str">
        <f>IF(ISNUMBER(Q227),IF(Q227&lt;10,"",VLOOKUP(R227,'8080'!$D$6:$J$252,'8080'!$H$4,0)),"")</f>
        <v/>
      </c>
      <c r="O227" s="210"/>
      <c r="P227" s="44"/>
      <c r="Q227" s="38" t="str">
        <f>IF(LEN(I227)=0,"",IF(I227="org",0,IF(I227="equ",1,IF(I227="db",2,IF(I227="dw",3,IF(I227="end",9,IF(ISNA(MATCH(I227,'8080'!$B$6:$B$252,0)),"BOGUS",VLOOKUP(I227,'8080'!$B$6:$L$252,'8080'!K$3,0))))))))</f>
        <v/>
      </c>
      <c r="R227" s="37" t="str">
        <f t="shared" si="42"/>
        <v/>
      </c>
      <c r="S227" s="38" t="str">
        <f>IF(LEN(Q227)=0,"",IF(Q227&gt;9,VLOOKUP(R227,'8080'!$D$6:$E$252,'8080'!$E$4,0),IF(OR(Q227&lt;2,Q227=9),0,IF(Q227=2,1,IF(Q227=3,2,"ERROR!")))))</f>
        <v/>
      </c>
      <c r="T227" s="37" t="str">
        <f t="shared" si="43"/>
        <v/>
      </c>
      <c r="U227" s="37" t="str">
        <f t="shared" si="49"/>
        <v/>
      </c>
      <c r="V227" s="37" t="str">
        <f t="shared" si="50"/>
        <v/>
      </c>
      <c r="W227" s="37" t="str">
        <f t="shared" si="44"/>
        <v/>
      </c>
      <c r="X227" s="38" t="str">
        <f t="shared" si="51"/>
        <v>0029</v>
      </c>
      <c r="Y227" s="38" t="str">
        <f t="shared" si="45"/>
        <v>0000</v>
      </c>
      <c r="Z227" s="38" t="str">
        <f t="shared" si="46"/>
        <v/>
      </c>
      <c r="AA227" s="37" t="str">
        <f>IF(LEFT(R227,1)="#","Invalid Instruction!",IF(ISNUMBER(Q227),IF(Q227&lt;10,"",VLOOKUP(R227,'8080'!$D$6:$J$252,'8080'!$J$4,0)),""))</f>
        <v/>
      </c>
      <c r="AB227" s="37" t="str">
        <f>IF(LEN(W227)=0,"",IF(ISERROR(VALUE(LEFT(W227,1))),IF(ISNA(MATCH(W227,W$13:W226,0)),"","DUP"),"LAB"))</f>
        <v/>
      </c>
      <c r="AC227" s="49"/>
    </row>
    <row r="228" spans="1:29" x14ac:dyDescent="0.2">
      <c r="A228" s="44"/>
      <c r="B228" s="210"/>
      <c r="C228" s="208" t="str">
        <f t="shared" si="47"/>
        <v/>
      </c>
      <c r="D228" s="54" t="str">
        <f t="shared" si="39"/>
        <v/>
      </c>
      <c r="E228" s="113" t="str">
        <f>IF(OR(LEN(I228)=0,Q228&lt;2,Q228=9),"",IF(AND(Q228&lt;4,LEFT(V228,1)="#"),"###",IF(Q228=2,IF(HEX2DEC(V228)&gt;255,"&gt;FF!",RIGHT(V228,2)),IF(Q228=3,DEC2HEX(MOD(HEX2DEC(V228),256),2),IF(ISNA(MATCH(R228,'8080'!$D$6:$D$252,0)),"###",VLOOKUP(R228,'8080'!$D$6:$K$252,4,0))))))</f>
        <v/>
      </c>
      <c r="F228" s="114" t="str">
        <f t="shared" si="48"/>
        <v/>
      </c>
      <c r="G228" s="53" t="str">
        <f t="shared" si="40"/>
        <v/>
      </c>
      <c r="H228" s="52"/>
      <c r="I228" s="43"/>
      <c r="J228" s="43"/>
      <c r="K228" s="251"/>
      <c r="L228" s="55" t="str">
        <f t="shared" si="41"/>
        <v/>
      </c>
      <c r="M228" s="38" t="str">
        <f>IF(ISNUMBER(Q228),IF(Q228&lt;10,"",VLOOKUP(R228,'8080'!$D$6:$J$252,'8080'!$I$4,0)),"")</f>
        <v/>
      </c>
      <c r="N228" s="53" t="str">
        <f>IF(ISNUMBER(Q228),IF(Q228&lt;10,"",VLOOKUP(R228,'8080'!$D$6:$J$252,'8080'!$H$4,0)),"")</f>
        <v/>
      </c>
      <c r="O228" s="210"/>
      <c r="P228" s="44"/>
      <c r="Q228" s="38" t="str">
        <f>IF(LEN(I228)=0,"",IF(I228="org",0,IF(I228="equ",1,IF(I228="db",2,IF(I228="dw",3,IF(I228="end",9,IF(ISNA(MATCH(I228,'8080'!$B$6:$B$252,0)),"BOGUS",VLOOKUP(I228,'8080'!$B$6:$L$252,'8080'!K$3,0))))))))</f>
        <v/>
      </c>
      <c r="R228" s="37" t="str">
        <f t="shared" si="42"/>
        <v/>
      </c>
      <c r="S228" s="38" t="str">
        <f>IF(LEN(Q228)=0,"",IF(Q228&gt;9,VLOOKUP(R228,'8080'!$D$6:$E$252,'8080'!$E$4,0),IF(OR(Q228&lt;2,Q228=9),0,IF(Q228=2,1,IF(Q228=3,2,"ERROR!")))))</f>
        <v/>
      </c>
      <c r="T228" s="37" t="str">
        <f t="shared" si="43"/>
        <v/>
      </c>
      <c r="U228" s="37" t="str">
        <f t="shared" si="49"/>
        <v/>
      </c>
      <c r="V228" s="37" t="str">
        <f t="shared" si="50"/>
        <v/>
      </c>
      <c r="W228" s="37" t="str">
        <f t="shared" si="44"/>
        <v/>
      </c>
      <c r="X228" s="38" t="str">
        <f t="shared" si="51"/>
        <v>0029</v>
      </c>
      <c r="Y228" s="38" t="str">
        <f t="shared" si="45"/>
        <v>0000</v>
      </c>
      <c r="Z228" s="38" t="str">
        <f t="shared" si="46"/>
        <v/>
      </c>
      <c r="AA228" s="37" t="str">
        <f>IF(LEFT(R228,1)="#","Invalid Instruction!",IF(ISNUMBER(Q228),IF(Q228&lt;10,"",VLOOKUP(R228,'8080'!$D$6:$J$252,'8080'!$J$4,0)),""))</f>
        <v/>
      </c>
      <c r="AB228" s="37" t="str">
        <f>IF(LEN(W228)=0,"",IF(ISERROR(VALUE(LEFT(W228,1))),IF(ISNA(MATCH(W228,W$13:W227,0)),"","DUP"),"LAB"))</f>
        <v/>
      </c>
      <c r="AC228" s="49"/>
    </row>
    <row r="229" spans="1:29" x14ac:dyDescent="0.2">
      <c r="A229" s="44"/>
      <c r="B229" s="210"/>
      <c r="C229" s="208" t="str">
        <f t="shared" si="47"/>
        <v/>
      </c>
      <c r="D229" s="54" t="str">
        <f t="shared" si="39"/>
        <v/>
      </c>
      <c r="E229" s="113" t="str">
        <f>IF(OR(LEN(I229)=0,Q229&lt;2,Q229=9),"",IF(AND(Q229&lt;4,LEFT(V229,1)="#"),"###",IF(Q229=2,IF(HEX2DEC(V229)&gt;255,"&gt;FF!",RIGHT(V229,2)),IF(Q229=3,DEC2HEX(MOD(HEX2DEC(V229),256),2),IF(ISNA(MATCH(R229,'8080'!$D$6:$D$252,0)),"###",VLOOKUP(R229,'8080'!$D$6:$K$252,4,0))))))</f>
        <v/>
      </c>
      <c r="F229" s="114" t="str">
        <f t="shared" si="48"/>
        <v/>
      </c>
      <c r="G229" s="53" t="str">
        <f t="shared" si="40"/>
        <v/>
      </c>
      <c r="H229" s="52"/>
      <c r="I229" s="43"/>
      <c r="J229" s="43"/>
      <c r="K229" s="251"/>
      <c r="L229" s="55" t="str">
        <f t="shared" si="41"/>
        <v/>
      </c>
      <c r="M229" s="38" t="str">
        <f>IF(ISNUMBER(Q229),IF(Q229&lt;10,"",VLOOKUP(R229,'8080'!$D$6:$J$252,'8080'!$I$4,0)),"")</f>
        <v/>
      </c>
      <c r="N229" s="53" t="str">
        <f>IF(ISNUMBER(Q229),IF(Q229&lt;10,"",VLOOKUP(R229,'8080'!$D$6:$J$252,'8080'!$H$4,0)),"")</f>
        <v/>
      </c>
      <c r="O229" s="210"/>
      <c r="P229" s="44"/>
      <c r="Q229" s="38" t="str">
        <f>IF(LEN(I229)=0,"",IF(I229="org",0,IF(I229="equ",1,IF(I229="db",2,IF(I229="dw",3,IF(I229="end",9,IF(ISNA(MATCH(I229,'8080'!$B$6:$B$252,0)),"BOGUS",VLOOKUP(I229,'8080'!$B$6:$L$252,'8080'!K$3,0))))))))</f>
        <v/>
      </c>
      <c r="R229" s="37" t="str">
        <f t="shared" si="42"/>
        <v/>
      </c>
      <c r="S229" s="38" t="str">
        <f>IF(LEN(Q229)=0,"",IF(Q229&gt;9,VLOOKUP(R229,'8080'!$D$6:$E$252,'8080'!$E$4,0),IF(OR(Q229&lt;2,Q229=9),0,IF(Q229=2,1,IF(Q229=3,2,"ERROR!")))))</f>
        <v/>
      </c>
      <c r="T229" s="37" t="str">
        <f t="shared" si="43"/>
        <v/>
      </c>
      <c r="U229" s="37" t="str">
        <f t="shared" si="49"/>
        <v/>
      </c>
      <c r="V229" s="37" t="str">
        <f t="shared" si="50"/>
        <v/>
      </c>
      <c r="W229" s="37" t="str">
        <f t="shared" si="44"/>
        <v/>
      </c>
      <c r="X229" s="38" t="str">
        <f t="shared" si="51"/>
        <v>0029</v>
      </c>
      <c r="Y229" s="38" t="str">
        <f t="shared" si="45"/>
        <v>0000</v>
      </c>
      <c r="Z229" s="38" t="str">
        <f t="shared" si="46"/>
        <v/>
      </c>
      <c r="AA229" s="37" t="str">
        <f>IF(LEFT(R229,1)="#","Invalid Instruction!",IF(ISNUMBER(Q229),IF(Q229&lt;10,"",VLOOKUP(R229,'8080'!$D$6:$J$252,'8080'!$J$4,0)),""))</f>
        <v/>
      </c>
      <c r="AB229" s="37" t="str">
        <f>IF(LEN(W229)=0,"",IF(ISERROR(VALUE(LEFT(W229,1))),IF(ISNA(MATCH(W229,W$13:W228,0)),"","DUP"),"LAB"))</f>
        <v/>
      </c>
      <c r="AC229" s="49"/>
    </row>
    <row r="230" spans="1:29" x14ac:dyDescent="0.2">
      <c r="A230" s="44"/>
      <c r="B230" s="210"/>
      <c r="C230" s="208" t="str">
        <f t="shared" si="47"/>
        <v/>
      </c>
      <c r="D230" s="54" t="str">
        <f t="shared" si="39"/>
        <v/>
      </c>
      <c r="E230" s="113" t="str">
        <f>IF(OR(LEN(I230)=0,Q230&lt;2,Q230=9),"",IF(AND(Q230&lt;4,LEFT(V230,1)="#"),"###",IF(Q230=2,IF(HEX2DEC(V230)&gt;255,"&gt;FF!",RIGHT(V230,2)),IF(Q230=3,DEC2HEX(MOD(HEX2DEC(V230),256),2),IF(ISNA(MATCH(R230,'8080'!$D$6:$D$252,0)),"###",VLOOKUP(R230,'8080'!$D$6:$K$252,4,0))))))</f>
        <v/>
      </c>
      <c r="F230" s="114" t="str">
        <f t="shared" si="48"/>
        <v/>
      </c>
      <c r="G230" s="53" t="str">
        <f t="shared" si="40"/>
        <v/>
      </c>
      <c r="H230" s="52"/>
      <c r="I230" s="43"/>
      <c r="J230" s="43"/>
      <c r="K230" s="251"/>
      <c r="L230" s="55" t="str">
        <f t="shared" si="41"/>
        <v/>
      </c>
      <c r="M230" s="38" t="str">
        <f>IF(ISNUMBER(Q230),IF(Q230&lt;10,"",VLOOKUP(R230,'8080'!$D$6:$J$252,'8080'!$I$4,0)),"")</f>
        <v/>
      </c>
      <c r="N230" s="53" t="str">
        <f>IF(ISNUMBER(Q230),IF(Q230&lt;10,"",VLOOKUP(R230,'8080'!$D$6:$J$252,'8080'!$H$4,0)),"")</f>
        <v/>
      </c>
      <c r="O230" s="210"/>
      <c r="P230" s="44"/>
      <c r="Q230" s="38" t="str">
        <f>IF(LEN(I230)=0,"",IF(I230="org",0,IF(I230="equ",1,IF(I230="db",2,IF(I230="dw",3,IF(I230="end",9,IF(ISNA(MATCH(I230,'8080'!$B$6:$B$252,0)),"BOGUS",VLOOKUP(I230,'8080'!$B$6:$L$252,'8080'!K$3,0))))))))</f>
        <v/>
      </c>
      <c r="R230" s="37" t="str">
        <f t="shared" si="42"/>
        <v/>
      </c>
      <c r="S230" s="38" t="str">
        <f>IF(LEN(Q230)=0,"",IF(Q230&gt;9,VLOOKUP(R230,'8080'!$D$6:$E$252,'8080'!$E$4,0),IF(OR(Q230&lt;2,Q230=9),0,IF(Q230=2,1,IF(Q230=3,2,"ERROR!")))))</f>
        <v/>
      </c>
      <c r="T230" s="37" t="str">
        <f t="shared" si="43"/>
        <v/>
      </c>
      <c r="U230" s="37" t="str">
        <f t="shared" si="49"/>
        <v/>
      </c>
      <c r="V230" s="37" t="str">
        <f t="shared" si="50"/>
        <v/>
      </c>
      <c r="W230" s="37" t="str">
        <f t="shared" si="44"/>
        <v/>
      </c>
      <c r="X230" s="38" t="str">
        <f t="shared" si="51"/>
        <v>0029</v>
      </c>
      <c r="Y230" s="38" t="str">
        <f t="shared" si="45"/>
        <v>0000</v>
      </c>
      <c r="Z230" s="38" t="str">
        <f t="shared" si="46"/>
        <v/>
      </c>
      <c r="AA230" s="37" t="str">
        <f>IF(LEFT(R230,1)="#","Invalid Instruction!",IF(ISNUMBER(Q230),IF(Q230&lt;10,"",VLOOKUP(R230,'8080'!$D$6:$J$252,'8080'!$J$4,0)),""))</f>
        <v/>
      </c>
      <c r="AB230" s="37" t="str">
        <f>IF(LEN(W230)=0,"",IF(ISERROR(VALUE(LEFT(W230,1))),IF(ISNA(MATCH(W230,W$13:W229,0)),"","DUP"),"LAB"))</f>
        <v/>
      </c>
      <c r="AC230" s="49"/>
    </row>
    <row r="231" spans="1:29" x14ac:dyDescent="0.2">
      <c r="A231" s="44"/>
      <c r="B231" s="210"/>
      <c r="C231" s="208" t="str">
        <f t="shared" si="47"/>
        <v/>
      </c>
      <c r="D231" s="54" t="str">
        <f t="shared" si="39"/>
        <v/>
      </c>
      <c r="E231" s="113" t="str">
        <f>IF(OR(LEN(I231)=0,Q231&lt;2,Q231=9),"",IF(AND(Q231&lt;4,LEFT(V231,1)="#"),"###",IF(Q231=2,IF(HEX2DEC(V231)&gt;255,"&gt;FF!",RIGHT(V231,2)),IF(Q231=3,DEC2HEX(MOD(HEX2DEC(V231),256),2),IF(ISNA(MATCH(R231,'8080'!$D$6:$D$252,0)),"###",VLOOKUP(R231,'8080'!$D$6:$K$252,4,0))))))</f>
        <v/>
      </c>
      <c r="F231" s="114" t="str">
        <f t="shared" si="48"/>
        <v/>
      </c>
      <c r="G231" s="53" t="str">
        <f t="shared" si="40"/>
        <v/>
      </c>
      <c r="H231" s="52"/>
      <c r="I231" s="43"/>
      <c r="J231" s="43"/>
      <c r="K231" s="251"/>
      <c r="L231" s="55" t="str">
        <f t="shared" si="41"/>
        <v/>
      </c>
      <c r="M231" s="38" t="str">
        <f>IF(ISNUMBER(Q231),IF(Q231&lt;10,"",VLOOKUP(R231,'8080'!$D$6:$J$252,'8080'!$I$4,0)),"")</f>
        <v/>
      </c>
      <c r="N231" s="53" t="str">
        <f>IF(ISNUMBER(Q231),IF(Q231&lt;10,"",VLOOKUP(R231,'8080'!$D$6:$J$252,'8080'!$H$4,0)),"")</f>
        <v/>
      </c>
      <c r="O231" s="210"/>
      <c r="P231" s="44"/>
      <c r="Q231" s="38" t="str">
        <f>IF(LEN(I231)=0,"",IF(I231="org",0,IF(I231="equ",1,IF(I231="db",2,IF(I231="dw",3,IF(I231="end",9,IF(ISNA(MATCH(I231,'8080'!$B$6:$B$252,0)),"BOGUS",VLOOKUP(I231,'8080'!$B$6:$L$252,'8080'!K$3,0))))))))</f>
        <v/>
      </c>
      <c r="R231" s="37" t="str">
        <f t="shared" si="42"/>
        <v/>
      </c>
      <c r="S231" s="38" t="str">
        <f>IF(LEN(Q231)=0,"",IF(Q231&gt;9,VLOOKUP(R231,'8080'!$D$6:$E$252,'8080'!$E$4,0),IF(OR(Q231&lt;2,Q231=9),0,IF(Q231=2,1,IF(Q231=3,2,"ERROR!")))))</f>
        <v/>
      </c>
      <c r="T231" s="37" t="str">
        <f t="shared" si="43"/>
        <v/>
      </c>
      <c r="U231" s="37" t="str">
        <f t="shared" si="49"/>
        <v/>
      </c>
      <c r="V231" s="37" t="str">
        <f t="shared" si="50"/>
        <v/>
      </c>
      <c r="W231" s="37" t="str">
        <f t="shared" si="44"/>
        <v/>
      </c>
      <c r="X231" s="38" t="str">
        <f t="shared" si="51"/>
        <v>0029</v>
      </c>
      <c r="Y231" s="38" t="str">
        <f t="shared" si="45"/>
        <v>0000</v>
      </c>
      <c r="Z231" s="38" t="str">
        <f t="shared" si="46"/>
        <v/>
      </c>
      <c r="AA231" s="37" t="str">
        <f>IF(LEFT(R231,1)="#","Invalid Instruction!",IF(ISNUMBER(Q231),IF(Q231&lt;10,"",VLOOKUP(R231,'8080'!$D$6:$J$252,'8080'!$J$4,0)),""))</f>
        <v/>
      </c>
      <c r="AB231" s="37" t="str">
        <f>IF(LEN(W231)=0,"",IF(ISERROR(VALUE(LEFT(W231,1))),IF(ISNA(MATCH(W231,W$13:W230,0)),"","DUP"),"LAB"))</f>
        <v/>
      </c>
      <c r="AC231" s="49"/>
    </row>
    <row r="232" spans="1:29" x14ac:dyDescent="0.2">
      <c r="A232" s="44"/>
      <c r="B232" s="210"/>
      <c r="C232" s="208" t="str">
        <f t="shared" si="47"/>
        <v/>
      </c>
      <c r="D232" s="54" t="str">
        <f t="shared" si="39"/>
        <v/>
      </c>
      <c r="E232" s="113" t="str">
        <f>IF(OR(LEN(I232)=0,Q232&lt;2,Q232=9),"",IF(AND(Q232&lt;4,LEFT(V232,1)="#"),"###",IF(Q232=2,IF(HEX2DEC(V232)&gt;255,"&gt;FF!",RIGHT(V232,2)),IF(Q232=3,DEC2HEX(MOD(HEX2DEC(V232),256),2),IF(ISNA(MATCH(R232,'8080'!$D$6:$D$252,0)),"###",VLOOKUP(R232,'8080'!$D$6:$K$252,4,0))))))</f>
        <v/>
      </c>
      <c r="F232" s="114" t="str">
        <f t="shared" si="48"/>
        <v/>
      </c>
      <c r="G232" s="53" t="str">
        <f t="shared" si="40"/>
        <v/>
      </c>
      <c r="H232" s="52"/>
      <c r="I232" s="43"/>
      <c r="J232" s="43"/>
      <c r="K232" s="251"/>
      <c r="L232" s="55" t="str">
        <f t="shared" si="41"/>
        <v/>
      </c>
      <c r="M232" s="38" t="str">
        <f>IF(ISNUMBER(Q232),IF(Q232&lt;10,"",VLOOKUP(R232,'8080'!$D$6:$J$252,'8080'!$I$4,0)),"")</f>
        <v/>
      </c>
      <c r="N232" s="53" t="str">
        <f>IF(ISNUMBER(Q232),IF(Q232&lt;10,"",VLOOKUP(R232,'8080'!$D$6:$J$252,'8080'!$H$4,0)),"")</f>
        <v/>
      </c>
      <c r="O232" s="210"/>
      <c r="P232" s="44"/>
      <c r="Q232" s="38" t="str">
        <f>IF(LEN(I232)=0,"",IF(I232="org",0,IF(I232="equ",1,IF(I232="db",2,IF(I232="dw",3,IF(I232="end",9,IF(ISNA(MATCH(I232,'8080'!$B$6:$B$252,0)),"BOGUS",VLOOKUP(I232,'8080'!$B$6:$L$252,'8080'!K$3,0))))))))</f>
        <v/>
      </c>
      <c r="R232" s="37" t="str">
        <f t="shared" si="42"/>
        <v/>
      </c>
      <c r="S232" s="38" t="str">
        <f>IF(LEN(Q232)=0,"",IF(Q232&gt;9,VLOOKUP(R232,'8080'!$D$6:$E$252,'8080'!$E$4,0),IF(OR(Q232&lt;2,Q232=9),0,IF(Q232=2,1,IF(Q232=3,2,"ERROR!")))))</f>
        <v/>
      </c>
      <c r="T232" s="37" t="str">
        <f t="shared" si="43"/>
        <v/>
      </c>
      <c r="U232" s="37" t="str">
        <f t="shared" si="49"/>
        <v/>
      </c>
      <c r="V232" s="37" t="str">
        <f t="shared" si="50"/>
        <v/>
      </c>
      <c r="W232" s="37" t="str">
        <f t="shared" si="44"/>
        <v/>
      </c>
      <c r="X232" s="38" t="str">
        <f t="shared" si="51"/>
        <v>0029</v>
      </c>
      <c r="Y232" s="38" t="str">
        <f t="shared" si="45"/>
        <v>0000</v>
      </c>
      <c r="Z232" s="38" t="str">
        <f t="shared" si="46"/>
        <v/>
      </c>
      <c r="AA232" s="37" t="str">
        <f>IF(LEFT(R232,1)="#","Invalid Instruction!",IF(ISNUMBER(Q232),IF(Q232&lt;10,"",VLOOKUP(R232,'8080'!$D$6:$J$252,'8080'!$J$4,0)),""))</f>
        <v/>
      </c>
      <c r="AB232" s="37" t="str">
        <f>IF(LEN(W232)=0,"",IF(ISERROR(VALUE(LEFT(W232,1))),IF(ISNA(MATCH(W232,W$13:W231,0)),"","DUP"),"LAB"))</f>
        <v/>
      </c>
      <c r="AC232" s="49"/>
    </row>
    <row r="233" spans="1:29" x14ac:dyDescent="0.2">
      <c r="A233" s="44"/>
      <c r="B233" s="210"/>
      <c r="C233" s="208" t="str">
        <f t="shared" si="47"/>
        <v/>
      </c>
      <c r="D233" s="54" t="str">
        <f t="shared" si="39"/>
        <v/>
      </c>
      <c r="E233" s="113" t="str">
        <f>IF(OR(LEN(I233)=0,Q233&lt;2,Q233=9),"",IF(AND(Q233&lt;4,LEFT(V233,1)="#"),"###",IF(Q233=2,IF(HEX2DEC(V233)&gt;255,"&gt;FF!",RIGHT(V233,2)),IF(Q233=3,DEC2HEX(MOD(HEX2DEC(V233),256),2),IF(ISNA(MATCH(R233,'8080'!$D$6:$D$252,0)),"###",VLOOKUP(R233,'8080'!$D$6:$K$252,4,0))))))</f>
        <v/>
      </c>
      <c r="F233" s="114" t="str">
        <f t="shared" si="48"/>
        <v/>
      </c>
      <c r="G233" s="53" t="str">
        <f t="shared" si="40"/>
        <v/>
      </c>
      <c r="H233" s="52"/>
      <c r="I233" s="43"/>
      <c r="J233" s="43"/>
      <c r="K233" s="251"/>
      <c r="L233" s="55" t="str">
        <f t="shared" si="41"/>
        <v/>
      </c>
      <c r="M233" s="38" t="str">
        <f>IF(ISNUMBER(Q233),IF(Q233&lt;10,"",VLOOKUP(R233,'8080'!$D$6:$J$252,'8080'!$I$4,0)),"")</f>
        <v/>
      </c>
      <c r="N233" s="53" t="str">
        <f>IF(ISNUMBER(Q233),IF(Q233&lt;10,"",VLOOKUP(R233,'8080'!$D$6:$J$252,'8080'!$H$4,0)),"")</f>
        <v/>
      </c>
      <c r="O233" s="210"/>
      <c r="P233" s="44"/>
      <c r="Q233" s="38" t="str">
        <f>IF(LEN(I233)=0,"",IF(I233="org",0,IF(I233="equ",1,IF(I233="db",2,IF(I233="dw",3,IF(I233="end",9,IF(ISNA(MATCH(I233,'8080'!$B$6:$B$252,0)),"BOGUS",VLOOKUP(I233,'8080'!$B$6:$L$252,'8080'!K$3,0))))))))</f>
        <v/>
      </c>
      <c r="R233" s="37" t="str">
        <f t="shared" si="42"/>
        <v/>
      </c>
      <c r="S233" s="38" t="str">
        <f>IF(LEN(Q233)=0,"",IF(Q233&gt;9,VLOOKUP(R233,'8080'!$D$6:$E$252,'8080'!$E$4,0),IF(OR(Q233&lt;2,Q233=9),0,IF(Q233=2,1,IF(Q233=3,2,"ERROR!")))))</f>
        <v/>
      </c>
      <c r="T233" s="37" t="str">
        <f t="shared" si="43"/>
        <v/>
      </c>
      <c r="U233" s="37" t="str">
        <f t="shared" si="49"/>
        <v/>
      </c>
      <c r="V233" s="37" t="str">
        <f t="shared" si="50"/>
        <v/>
      </c>
      <c r="W233" s="37" t="str">
        <f t="shared" si="44"/>
        <v/>
      </c>
      <c r="X233" s="38" t="str">
        <f t="shared" si="51"/>
        <v>0029</v>
      </c>
      <c r="Y233" s="38" t="str">
        <f t="shared" si="45"/>
        <v>0000</v>
      </c>
      <c r="Z233" s="38" t="str">
        <f t="shared" si="46"/>
        <v/>
      </c>
      <c r="AA233" s="37" t="str">
        <f>IF(LEFT(R233,1)="#","Invalid Instruction!",IF(ISNUMBER(Q233),IF(Q233&lt;10,"",VLOOKUP(R233,'8080'!$D$6:$J$252,'8080'!$J$4,0)),""))</f>
        <v/>
      </c>
      <c r="AB233" s="37" t="str">
        <f>IF(LEN(W233)=0,"",IF(ISERROR(VALUE(LEFT(W233,1))),IF(ISNA(MATCH(W233,W$13:W232,0)),"","DUP"),"LAB"))</f>
        <v/>
      </c>
      <c r="AC233" s="49"/>
    </row>
    <row r="234" spans="1:29" x14ac:dyDescent="0.2">
      <c r="A234" s="44"/>
      <c r="B234" s="210"/>
      <c r="C234" s="208" t="str">
        <f t="shared" si="47"/>
        <v/>
      </c>
      <c r="D234" s="54" t="str">
        <f t="shared" si="39"/>
        <v/>
      </c>
      <c r="E234" s="113" t="str">
        <f>IF(OR(LEN(I234)=0,Q234&lt;2,Q234=9),"",IF(AND(Q234&lt;4,LEFT(V234,1)="#"),"###",IF(Q234=2,IF(HEX2DEC(V234)&gt;255,"&gt;FF!",RIGHT(V234,2)),IF(Q234=3,DEC2HEX(MOD(HEX2DEC(V234),256),2),IF(ISNA(MATCH(R234,'8080'!$D$6:$D$252,0)),"###",VLOOKUP(R234,'8080'!$D$6:$K$252,4,0))))))</f>
        <v/>
      </c>
      <c r="F234" s="114" t="str">
        <f t="shared" si="48"/>
        <v/>
      </c>
      <c r="G234" s="53" t="str">
        <f t="shared" si="40"/>
        <v/>
      </c>
      <c r="H234" s="52"/>
      <c r="I234" s="43"/>
      <c r="J234" s="43"/>
      <c r="K234" s="251"/>
      <c r="L234" s="55" t="str">
        <f t="shared" si="41"/>
        <v/>
      </c>
      <c r="M234" s="38" t="str">
        <f>IF(ISNUMBER(Q234),IF(Q234&lt;10,"",VLOOKUP(R234,'8080'!$D$6:$J$252,'8080'!$I$4,0)),"")</f>
        <v/>
      </c>
      <c r="N234" s="53" t="str">
        <f>IF(ISNUMBER(Q234),IF(Q234&lt;10,"",VLOOKUP(R234,'8080'!$D$6:$J$252,'8080'!$H$4,0)),"")</f>
        <v/>
      </c>
      <c r="O234" s="210"/>
      <c r="P234" s="44"/>
      <c r="Q234" s="38" t="str">
        <f>IF(LEN(I234)=0,"",IF(I234="org",0,IF(I234="equ",1,IF(I234="db",2,IF(I234="dw",3,IF(I234="end",9,IF(ISNA(MATCH(I234,'8080'!$B$6:$B$252,0)),"BOGUS",VLOOKUP(I234,'8080'!$B$6:$L$252,'8080'!K$3,0))))))))</f>
        <v/>
      </c>
      <c r="R234" s="37" t="str">
        <f t="shared" si="42"/>
        <v/>
      </c>
      <c r="S234" s="38" t="str">
        <f>IF(LEN(Q234)=0,"",IF(Q234&gt;9,VLOOKUP(R234,'8080'!$D$6:$E$252,'8080'!$E$4,0),IF(OR(Q234&lt;2,Q234=9),0,IF(Q234=2,1,IF(Q234=3,2,"ERROR!")))))</f>
        <v/>
      </c>
      <c r="T234" s="37" t="str">
        <f t="shared" si="43"/>
        <v/>
      </c>
      <c r="U234" s="37" t="str">
        <f t="shared" si="49"/>
        <v/>
      </c>
      <c r="V234" s="37" t="str">
        <f t="shared" si="50"/>
        <v/>
      </c>
      <c r="W234" s="37" t="str">
        <f t="shared" si="44"/>
        <v/>
      </c>
      <c r="X234" s="38" t="str">
        <f t="shared" si="51"/>
        <v>0029</v>
      </c>
      <c r="Y234" s="38" t="str">
        <f t="shared" si="45"/>
        <v>0000</v>
      </c>
      <c r="Z234" s="38" t="str">
        <f t="shared" si="46"/>
        <v/>
      </c>
      <c r="AA234" s="37" t="str">
        <f>IF(LEFT(R234,1)="#","Invalid Instruction!",IF(ISNUMBER(Q234),IF(Q234&lt;10,"",VLOOKUP(R234,'8080'!$D$6:$J$252,'8080'!$J$4,0)),""))</f>
        <v/>
      </c>
      <c r="AB234" s="37" t="str">
        <f>IF(LEN(W234)=0,"",IF(ISERROR(VALUE(LEFT(W234,1))),IF(ISNA(MATCH(W234,W$13:W233,0)),"","DUP"),"LAB"))</f>
        <v/>
      </c>
      <c r="AC234" s="49"/>
    </row>
    <row r="235" spans="1:29" x14ac:dyDescent="0.2">
      <c r="A235" s="44"/>
      <c r="B235" s="210"/>
      <c r="C235" s="208" t="str">
        <f t="shared" si="47"/>
        <v/>
      </c>
      <c r="D235" s="54" t="str">
        <f t="shared" si="39"/>
        <v/>
      </c>
      <c r="E235" s="113" t="str">
        <f>IF(OR(LEN(I235)=0,Q235&lt;2,Q235=9),"",IF(AND(Q235&lt;4,LEFT(V235,1)="#"),"###",IF(Q235=2,IF(HEX2DEC(V235)&gt;255,"&gt;FF!",RIGHT(V235,2)),IF(Q235=3,DEC2HEX(MOD(HEX2DEC(V235),256),2),IF(ISNA(MATCH(R235,'8080'!$D$6:$D$252,0)),"###",VLOOKUP(R235,'8080'!$D$6:$K$252,4,0))))))</f>
        <v/>
      </c>
      <c r="F235" s="114" t="str">
        <f t="shared" si="48"/>
        <v/>
      </c>
      <c r="G235" s="53" t="str">
        <f t="shared" si="40"/>
        <v/>
      </c>
      <c r="H235" s="52"/>
      <c r="I235" s="43"/>
      <c r="J235" s="43"/>
      <c r="K235" s="251"/>
      <c r="L235" s="55" t="str">
        <f t="shared" si="41"/>
        <v/>
      </c>
      <c r="M235" s="38" t="str">
        <f>IF(ISNUMBER(Q235),IF(Q235&lt;10,"",VLOOKUP(R235,'8080'!$D$6:$J$252,'8080'!$I$4,0)),"")</f>
        <v/>
      </c>
      <c r="N235" s="53" t="str">
        <f>IF(ISNUMBER(Q235),IF(Q235&lt;10,"",VLOOKUP(R235,'8080'!$D$6:$J$252,'8080'!$H$4,0)),"")</f>
        <v/>
      </c>
      <c r="O235" s="210"/>
      <c r="P235" s="44"/>
      <c r="Q235" s="38" t="str">
        <f>IF(LEN(I235)=0,"",IF(I235="org",0,IF(I235="equ",1,IF(I235="db",2,IF(I235="dw",3,IF(I235="end",9,IF(ISNA(MATCH(I235,'8080'!$B$6:$B$252,0)),"BOGUS",VLOOKUP(I235,'8080'!$B$6:$L$252,'8080'!K$3,0))))))))</f>
        <v/>
      </c>
      <c r="R235" s="37" t="str">
        <f t="shared" si="42"/>
        <v/>
      </c>
      <c r="S235" s="38" t="str">
        <f>IF(LEN(Q235)=0,"",IF(Q235&gt;9,VLOOKUP(R235,'8080'!$D$6:$E$252,'8080'!$E$4,0),IF(OR(Q235&lt;2,Q235=9),0,IF(Q235=2,1,IF(Q235=3,2,"ERROR!")))))</f>
        <v/>
      </c>
      <c r="T235" s="37" t="str">
        <f t="shared" si="43"/>
        <v/>
      </c>
      <c r="U235" s="37" t="str">
        <f t="shared" si="49"/>
        <v/>
      </c>
      <c r="V235" s="37" t="str">
        <f t="shared" si="50"/>
        <v/>
      </c>
      <c r="W235" s="37" t="str">
        <f t="shared" si="44"/>
        <v/>
      </c>
      <c r="X235" s="38" t="str">
        <f t="shared" si="51"/>
        <v>0029</v>
      </c>
      <c r="Y235" s="38" t="str">
        <f t="shared" si="45"/>
        <v>0000</v>
      </c>
      <c r="Z235" s="38" t="str">
        <f t="shared" si="46"/>
        <v/>
      </c>
      <c r="AA235" s="37" t="str">
        <f>IF(LEFT(R235,1)="#","Invalid Instruction!",IF(ISNUMBER(Q235),IF(Q235&lt;10,"",VLOOKUP(R235,'8080'!$D$6:$J$252,'8080'!$J$4,0)),""))</f>
        <v/>
      </c>
      <c r="AB235" s="37" t="str">
        <f>IF(LEN(W235)=0,"",IF(ISERROR(VALUE(LEFT(W235,1))),IF(ISNA(MATCH(W235,W$13:W234,0)),"","DUP"),"LAB"))</f>
        <v/>
      </c>
      <c r="AC235" s="49"/>
    </row>
    <row r="236" spans="1:29" x14ac:dyDescent="0.2">
      <c r="A236" s="44"/>
      <c r="B236" s="210"/>
      <c r="C236" s="208" t="str">
        <f t="shared" si="47"/>
        <v/>
      </c>
      <c r="D236" s="54" t="str">
        <f t="shared" si="39"/>
        <v/>
      </c>
      <c r="E236" s="113" t="str">
        <f>IF(OR(LEN(I236)=0,Q236&lt;2,Q236=9),"",IF(AND(Q236&lt;4,LEFT(V236,1)="#"),"###",IF(Q236=2,IF(HEX2DEC(V236)&gt;255,"&gt;FF!",RIGHT(V236,2)),IF(Q236=3,DEC2HEX(MOD(HEX2DEC(V236),256),2),IF(ISNA(MATCH(R236,'8080'!$D$6:$D$252,0)),"###",VLOOKUP(R236,'8080'!$D$6:$K$252,4,0))))))</f>
        <v/>
      </c>
      <c r="F236" s="114" t="str">
        <f t="shared" si="48"/>
        <v/>
      </c>
      <c r="G236" s="53" t="str">
        <f t="shared" si="40"/>
        <v/>
      </c>
      <c r="H236" s="52"/>
      <c r="I236" s="43"/>
      <c r="J236" s="43"/>
      <c r="K236" s="251"/>
      <c r="L236" s="55" t="str">
        <f t="shared" si="41"/>
        <v/>
      </c>
      <c r="M236" s="38" t="str">
        <f>IF(ISNUMBER(Q236),IF(Q236&lt;10,"",VLOOKUP(R236,'8080'!$D$6:$J$252,'8080'!$I$4,0)),"")</f>
        <v/>
      </c>
      <c r="N236" s="53" t="str">
        <f>IF(ISNUMBER(Q236),IF(Q236&lt;10,"",VLOOKUP(R236,'8080'!$D$6:$J$252,'8080'!$H$4,0)),"")</f>
        <v/>
      </c>
      <c r="O236" s="210"/>
      <c r="P236" s="44"/>
      <c r="Q236" s="38" t="str">
        <f>IF(LEN(I236)=0,"",IF(I236="org",0,IF(I236="equ",1,IF(I236="db",2,IF(I236="dw",3,IF(I236="end",9,IF(ISNA(MATCH(I236,'8080'!$B$6:$B$252,0)),"BOGUS",VLOOKUP(I236,'8080'!$B$6:$L$252,'8080'!K$3,0))))))))</f>
        <v/>
      </c>
      <c r="R236" s="37" t="str">
        <f t="shared" si="42"/>
        <v/>
      </c>
      <c r="S236" s="38" t="str">
        <f>IF(LEN(Q236)=0,"",IF(Q236&gt;9,VLOOKUP(R236,'8080'!$D$6:$E$252,'8080'!$E$4,0),IF(OR(Q236&lt;2,Q236=9),0,IF(Q236=2,1,IF(Q236=3,2,"ERROR!")))))</f>
        <v/>
      </c>
      <c r="T236" s="37" t="str">
        <f t="shared" si="43"/>
        <v/>
      </c>
      <c r="U236" s="37" t="str">
        <f t="shared" si="49"/>
        <v/>
      </c>
      <c r="V236" s="37" t="str">
        <f t="shared" si="50"/>
        <v/>
      </c>
      <c r="W236" s="37" t="str">
        <f t="shared" si="44"/>
        <v/>
      </c>
      <c r="X236" s="38" t="str">
        <f t="shared" si="51"/>
        <v>0029</v>
      </c>
      <c r="Y236" s="38" t="str">
        <f t="shared" si="45"/>
        <v>0000</v>
      </c>
      <c r="Z236" s="38" t="str">
        <f t="shared" si="46"/>
        <v/>
      </c>
      <c r="AA236" s="37" t="str">
        <f>IF(LEFT(R236,1)="#","Invalid Instruction!",IF(ISNUMBER(Q236),IF(Q236&lt;10,"",VLOOKUP(R236,'8080'!$D$6:$J$252,'8080'!$J$4,0)),""))</f>
        <v/>
      </c>
      <c r="AB236" s="37" t="str">
        <f>IF(LEN(W236)=0,"",IF(ISERROR(VALUE(LEFT(W236,1))),IF(ISNA(MATCH(W236,W$13:W235,0)),"","DUP"),"LAB"))</f>
        <v/>
      </c>
      <c r="AC236" s="49"/>
    </row>
    <row r="237" spans="1:29" x14ac:dyDescent="0.2">
      <c r="A237" s="44"/>
      <c r="B237" s="210"/>
      <c r="C237" s="208" t="str">
        <f t="shared" si="47"/>
        <v/>
      </c>
      <c r="D237" s="54" t="str">
        <f t="shared" si="39"/>
        <v/>
      </c>
      <c r="E237" s="113" t="str">
        <f>IF(OR(LEN(I237)=0,Q237&lt;2,Q237=9),"",IF(AND(Q237&lt;4,LEFT(V237,1)="#"),"###",IF(Q237=2,IF(HEX2DEC(V237)&gt;255,"&gt;FF!",RIGHT(V237,2)),IF(Q237=3,DEC2HEX(MOD(HEX2DEC(V237),256),2),IF(ISNA(MATCH(R237,'8080'!$D$6:$D$252,0)),"###",VLOOKUP(R237,'8080'!$D$6:$K$252,4,0))))))</f>
        <v/>
      </c>
      <c r="F237" s="114" t="str">
        <f t="shared" si="48"/>
        <v/>
      </c>
      <c r="G237" s="53" t="str">
        <f t="shared" si="40"/>
        <v/>
      </c>
      <c r="H237" s="52"/>
      <c r="I237" s="43"/>
      <c r="J237" s="43"/>
      <c r="K237" s="251"/>
      <c r="L237" s="55" t="str">
        <f t="shared" si="41"/>
        <v/>
      </c>
      <c r="M237" s="38" t="str">
        <f>IF(ISNUMBER(Q237),IF(Q237&lt;10,"",VLOOKUP(R237,'8080'!$D$6:$J$252,'8080'!$I$4,0)),"")</f>
        <v/>
      </c>
      <c r="N237" s="53" t="str">
        <f>IF(ISNUMBER(Q237),IF(Q237&lt;10,"",VLOOKUP(R237,'8080'!$D$6:$J$252,'8080'!$H$4,0)),"")</f>
        <v/>
      </c>
      <c r="O237" s="210"/>
      <c r="P237" s="44"/>
      <c r="Q237" s="38" t="str">
        <f>IF(LEN(I237)=0,"",IF(I237="org",0,IF(I237="equ",1,IF(I237="db",2,IF(I237="dw",3,IF(I237="end",9,IF(ISNA(MATCH(I237,'8080'!$B$6:$B$252,0)),"BOGUS",VLOOKUP(I237,'8080'!$B$6:$L$252,'8080'!K$3,0))))))))</f>
        <v/>
      </c>
      <c r="R237" s="37" t="str">
        <f t="shared" si="42"/>
        <v/>
      </c>
      <c r="S237" s="38" t="str">
        <f>IF(LEN(Q237)=0,"",IF(Q237&gt;9,VLOOKUP(R237,'8080'!$D$6:$E$252,'8080'!$E$4,0),IF(OR(Q237&lt;2,Q237=9),0,IF(Q237=2,1,IF(Q237=3,2,"ERROR!")))))</f>
        <v/>
      </c>
      <c r="T237" s="37" t="str">
        <f t="shared" si="43"/>
        <v/>
      </c>
      <c r="U237" s="37" t="str">
        <f t="shared" si="49"/>
        <v/>
      </c>
      <c r="V237" s="37" t="str">
        <f t="shared" si="50"/>
        <v/>
      </c>
      <c r="W237" s="37" t="str">
        <f t="shared" si="44"/>
        <v/>
      </c>
      <c r="X237" s="38" t="str">
        <f t="shared" si="51"/>
        <v>0029</v>
      </c>
      <c r="Y237" s="38" t="str">
        <f t="shared" si="45"/>
        <v>0000</v>
      </c>
      <c r="Z237" s="38" t="str">
        <f t="shared" si="46"/>
        <v/>
      </c>
      <c r="AA237" s="37" t="str">
        <f>IF(LEFT(R237,1)="#","Invalid Instruction!",IF(ISNUMBER(Q237),IF(Q237&lt;10,"",VLOOKUP(R237,'8080'!$D$6:$J$252,'8080'!$J$4,0)),""))</f>
        <v/>
      </c>
      <c r="AB237" s="37" t="str">
        <f>IF(LEN(W237)=0,"",IF(ISERROR(VALUE(LEFT(W237,1))),IF(ISNA(MATCH(W237,W$13:W236,0)),"","DUP"),"LAB"))</f>
        <v/>
      </c>
      <c r="AC237" s="49"/>
    </row>
    <row r="238" spans="1:29" x14ac:dyDescent="0.2">
      <c r="A238" s="44"/>
      <c r="B238" s="210"/>
      <c r="C238" s="208" t="str">
        <f t="shared" si="47"/>
        <v/>
      </c>
      <c r="D238" s="54" t="str">
        <f t="shared" si="39"/>
        <v/>
      </c>
      <c r="E238" s="113" t="str">
        <f>IF(OR(LEN(I238)=0,Q238&lt;2,Q238=9),"",IF(AND(Q238&lt;4,LEFT(V238,1)="#"),"###",IF(Q238=2,IF(HEX2DEC(V238)&gt;255,"&gt;FF!",RIGHT(V238,2)),IF(Q238=3,DEC2HEX(MOD(HEX2DEC(V238),256),2),IF(ISNA(MATCH(R238,'8080'!$D$6:$D$252,0)),"###",VLOOKUP(R238,'8080'!$D$6:$K$252,4,0))))))</f>
        <v/>
      </c>
      <c r="F238" s="114" t="str">
        <f t="shared" si="48"/>
        <v/>
      </c>
      <c r="G238" s="53" t="str">
        <f t="shared" si="40"/>
        <v/>
      </c>
      <c r="H238" s="52"/>
      <c r="I238" s="43"/>
      <c r="J238" s="43"/>
      <c r="K238" s="251"/>
      <c r="L238" s="55" t="str">
        <f t="shared" si="41"/>
        <v/>
      </c>
      <c r="M238" s="38" t="str">
        <f>IF(ISNUMBER(Q238),IF(Q238&lt;10,"",VLOOKUP(R238,'8080'!$D$6:$J$252,'8080'!$I$4,0)),"")</f>
        <v/>
      </c>
      <c r="N238" s="53" t="str">
        <f>IF(ISNUMBER(Q238),IF(Q238&lt;10,"",VLOOKUP(R238,'8080'!$D$6:$J$252,'8080'!$H$4,0)),"")</f>
        <v/>
      </c>
      <c r="O238" s="210"/>
      <c r="P238" s="44"/>
      <c r="Q238" s="38" t="str">
        <f>IF(LEN(I238)=0,"",IF(I238="org",0,IF(I238="equ",1,IF(I238="db",2,IF(I238="dw",3,IF(I238="end",9,IF(ISNA(MATCH(I238,'8080'!$B$6:$B$252,0)),"BOGUS",VLOOKUP(I238,'8080'!$B$6:$L$252,'8080'!K$3,0))))))))</f>
        <v/>
      </c>
      <c r="R238" s="37" t="str">
        <f t="shared" si="42"/>
        <v/>
      </c>
      <c r="S238" s="38" t="str">
        <f>IF(LEN(Q238)=0,"",IF(Q238&gt;9,VLOOKUP(R238,'8080'!$D$6:$E$252,'8080'!$E$4,0),IF(OR(Q238&lt;2,Q238=9),0,IF(Q238=2,1,IF(Q238=3,2,"ERROR!")))))</f>
        <v/>
      </c>
      <c r="T238" s="37" t="str">
        <f t="shared" si="43"/>
        <v/>
      </c>
      <c r="U238" s="37" t="str">
        <f t="shared" si="49"/>
        <v/>
      </c>
      <c r="V238" s="37" t="str">
        <f t="shared" si="50"/>
        <v/>
      </c>
      <c r="W238" s="37" t="str">
        <f t="shared" si="44"/>
        <v/>
      </c>
      <c r="X238" s="38" t="str">
        <f t="shared" si="51"/>
        <v>0029</v>
      </c>
      <c r="Y238" s="38" t="str">
        <f t="shared" si="45"/>
        <v>0000</v>
      </c>
      <c r="Z238" s="38" t="str">
        <f t="shared" si="46"/>
        <v/>
      </c>
      <c r="AA238" s="37" t="str">
        <f>IF(LEFT(R238,1)="#","Invalid Instruction!",IF(ISNUMBER(Q238),IF(Q238&lt;10,"",VLOOKUP(R238,'8080'!$D$6:$J$252,'8080'!$J$4,0)),""))</f>
        <v/>
      </c>
      <c r="AB238" s="37" t="str">
        <f>IF(LEN(W238)=0,"",IF(ISERROR(VALUE(LEFT(W238,1))),IF(ISNA(MATCH(W238,W$13:W237,0)),"","DUP"),"LAB"))</f>
        <v/>
      </c>
      <c r="AC238" s="49"/>
    </row>
    <row r="239" spans="1:29" x14ac:dyDescent="0.2">
      <c r="A239" s="44"/>
      <c r="B239" s="210"/>
      <c r="C239" s="208" t="str">
        <f t="shared" si="47"/>
        <v/>
      </c>
      <c r="D239" s="54" t="str">
        <f t="shared" si="39"/>
        <v/>
      </c>
      <c r="E239" s="113" t="str">
        <f>IF(OR(LEN(I239)=0,Q239&lt;2,Q239=9),"",IF(AND(Q239&lt;4,LEFT(V239,1)="#"),"###",IF(Q239=2,IF(HEX2DEC(V239)&gt;255,"&gt;FF!",RIGHT(V239,2)),IF(Q239=3,DEC2HEX(MOD(HEX2DEC(V239),256),2),IF(ISNA(MATCH(R239,'8080'!$D$6:$D$252,0)),"###",VLOOKUP(R239,'8080'!$D$6:$K$252,4,0))))))</f>
        <v/>
      </c>
      <c r="F239" s="114" t="str">
        <f t="shared" si="48"/>
        <v/>
      </c>
      <c r="G239" s="53" t="str">
        <f t="shared" si="40"/>
        <v/>
      </c>
      <c r="H239" s="52"/>
      <c r="I239" s="43"/>
      <c r="J239" s="43"/>
      <c r="K239" s="251"/>
      <c r="L239" s="55" t="str">
        <f t="shared" si="41"/>
        <v/>
      </c>
      <c r="M239" s="38" t="str">
        <f>IF(ISNUMBER(Q239),IF(Q239&lt;10,"",VLOOKUP(R239,'8080'!$D$6:$J$252,'8080'!$I$4,0)),"")</f>
        <v/>
      </c>
      <c r="N239" s="53" t="str">
        <f>IF(ISNUMBER(Q239),IF(Q239&lt;10,"",VLOOKUP(R239,'8080'!$D$6:$J$252,'8080'!$H$4,0)),"")</f>
        <v/>
      </c>
      <c r="O239" s="210"/>
      <c r="P239" s="44"/>
      <c r="Q239" s="38" t="str">
        <f>IF(LEN(I239)=0,"",IF(I239="org",0,IF(I239="equ",1,IF(I239="db",2,IF(I239="dw",3,IF(I239="end",9,IF(ISNA(MATCH(I239,'8080'!$B$6:$B$252,0)),"BOGUS",VLOOKUP(I239,'8080'!$B$6:$L$252,'8080'!K$3,0))))))))</f>
        <v/>
      </c>
      <c r="R239" s="37" t="str">
        <f t="shared" si="42"/>
        <v/>
      </c>
      <c r="S239" s="38" t="str">
        <f>IF(LEN(Q239)=0,"",IF(Q239&gt;9,VLOOKUP(R239,'8080'!$D$6:$E$252,'8080'!$E$4,0),IF(OR(Q239&lt;2,Q239=9),0,IF(Q239=2,1,IF(Q239=3,2,"ERROR!")))))</f>
        <v/>
      </c>
      <c r="T239" s="37" t="str">
        <f t="shared" si="43"/>
        <v/>
      </c>
      <c r="U239" s="37" t="str">
        <f t="shared" si="49"/>
        <v/>
      </c>
      <c r="V239" s="37" t="str">
        <f t="shared" si="50"/>
        <v/>
      </c>
      <c r="W239" s="37" t="str">
        <f t="shared" si="44"/>
        <v/>
      </c>
      <c r="X239" s="38" t="str">
        <f t="shared" si="51"/>
        <v>0029</v>
      </c>
      <c r="Y239" s="38" t="str">
        <f t="shared" si="45"/>
        <v>0000</v>
      </c>
      <c r="Z239" s="38" t="str">
        <f t="shared" si="46"/>
        <v/>
      </c>
      <c r="AA239" s="37" t="str">
        <f>IF(LEFT(R239,1)="#","Invalid Instruction!",IF(ISNUMBER(Q239),IF(Q239&lt;10,"",VLOOKUP(R239,'8080'!$D$6:$J$252,'8080'!$J$4,0)),""))</f>
        <v/>
      </c>
      <c r="AB239" s="37" t="str">
        <f>IF(LEN(W239)=0,"",IF(ISERROR(VALUE(LEFT(W239,1))),IF(ISNA(MATCH(W239,W$13:W238,0)),"","DUP"),"LAB"))</f>
        <v/>
      </c>
      <c r="AC239" s="49"/>
    </row>
    <row r="240" spans="1:29" x14ac:dyDescent="0.2">
      <c r="A240" s="44"/>
      <c r="B240" s="210"/>
      <c r="C240" s="208" t="str">
        <f t="shared" si="47"/>
        <v/>
      </c>
      <c r="D240" s="54" t="str">
        <f t="shared" si="39"/>
        <v/>
      </c>
      <c r="E240" s="113" t="str">
        <f>IF(OR(LEN(I240)=0,Q240&lt;2,Q240=9),"",IF(AND(Q240&lt;4,LEFT(V240,1)="#"),"###",IF(Q240=2,IF(HEX2DEC(V240)&gt;255,"&gt;FF!",RIGHT(V240,2)),IF(Q240=3,DEC2HEX(MOD(HEX2DEC(V240),256),2),IF(ISNA(MATCH(R240,'8080'!$D$6:$D$252,0)),"###",VLOOKUP(R240,'8080'!$D$6:$K$252,4,0))))))</f>
        <v/>
      </c>
      <c r="F240" s="114" t="str">
        <f t="shared" si="48"/>
        <v/>
      </c>
      <c r="G240" s="53" t="str">
        <f t="shared" si="40"/>
        <v/>
      </c>
      <c r="H240" s="52"/>
      <c r="I240" s="43"/>
      <c r="J240" s="43"/>
      <c r="K240" s="251"/>
      <c r="L240" s="55" t="str">
        <f t="shared" si="41"/>
        <v/>
      </c>
      <c r="M240" s="38" t="str">
        <f>IF(ISNUMBER(Q240),IF(Q240&lt;10,"",VLOOKUP(R240,'8080'!$D$6:$J$252,'8080'!$I$4,0)),"")</f>
        <v/>
      </c>
      <c r="N240" s="53" t="str">
        <f>IF(ISNUMBER(Q240),IF(Q240&lt;10,"",VLOOKUP(R240,'8080'!$D$6:$J$252,'8080'!$H$4,0)),"")</f>
        <v/>
      </c>
      <c r="O240" s="210"/>
      <c r="P240" s="44"/>
      <c r="Q240" s="38" t="str">
        <f>IF(LEN(I240)=0,"",IF(I240="org",0,IF(I240="equ",1,IF(I240="db",2,IF(I240="dw",3,IF(I240="end",9,IF(ISNA(MATCH(I240,'8080'!$B$6:$B$252,0)),"BOGUS",VLOOKUP(I240,'8080'!$B$6:$L$252,'8080'!K$3,0))))))))</f>
        <v/>
      </c>
      <c r="R240" s="37" t="str">
        <f t="shared" si="42"/>
        <v/>
      </c>
      <c r="S240" s="38" t="str">
        <f>IF(LEN(Q240)=0,"",IF(Q240&gt;9,VLOOKUP(R240,'8080'!$D$6:$E$252,'8080'!$E$4,0),IF(OR(Q240&lt;2,Q240=9),0,IF(Q240=2,1,IF(Q240=3,2,"ERROR!")))))</f>
        <v/>
      </c>
      <c r="T240" s="37" t="str">
        <f t="shared" si="43"/>
        <v/>
      </c>
      <c r="U240" s="37" t="str">
        <f t="shared" si="49"/>
        <v/>
      </c>
      <c r="V240" s="37" t="str">
        <f t="shared" si="50"/>
        <v/>
      </c>
      <c r="W240" s="37" t="str">
        <f t="shared" si="44"/>
        <v/>
      </c>
      <c r="X240" s="38" t="str">
        <f t="shared" si="51"/>
        <v>0029</v>
      </c>
      <c r="Y240" s="38" t="str">
        <f t="shared" si="45"/>
        <v>0000</v>
      </c>
      <c r="Z240" s="38" t="str">
        <f t="shared" si="46"/>
        <v/>
      </c>
      <c r="AA240" s="37" t="str">
        <f>IF(LEFT(R240,1)="#","Invalid Instruction!",IF(ISNUMBER(Q240),IF(Q240&lt;10,"",VLOOKUP(R240,'8080'!$D$6:$J$252,'8080'!$J$4,0)),""))</f>
        <v/>
      </c>
      <c r="AB240" s="37" t="str">
        <f>IF(LEN(W240)=0,"",IF(ISERROR(VALUE(LEFT(W240,1))),IF(ISNA(MATCH(W240,W$13:W239,0)),"","DUP"),"LAB"))</f>
        <v/>
      </c>
      <c r="AC240" s="49"/>
    </row>
    <row r="241" spans="1:29" x14ac:dyDescent="0.2">
      <c r="A241" s="44"/>
      <c r="B241" s="210"/>
      <c r="C241" s="208" t="str">
        <f t="shared" si="47"/>
        <v/>
      </c>
      <c r="D241" s="54" t="str">
        <f t="shared" si="39"/>
        <v/>
      </c>
      <c r="E241" s="113" t="str">
        <f>IF(OR(LEN(I241)=0,Q241&lt;2,Q241=9),"",IF(AND(Q241&lt;4,LEFT(V241,1)="#"),"###",IF(Q241=2,IF(HEX2DEC(V241)&gt;255,"&gt;FF!",RIGHT(V241,2)),IF(Q241=3,DEC2HEX(MOD(HEX2DEC(V241),256),2),IF(ISNA(MATCH(R241,'8080'!$D$6:$D$252,0)),"###",VLOOKUP(R241,'8080'!$D$6:$K$252,4,0))))))</f>
        <v/>
      </c>
      <c r="F241" s="114" t="str">
        <f t="shared" si="48"/>
        <v/>
      </c>
      <c r="G241" s="53" t="str">
        <f t="shared" si="40"/>
        <v/>
      </c>
      <c r="H241" s="52"/>
      <c r="I241" s="43"/>
      <c r="J241" s="43"/>
      <c r="K241" s="251"/>
      <c r="L241" s="55" t="str">
        <f t="shared" si="41"/>
        <v/>
      </c>
      <c r="M241" s="38" t="str">
        <f>IF(ISNUMBER(Q241),IF(Q241&lt;10,"",VLOOKUP(R241,'8080'!$D$6:$J$252,'8080'!$I$4,0)),"")</f>
        <v/>
      </c>
      <c r="N241" s="53" t="str">
        <f>IF(ISNUMBER(Q241),IF(Q241&lt;10,"",VLOOKUP(R241,'8080'!$D$6:$J$252,'8080'!$H$4,0)),"")</f>
        <v/>
      </c>
      <c r="O241" s="210"/>
      <c r="P241" s="44"/>
      <c r="Q241" s="38" t="str">
        <f>IF(LEN(I241)=0,"",IF(I241="org",0,IF(I241="equ",1,IF(I241="db",2,IF(I241="dw",3,IF(I241="end",9,IF(ISNA(MATCH(I241,'8080'!$B$6:$B$252,0)),"BOGUS",VLOOKUP(I241,'8080'!$B$6:$L$252,'8080'!K$3,0))))))))</f>
        <v/>
      </c>
      <c r="R241" s="37" t="str">
        <f t="shared" si="42"/>
        <v/>
      </c>
      <c r="S241" s="38" t="str">
        <f>IF(LEN(Q241)=0,"",IF(Q241&gt;9,VLOOKUP(R241,'8080'!$D$6:$E$252,'8080'!$E$4,0),IF(OR(Q241&lt;2,Q241=9),0,IF(Q241=2,1,IF(Q241=3,2,"ERROR!")))))</f>
        <v/>
      </c>
      <c r="T241" s="37" t="str">
        <f t="shared" si="43"/>
        <v/>
      </c>
      <c r="U241" s="37" t="str">
        <f t="shared" si="49"/>
        <v/>
      </c>
      <c r="V241" s="37" t="str">
        <f t="shared" si="50"/>
        <v/>
      </c>
      <c r="W241" s="37" t="str">
        <f t="shared" si="44"/>
        <v/>
      </c>
      <c r="X241" s="38" t="str">
        <f t="shared" si="51"/>
        <v>0029</v>
      </c>
      <c r="Y241" s="38" t="str">
        <f t="shared" si="45"/>
        <v>0000</v>
      </c>
      <c r="Z241" s="38" t="str">
        <f t="shared" si="46"/>
        <v/>
      </c>
      <c r="AA241" s="37" t="str">
        <f>IF(LEFT(R241,1)="#","Invalid Instruction!",IF(ISNUMBER(Q241),IF(Q241&lt;10,"",VLOOKUP(R241,'8080'!$D$6:$J$252,'8080'!$J$4,0)),""))</f>
        <v/>
      </c>
      <c r="AB241" s="37" t="str">
        <f>IF(LEN(W241)=0,"",IF(ISERROR(VALUE(LEFT(W241,1))),IF(ISNA(MATCH(W241,W$13:W240,0)),"","DUP"),"LAB"))</f>
        <v/>
      </c>
      <c r="AC241" s="49"/>
    </row>
    <row r="242" spans="1:29" x14ac:dyDescent="0.2">
      <c r="A242" s="44"/>
      <c r="B242" s="210"/>
      <c r="C242" s="208" t="str">
        <f t="shared" si="47"/>
        <v/>
      </c>
      <c r="D242" s="54" t="str">
        <f t="shared" si="39"/>
        <v/>
      </c>
      <c r="E242" s="113" t="str">
        <f>IF(OR(LEN(I242)=0,Q242&lt;2,Q242=9),"",IF(AND(Q242&lt;4,LEFT(V242,1)="#"),"###",IF(Q242=2,IF(HEX2DEC(V242)&gt;255,"&gt;FF!",RIGHT(V242,2)),IF(Q242=3,DEC2HEX(MOD(HEX2DEC(V242),256),2),IF(ISNA(MATCH(R242,'8080'!$D$6:$D$252,0)),"###",VLOOKUP(R242,'8080'!$D$6:$K$252,4,0))))))</f>
        <v/>
      </c>
      <c r="F242" s="114" t="str">
        <f t="shared" si="48"/>
        <v/>
      </c>
      <c r="G242" s="53" t="str">
        <f t="shared" si="40"/>
        <v/>
      </c>
      <c r="H242" s="52"/>
      <c r="I242" s="43"/>
      <c r="J242" s="43"/>
      <c r="K242" s="251"/>
      <c r="L242" s="55" t="str">
        <f t="shared" si="41"/>
        <v/>
      </c>
      <c r="M242" s="38" t="str">
        <f>IF(ISNUMBER(Q242),IF(Q242&lt;10,"",VLOOKUP(R242,'8080'!$D$6:$J$252,'8080'!$I$4,0)),"")</f>
        <v/>
      </c>
      <c r="N242" s="53" t="str">
        <f>IF(ISNUMBER(Q242),IF(Q242&lt;10,"",VLOOKUP(R242,'8080'!$D$6:$J$252,'8080'!$H$4,0)),"")</f>
        <v/>
      </c>
      <c r="O242" s="210"/>
      <c r="P242" s="44"/>
      <c r="Q242" s="38" t="str">
        <f>IF(LEN(I242)=0,"",IF(I242="org",0,IF(I242="equ",1,IF(I242="db",2,IF(I242="dw",3,IF(I242="end",9,IF(ISNA(MATCH(I242,'8080'!$B$6:$B$252,0)),"BOGUS",VLOOKUP(I242,'8080'!$B$6:$L$252,'8080'!K$3,0))))))))</f>
        <v/>
      </c>
      <c r="R242" s="37" t="str">
        <f t="shared" si="42"/>
        <v/>
      </c>
      <c r="S242" s="38" t="str">
        <f>IF(LEN(Q242)=0,"",IF(Q242&gt;9,VLOOKUP(R242,'8080'!$D$6:$E$252,'8080'!$E$4,0),IF(OR(Q242&lt;2,Q242=9),0,IF(Q242=2,1,IF(Q242=3,2,"ERROR!")))))</f>
        <v/>
      </c>
      <c r="T242" s="37" t="str">
        <f t="shared" si="43"/>
        <v/>
      </c>
      <c r="U242" s="37" t="str">
        <f t="shared" si="49"/>
        <v/>
      </c>
      <c r="V242" s="37" t="str">
        <f t="shared" si="50"/>
        <v/>
      </c>
      <c r="W242" s="37" t="str">
        <f t="shared" si="44"/>
        <v/>
      </c>
      <c r="X242" s="38" t="str">
        <f t="shared" si="51"/>
        <v>0029</v>
      </c>
      <c r="Y242" s="38" t="str">
        <f t="shared" si="45"/>
        <v>0000</v>
      </c>
      <c r="Z242" s="38" t="str">
        <f t="shared" si="46"/>
        <v/>
      </c>
      <c r="AA242" s="37" t="str">
        <f>IF(LEFT(R242,1)="#","Invalid Instruction!",IF(ISNUMBER(Q242),IF(Q242&lt;10,"",VLOOKUP(R242,'8080'!$D$6:$J$252,'8080'!$J$4,0)),""))</f>
        <v/>
      </c>
      <c r="AB242" s="37" t="str">
        <f>IF(LEN(W242)=0,"",IF(ISERROR(VALUE(LEFT(W242,1))),IF(ISNA(MATCH(W242,W$13:W241,0)),"","DUP"),"LAB"))</f>
        <v/>
      </c>
      <c r="AC242" s="49"/>
    </row>
    <row r="243" spans="1:29" x14ac:dyDescent="0.2">
      <c r="A243" s="44"/>
      <c r="B243" s="210"/>
      <c r="C243" s="208" t="str">
        <f t="shared" si="47"/>
        <v/>
      </c>
      <c r="D243" s="54" t="str">
        <f t="shared" si="39"/>
        <v/>
      </c>
      <c r="E243" s="113" t="str">
        <f>IF(OR(LEN(I243)=0,Q243&lt;2,Q243=9),"",IF(AND(Q243&lt;4,LEFT(V243,1)="#"),"###",IF(Q243=2,IF(HEX2DEC(V243)&gt;255,"&gt;FF!",RIGHT(V243,2)),IF(Q243=3,DEC2HEX(MOD(HEX2DEC(V243),256),2),IF(ISNA(MATCH(R243,'8080'!$D$6:$D$252,0)),"###",VLOOKUP(R243,'8080'!$D$6:$K$252,4,0))))))</f>
        <v/>
      </c>
      <c r="F243" s="114" t="str">
        <f t="shared" si="48"/>
        <v/>
      </c>
      <c r="G243" s="53" t="str">
        <f t="shared" si="40"/>
        <v/>
      </c>
      <c r="H243" s="52"/>
      <c r="I243" s="43"/>
      <c r="J243" s="43"/>
      <c r="K243" s="251"/>
      <c r="L243" s="55" t="str">
        <f t="shared" si="41"/>
        <v/>
      </c>
      <c r="M243" s="38" t="str">
        <f>IF(ISNUMBER(Q243),IF(Q243&lt;10,"",VLOOKUP(R243,'8080'!$D$6:$J$252,'8080'!$I$4,0)),"")</f>
        <v/>
      </c>
      <c r="N243" s="53" t="str">
        <f>IF(ISNUMBER(Q243),IF(Q243&lt;10,"",VLOOKUP(R243,'8080'!$D$6:$J$252,'8080'!$H$4,0)),"")</f>
        <v/>
      </c>
      <c r="O243" s="210"/>
      <c r="P243" s="44"/>
      <c r="Q243" s="38" t="str">
        <f>IF(LEN(I243)=0,"",IF(I243="org",0,IF(I243="equ",1,IF(I243="db",2,IF(I243="dw",3,IF(I243="end",9,IF(ISNA(MATCH(I243,'8080'!$B$6:$B$252,0)),"BOGUS",VLOOKUP(I243,'8080'!$B$6:$L$252,'8080'!K$3,0))))))))</f>
        <v/>
      </c>
      <c r="R243" s="37" t="str">
        <f t="shared" si="42"/>
        <v/>
      </c>
      <c r="S243" s="38" t="str">
        <f>IF(LEN(Q243)=0,"",IF(Q243&gt;9,VLOOKUP(R243,'8080'!$D$6:$E$252,'8080'!$E$4,0),IF(OR(Q243&lt;2,Q243=9),0,IF(Q243=2,1,IF(Q243=3,2,"ERROR!")))))</f>
        <v/>
      </c>
      <c r="T243" s="37" t="str">
        <f t="shared" si="43"/>
        <v/>
      </c>
      <c r="U243" s="37" t="str">
        <f t="shared" si="49"/>
        <v/>
      </c>
      <c r="V243" s="37" t="str">
        <f t="shared" si="50"/>
        <v/>
      </c>
      <c r="W243" s="37" t="str">
        <f t="shared" si="44"/>
        <v/>
      </c>
      <c r="X243" s="38" t="str">
        <f t="shared" si="51"/>
        <v>0029</v>
      </c>
      <c r="Y243" s="38" t="str">
        <f t="shared" si="45"/>
        <v>0000</v>
      </c>
      <c r="Z243" s="38" t="str">
        <f t="shared" si="46"/>
        <v/>
      </c>
      <c r="AA243" s="37" t="str">
        <f>IF(LEFT(R243,1)="#","Invalid Instruction!",IF(ISNUMBER(Q243),IF(Q243&lt;10,"",VLOOKUP(R243,'8080'!$D$6:$J$252,'8080'!$J$4,0)),""))</f>
        <v/>
      </c>
      <c r="AB243" s="37" t="str">
        <f>IF(LEN(W243)=0,"",IF(ISERROR(VALUE(LEFT(W243,1))),IF(ISNA(MATCH(W243,W$13:W242,0)),"","DUP"),"LAB"))</f>
        <v/>
      </c>
      <c r="AC243" s="49"/>
    </row>
    <row r="244" spans="1:29" x14ac:dyDescent="0.2">
      <c r="A244" s="44"/>
      <c r="B244" s="210"/>
      <c r="C244" s="208" t="str">
        <f t="shared" si="47"/>
        <v/>
      </c>
      <c r="D244" s="54" t="str">
        <f t="shared" si="39"/>
        <v/>
      </c>
      <c r="E244" s="113" t="str">
        <f>IF(OR(LEN(I244)=0,Q244&lt;2,Q244=9),"",IF(AND(Q244&lt;4,LEFT(V244,1)="#"),"###",IF(Q244=2,IF(HEX2DEC(V244)&gt;255,"&gt;FF!",RIGHT(V244,2)),IF(Q244=3,DEC2HEX(MOD(HEX2DEC(V244),256),2),IF(ISNA(MATCH(R244,'8080'!$D$6:$D$252,0)),"###",VLOOKUP(R244,'8080'!$D$6:$K$252,4,0))))))</f>
        <v/>
      </c>
      <c r="F244" s="114" t="str">
        <f t="shared" si="48"/>
        <v/>
      </c>
      <c r="G244" s="53" t="str">
        <f t="shared" si="40"/>
        <v/>
      </c>
      <c r="H244" s="52"/>
      <c r="I244" s="43"/>
      <c r="J244" s="43"/>
      <c r="K244" s="251"/>
      <c r="L244" s="55" t="str">
        <f t="shared" si="41"/>
        <v/>
      </c>
      <c r="M244" s="38" t="str">
        <f>IF(ISNUMBER(Q244),IF(Q244&lt;10,"",VLOOKUP(R244,'8080'!$D$6:$J$252,'8080'!$I$4,0)),"")</f>
        <v/>
      </c>
      <c r="N244" s="53" t="str">
        <f>IF(ISNUMBER(Q244),IF(Q244&lt;10,"",VLOOKUP(R244,'8080'!$D$6:$J$252,'8080'!$H$4,0)),"")</f>
        <v/>
      </c>
      <c r="O244" s="210"/>
      <c r="P244" s="44"/>
      <c r="Q244" s="38" t="str">
        <f>IF(LEN(I244)=0,"",IF(I244="org",0,IF(I244="equ",1,IF(I244="db",2,IF(I244="dw",3,IF(I244="end",9,IF(ISNA(MATCH(I244,'8080'!$B$6:$B$252,0)),"BOGUS",VLOOKUP(I244,'8080'!$B$6:$L$252,'8080'!K$3,0))))))))</f>
        <v/>
      </c>
      <c r="R244" s="37" t="str">
        <f t="shared" si="42"/>
        <v/>
      </c>
      <c r="S244" s="38" t="str">
        <f>IF(LEN(Q244)=0,"",IF(Q244&gt;9,VLOOKUP(R244,'8080'!$D$6:$E$252,'8080'!$E$4,0),IF(OR(Q244&lt;2,Q244=9),0,IF(Q244=2,1,IF(Q244=3,2,"ERROR!")))))</f>
        <v/>
      </c>
      <c r="T244" s="37" t="str">
        <f t="shared" si="43"/>
        <v/>
      </c>
      <c r="U244" s="37" t="str">
        <f t="shared" si="49"/>
        <v/>
      </c>
      <c r="V244" s="37" t="str">
        <f t="shared" si="50"/>
        <v/>
      </c>
      <c r="W244" s="37" t="str">
        <f t="shared" si="44"/>
        <v/>
      </c>
      <c r="X244" s="38" t="str">
        <f t="shared" si="51"/>
        <v>0029</v>
      </c>
      <c r="Y244" s="38" t="str">
        <f t="shared" si="45"/>
        <v>0000</v>
      </c>
      <c r="Z244" s="38" t="str">
        <f t="shared" si="46"/>
        <v/>
      </c>
      <c r="AA244" s="37" t="str">
        <f>IF(LEFT(R244,1)="#","Invalid Instruction!",IF(ISNUMBER(Q244),IF(Q244&lt;10,"",VLOOKUP(R244,'8080'!$D$6:$J$252,'8080'!$J$4,0)),""))</f>
        <v/>
      </c>
      <c r="AB244" s="37" t="str">
        <f>IF(LEN(W244)=0,"",IF(ISERROR(VALUE(LEFT(W244,1))),IF(ISNA(MATCH(W244,W$13:W243,0)),"","DUP"),"LAB"))</f>
        <v/>
      </c>
      <c r="AC244" s="49"/>
    </row>
    <row r="245" spans="1:29" x14ac:dyDescent="0.2">
      <c r="A245" s="44"/>
      <c r="B245" s="210"/>
      <c r="C245" s="208" t="str">
        <f t="shared" si="47"/>
        <v/>
      </c>
      <c r="D245" s="54" t="str">
        <f t="shared" si="39"/>
        <v/>
      </c>
      <c r="E245" s="113" t="str">
        <f>IF(OR(LEN(I245)=0,Q245&lt;2,Q245=9),"",IF(AND(Q245&lt;4,LEFT(V245,1)="#"),"###",IF(Q245=2,IF(HEX2DEC(V245)&gt;255,"&gt;FF!",RIGHT(V245,2)),IF(Q245=3,DEC2HEX(MOD(HEX2DEC(V245),256),2),IF(ISNA(MATCH(R245,'8080'!$D$6:$D$252,0)),"###",VLOOKUP(R245,'8080'!$D$6:$K$252,4,0))))))</f>
        <v/>
      </c>
      <c r="F245" s="114" t="str">
        <f t="shared" si="48"/>
        <v/>
      </c>
      <c r="G245" s="53" t="str">
        <f t="shared" si="40"/>
        <v/>
      </c>
      <c r="H245" s="52"/>
      <c r="I245" s="43"/>
      <c r="J245" s="43"/>
      <c r="K245" s="251"/>
      <c r="L245" s="55" t="str">
        <f t="shared" si="41"/>
        <v/>
      </c>
      <c r="M245" s="38" t="str">
        <f>IF(ISNUMBER(Q245),IF(Q245&lt;10,"",VLOOKUP(R245,'8080'!$D$6:$J$252,'8080'!$I$4,0)),"")</f>
        <v/>
      </c>
      <c r="N245" s="53" t="str">
        <f>IF(ISNUMBER(Q245),IF(Q245&lt;10,"",VLOOKUP(R245,'8080'!$D$6:$J$252,'8080'!$H$4,0)),"")</f>
        <v/>
      </c>
      <c r="O245" s="210"/>
      <c r="P245" s="44"/>
      <c r="Q245" s="38" t="str">
        <f>IF(LEN(I245)=0,"",IF(I245="org",0,IF(I245="equ",1,IF(I245="db",2,IF(I245="dw",3,IF(I245="end",9,IF(ISNA(MATCH(I245,'8080'!$B$6:$B$252,0)),"BOGUS",VLOOKUP(I245,'8080'!$B$6:$L$252,'8080'!K$3,0))))))))</f>
        <v/>
      </c>
      <c r="R245" s="37" t="str">
        <f t="shared" si="42"/>
        <v/>
      </c>
      <c r="S245" s="38" t="str">
        <f>IF(LEN(Q245)=0,"",IF(Q245&gt;9,VLOOKUP(R245,'8080'!$D$6:$E$252,'8080'!$E$4,0),IF(OR(Q245&lt;2,Q245=9),0,IF(Q245=2,1,IF(Q245=3,2,"ERROR!")))))</f>
        <v/>
      </c>
      <c r="T245" s="37" t="str">
        <f t="shared" si="43"/>
        <v/>
      </c>
      <c r="U245" s="37" t="str">
        <f t="shared" si="49"/>
        <v/>
      </c>
      <c r="V245" s="37" t="str">
        <f t="shared" si="50"/>
        <v/>
      </c>
      <c r="W245" s="37" t="str">
        <f t="shared" si="44"/>
        <v/>
      </c>
      <c r="X245" s="38" t="str">
        <f t="shared" si="51"/>
        <v>0029</v>
      </c>
      <c r="Y245" s="38" t="str">
        <f t="shared" si="45"/>
        <v>0000</v>
      </c>
      <c r="Z245" s="38" t="str">
        <f t="shared" si="46"/>
        <v/>
      </c>
      <c r="AA245" s="37" t="str">
        <f>IF(LEFT(R245,1)="#","Invalid Instruction!",IF(ISNUMBER(Q245),IF(Q245&lt;10,"",VLOOKUP(R245,'8080'!$D$6:$J$252,'8080'!$J$4,0)),""))</f>
        <v/>
      </c>
      <c r="AB245" s="37" t="str">
        <f>IF(LEN(W245)=0,"",IF(ISERROR(VALUE(LEFT(W245,1))),IF(ISNA(MATCH(W245,W$13:W244,0)),"","DUP"),"LAB"))</f>
        <v/>
      </c>
      <c r="AC245" s="49"/>
    </row>
    <row r="246" spans="1:29" x14ac:dyDescent="0.2">
      <c r="A246" s="44"/>
      <c r="B246" s="210"/>
      <c r="C246" s="208" t="str">
        <f t="shared" si="47"/>
        <v/>
      </c>
      <c r="D246" s="54" t="str">
        <f t="shared" si="39"/>
        <v/>
      </c>
      <c r="E246" s="113" t="str">
        <f>IF(OR(LEN(I246)=0,Q246&lt;2,Q246=9),"",IF(AND(Q246&lt;4,LEFT(V246,1)="#"),"###",IF(Q246=2,IF(HEX2DEC(V246)&gt;255,"&gt;FF!",RIGHT(V246,2)),IF(Q246=3,DEC2HEX(MOD(HEX2DEC(V246),256),2),IF(ISNA(MATCH(R246,'8080'!$D$6:$D$252,0)),"###",VLOOKUP(R246,'8080'!$D$6:$K$252,4,0))))))</f>
        <v/>
      </c>
      <c r="F246" s="114" t="str">
        <f t="shared" si="48"/>
        <v/>
      </c>
      <c r="G246" s="53" t="str">
        <f t="shared" si="40"/>
        <v/>
      </c>
      <c r="H246" s="52"/>
      <c r="I246" s="43"/>
      <c r="J246" s="43"/>
      <c r="K246" s="251"/>
      <c r="L246" s="55" t="str">
        <f t="shared" si="41"/>
        <v/>
      </c>
      <c r="M246" s="38" t="str">
        <f>IF(ISNUMBER(Q246),IF(Q246&lt;10,"",VLOOKUP(R246,'8080'!$D$6:$J$252,'8080'!$I$4,0)),"")</f>
        <v/>
      </c>
      <c r="N246" s="53" t="str">
        <f>IF(ISNUMBER(Q246),IF(Q246&lt;10,"",VLOOKUP(R246,'8080'!$D$6:$J$252,'8080'!$H$4,0)),"")</f>
        <v/>
      </c>
      <c r="O246" s="210"/>
      <c r="P246" s="44"/>
      <c r="Q246" s="38" t="str">
        <f>IF(LEN(I246)=0,"",IF(I246="org",0,IF(I246="equ",1,IF(I246="db",2,IF(I246="dw",3,IF(I246="end",9,IF(ISNA(MATCH(I246,'8080'!$B$6:$B$252,0)),"BOGUS",VLOOKUP(I246,'8080'!$B$6:$L$252,'8080'!K$3,0))))))))</f>
        <v/>
      </c>
      <c r="R246" s="37" t="str">
        <f t="shared" si="42"/>
        <v/>
      </c>
      <c r="S246" s="38" t="str">
        <f>IF(LEN(Q246)=0,"",IF(Q246&gt;9,VLOOKUP(R246,'8080'!$D$6:$E$252,'8080'!$E$4,0),IF(OR(Q246&lt;2,Q246=9),0,IF(Q246=2,1,IF(Q246=3,2,"ERROR!")))))</f>
        <v/>
      </c>
      <c r="T246" s="37" t="str">
        <f t="shared" si="43"/>
        <v/>
      </c>
      <c r="U246" s="37" t="str">
        <f t="shared" si="49"/>
        <v/>
      </c>
      <c r="V246" s="37" t="str">
        <f t="shared" si="50"/>
        <v/>
      </c>
      <c r="W246" s="37" t="str">
        <f t="shared" si="44"/>
        <v/>
      </c>
      <c r="X246" s="38" t="str">
        <f t="shared" si="51"/>
        <v>0029</v>
      </c>
      <c r="Y246" s="38" t="str">
        <f t="shared" si="45"/>
        <v>0000</v>
      </c>
      <c r="Z246" s="38" t="str">
        <f t="shared" si="46"/>
        <v/>
      </c>
      <c r="AA246" s="37" t="str">
        <f>IF(LEFT(R246,1)="#","Invalid Instruction!",IF(ISNUMBER(Q246),IF(Q246&lt;10,"",VLOOKUP(R246,'8080'!$D$6:$J$252,'8080'!$J$4,0)),""))</f>
        <v/>
      </c>
      <c r="AB246" s="37" t="str">
        <f>IF(LEN(W246)=0,"",IF(ISERROR(VALUE(LEFT(W246,1))),IF(ISNA(MATCH(W246,W$13:W245,0)),"","DUP"),"LAB"))</f>
        <v/>
      </c>
      <c r="AC246" s="49"/>
    </row>
    <row r="247" spans="1:29" x14ac:dyDescent="0.2">
      <c r="A247" s="44"/>
      <c r="B247" s="210"/>
      <c r="C247" s="208" t="str">
        <f t="shared" si="47"/>
        <v/>
      </c>
      <c r="D247" s="54" t="str">
        <f t="shared" si="39"/>
        <v/>
      </c>
      <c r="E247" s="113" t="str">
        <f>IF(OR(LEN(I247)=0,Q247&lt;2,Q247=9),"",IF(AND(Q247&lt;4,LEFT(V247,1)="#"),"###",IF(Q247=2,IF(HEX2DEC(V247)&gt;255,"&gt;FF!",RIGHT(V247,2)),IF(Q247=3,DEC2HEX(MOD(HEX2DEC(V247),256),2),IF(ISNA(MATCH(R247,'8080'!$D$6:$D$252,0)),"###",VLOOKUP(R247,'8080'!$D$6:$K$252,4,0))))))</f>
        <v/>
      </c>
      <c r="F247" s="114" t="str">
        <f t="shared" si="48"/>
        <v/>
      </c>
      <c r="G247" s="53" t="str">
        <f t="shared" si="40"/>
        <v/>
      </c>
      <c r="H247" s="52"/>
      <c r="I247" s="43"/>
      <c r="J247" s="43"/>
      <c r="K247" s="251"/>
      <c r="L247" s="55" t="str">
        <f t="shared" si="41"/>
        <v/>
      </c>
      <c r="M247" s="38" t="str">
        <f>IF(ISNUMBER(Q247),IF(Q247&lt;10,"",VLOOKUP(R247,'8080'!$D$6:$J$252,'8080'!$I$4,0)),"")</f>
        <v/>
      </c>
      <c r="N247" s="53" t="str">
        <f>IF(ISNUMBER(Q247),IF(Q247&lt;10,"",VLOOKUP(R247,'8080'!$D$6:$J$252,'8080'!$H$4,0)),"")</f>
        <v/>
      </c>
      <c r="O247" s="210"/>
      <c r="P247" s="44"/>
      <c r="Q247" s="38" t="str">
        <f>IF(LEN(I247)=0,"",IF(I247="org",0,IF(I247="equ",1,IF(I247="db",2,IF(I247="dw",3,IF(I247="end",9,IF(ISNA(MATCH(I247,'8080'!$B$6:$B$252,0)),"BOGUS",VLOOKUP(I247,'8080'!$B$6:$L$252,'8080'!K$3,0))))))))</f>
        <v/>
      </c>
      <c r="R247" s="37" t="str">
        <f t="shared" si="42"/>
        <v/>
      </c>
      <c r="S247" s="38" t="str">
        <f>IF(LEN(Q247)=0,"",IF(Q247&gt;9,VLOOKUP(R247,'8080'!$D$6:$E$252,'8080'!$E$4,0),IF(OR(Q247&lt;2,Q247=9),0,IF(Q247=2,1,IF(Q247=3,2,"ERROR!")))))</f>
        <v/>
      </c>
      <c r="T247" s="37" t="str">
        <f t="shared" si="43"/>
        <v/>
      </c>
      <c r="U247" s="37" t="str">
        <f t="shared" si="49"/>
        <v/>
      </c>
      <c r="V247" s="37" t="str">
        <f t="shared" si="50"/>
        <v/>
      </c>
      <c r="W247" s="37" t="str">
        <f t="shared" si="44"/>
        <v/>
      </c>
      <c r="X247" s="38" t="str">
        <f t="shared" si="51"/>
        <v>0029</v>
      </c>
      <c r="Y247" s="38" t="str">
        <f t="shared" si="45"/>
        <v>0000</v>
      </c>
      <c r="Z247" s="38" t="str">
        <f t="shared" si="46"/>
        <v/>
      </c>
      <c r="AA247" s="37" t="str">
        <f>IF(LEFT(R247,1)="#","Invalid Instruction!",IF(ISNUMBER(Q247),IF(Q247&lt;10,"",VLOOKUP(R247,'8080'!$D$6:$J$252,'8080'!$J$4,0)),""))</f>
        <v/>
      </c>
      <c r="AB247" s="37" t="str">
        <f>IF(LEN(W247)=0,"",IF(ISERROR(VALUE(LEFT(W247,1))),IF(ISNA(MATCH(W247,W$13:W246,0)),"","DUP"),"LAB"))</f>
        <v/>
      </c>
      <c r="AC247" s="49"/>
    </row>
    <row r="248" spans="1:29" x14ac:dyDescent="0.2">
      <c r="A248" s="44"/>
      <c r="B248" s="210"/>
      <c r="C248" s="208" t="str">
        <f t="shared" si="47"/>
        <v/>
      </c>
      <c r="D248" s="54" t="str">
        <f t="shared" si="39"/>
        <v/>
      </c>
      <c r="E248" s="113" t="str">
        <f>IF(OR(LEN(I248)=0,Q248&lt;2,Q248=9),"",IF(AND(Q248&lt;4,LEFT(V248,1)="#"),"###",IF(Q248=2,IF(HEX2DEC(V248)&gt;255,"&gt;FF!",RIGHT(V248,2)),IF(Q248=3,DEC2HEX(MOD(HEX2DEC(V248),256),2),IF(ISNA(MATCH(R248,'8080'!$D$6:$D$252,0)),"###",VLOOKUP(R248,'8080'!$D$6:$K$252,4,0))))))</f>
        <v/>
      </c>
      <c r="F248" s="114" t="str">
        <f t="shared" si="48"/>
        <v/>
      </c>
      <c r="G248" s="53" t="str">
        <f t="shared" si="40"/>
        <v/>
      </c>
      <c r="H248" s="52"/>
      <c r="I248" s="43"/>
      <c r="J248" s="43"/>
      <c r="K248" s="251"/>
      <c r="L248" s="55" t="str">
        <f t="shared" si="41"/>
        <v/>
      </c>
      <c r="M248" s="38" t="str">
        <f>IF(ISNUMBER(Q248),IF(Q248&lt;10,"",VLOOKUP(R248,'8080'!$D$6:$J$252,'8080'!$I$4,0)),"")</f>
        <v/>
      </c>
      <c r="N248" s="53" t="str">
        <f>IF(ISNUMBER(Q248),IF(Q248&lt;10,"",VLOOKUP(R248,'8080'!$D$6:$J$252,'8080'!$H$4,0)),"")</f>
        <v/>
      </c>
      <c r="O248" s="210"/>
      <c r="P248" s="44"/>
      <c r="Q248" s="38" t="str">
        <f>IF(LEN(I248)=0,"",IF(I248="org",0,IF(I248="equ",1,IF(I248="db",2,IF(I248="dw",3,IF(I248="end",9,IF(ISNA(MATCH(I248,'8080'!$B$6:$B$252,0)),"BOGUS",VLOOKUP(I248,'8080'!$B$6:$L$252,'8080'!K$3,0))))))))</f>
        <v/>
      </c>
      <c r="R248" s="37" t="str">
        <f t="shared" si="42"/>
        <v/>
      </c>
      <c r="S248" s="38" t="str">
        <f>IF(LEN(Q248)=0,"",IF(Q248&gt;9,VLOOKUP(R248,'8080'!$D$6:$E$252,'8080'!$E$4,0),IF(OR(Q248&lt;2,Q248=9),0,IF(Q248=2,1,IF(Q248=3,2,"ERROR!")))))</f>
        <v/>
      </c>
      <c r="T248" s="37" t="str">
        <f t="shared" si="43"/>
        <v/>
      </c>
      <c r="U248" s="37" t="str">
        <f t="shared" si="49"/>
        <v/>
      </c>
      <c r="V248" s="37" t="str">
        <f t="shared" si="50"/>
        <v/>
      </c>
      <c r="W248" s="37" t="str">
        <f t="shared" si="44"/>
        <v/>
      </c>
      <c r="X248" s="38" t="str">
        <f t="shared" si="51"/>
        <v>0029</v>
      </c>
      <c r="Y248" s="38" t="str">
        <f t="shared" si="45"/>
        <v>0000</v>
      </c>
      <c r="Z248" s="38" t="str">
        <f t="shared" si="46"/>
        <v/>
      </c>
      <c r="AA248" s="37" t="str">
        <f>IF(LEFT(R248,1)="#","Invalid Instruction!",IF(ISNUMBER(Q248),IF(Q248&lt;10,"",VLOOKUP(R248,'8080'!$D$6:$J$252,'8080'!$J$4,0)),""))</f>
        <v/>
      </c>
      <c r="AB248" s="37" t="str">
        <f>IF(LEN(W248)=0,"",IF(ISERROR(VALUE(LEFT(W248,1))),IF(ISNA(MATCH(W248,W$13:W247,0)),"","DUP"),"LAB"))</f>
        <v/>
      </c>
      <c r="AC248" s="49"/>
    </row>
    <row r="249" spans="1:29" x14ac:dyDescent="0.2">
      <c r="A249" s="44"/>
      <c r="B249" s="210"/>
      <c r="C249" s="208" t="str">
        <f t="shared" si="47"/>
        <v/>
      </c>
      <c r="D249" s="54" t="str">
        <f t="shared" si="39"/>
        <v/>
      </c>
      <c r="E249" s="113" t="str">
        <f>IF(OR(LEN(I249)=0,Q249&lt;2,Q249=9),"",IF(AND(Q249&lt;4,LEFT(V249,1)="#"),"###",IF(Q249=2,IF(HEX2DEC(V249)&gt;255,"&gt;FF!",RIGHT(V249,2)),IF(Q249=3,DEC2HEX(MOD(HEX2DEC(V249),256),2),IF(ISNA(MATCH(R249,'8080'!$D$6:$D$252,0)),"###",VLOOKUP(R249,'8080'!$D$6:$K$252,4,0))))))</f>
        <v/>
      </c>
      <c r="F249" s="114" t="str">
        <f t="shared" si="48"/>
        <v/>
      </c>
      <c r="G249" s="53" t="str">
        <f t="shared" si="40"/>
        <v/>
      </c>
      <c r="H249" s="52"/>
      <c r="I249" s="43"/>
      <c r="J249" s="43"/>
      <c r="K249" s="251"/>
      <c r="L249" s="55" t="str">
        <f t="shared" si="41"/>
        <v/>
      </c>
      <c r="M249" s="38" t="str">
        <f>IF(ISNUMBER(Q249),IF(Q249&lt;10,"",VLOOKUP(R249,'8080'!$D$6:$J$252,'8080'!$I$4,0)),"")</f>
        <v/>
      </c>
      <c r="N249" s="53" t="str">
        <f>IF(ISNUMBER(Q249),IF(Q249&lt;10,"",VLOOKUP(R249,'8080'!$D$6:$J$252,'8080'!$H$4,0)),"")</f>
        <v/>
      </c>
      <c r="O249" s="210"/>
      <c r="P249" s="44"/>
      <c r="Q249" s="38" t="str">
        <f>IF(LEN(I249)=0,"",IF(I249="org",0,IF(I249="equ",1,IF(I249="db",2,IF(I249="dw",3,IF(I249="end",9,IF(ISNA(MATCH(I249,'8080'!$B$6:$B$252,0)),"BOGUS",VLOOKUP(I249,'8080'!$B$6:$L$252,'8080'!K$3,0))))))))</f>
        <v/>
      </c>
      <c r="R249" s="37" t="str">
        <f t="shared" si="42"/>
        <v/>
      </c>
      <c r="S249" s="38" t="str">
        <f>IF(LEN(Q249)=0,"",IF(Q249&gt;9,VLOOKUP(R249,'8080'!$D$6:$E$252,'8080'!$E$4,0),IF(OR(Q249&lt;2,Q249=9),0,IF(Q249=2,1,IF(Q249=3,2,"ERROR!")))))</f>
        <v/>
      </c>
      <c r="T249" s="37" t="str">
        <f t="shared" si="43"/>
        <v/>
      </c>
      <c r="U249" s="37" t="str">
        <f t="shared" si="49"/>
        <v/>
      </c>
      <c r="V249" s="37" t="str">
        <f t="shared" si="50"/>
        <v/>
      </c>
      <c r="W249" s="37" t="str">
        <f t="shared" si="44"/>
        <v/>
      </c>
      <c r="X249" s="38" t="str">
        <f t="shared" si="51"/>
        <v>0029</v>
      </c>
      <c r="Y249" s="38" t="str">
        <f t="shared" si="45"/>
        <v>0000</v>
      </c>
      <c r="Z249" s="38" t="str">
        <f t="shared" si="46"/>
        <v/>
      </c>
      <c r="AA249" s="37" t="str">
        <f>IF(LEFT(R249,1)="#","Invalid Instruction!",IF(ISNUMBER(Q249),IF(Q249&lt;10,"",VLOOKUP(R249,'8080'!$D$6:$J$252,'8080'!$J$4,0)),""))</f>
        <v/>
      </c>
      <c r="AB249" s="37" t="str">
        <f>IF(LEN(W249)=0,"",IF(ISERROR(VALUE(LEFT(W249,1))),IF(ISNA(MATCH(W249,W$13:W248,0)),"","DUP"),"LAB"))</f>
        <v/>
      </c>
      <c r="AC249" s="49"/>
    </row>
    <row r="250" spans="1:29" x14ac:dyDescent="0.2">
      <c r="A250" s="44"/>
      <c r="B250" s="210"/>
      <c r="C250" s="208" t="str">
        <f t="shared" si="47"/>
        <v/>
      </c>
      <c r="D250" s="54" t="str">
        <f t="shared" si="39"/>
        <v/>
      </c>
      <c r="E250" s="113" t="str">
        <f>IF(OR(LEN(I250)=0,Q250&lt;2,Q250=9),"",IF(AND(Q250&lt;4,LEFT(V250,1)="#"),"###",IF(Q250=2,IF(HEX2DEC(V250)&gt;255,"&gt;FF!",RIGHT(V250,2)),IF(Q250=3,DEC2HEX(MOD(HEX2DEC(V250),256),2),IF(ISNA(MATCH(R250,'8080'!$D$6:$D$252,0)),"###",VLOOKUP(R250,'8080'!$D$6:$K$252,4,0))))))</f>
        <v/>
      </c>
      <c r="F250" s="114" t="str">
        <f t="shared" si="48"/>
        <v/>
      </c>
      <c r="G250" s="53" t="str">
        <f t="shared" si="40"/>
        <v/>
      </c>
      <c r="H250" s="52"/>
      <c r="I250" s="43"/>
      <c r="J250" s="43"/>
      <c r="K250" s="251"/>
      <c r="L250" s="55" t="str">
        <f t="shared" si="41"/>
        <v/>
      </c>
      <c r="M250" s="38" t="str">
        <f>IF(ISNUMBER(Q250),IF(Q250&lt;10,"",VLOOKUP(R250,'8080'!$D$6:$J$252,'8080'!$I$4,0)),"")</f>
        <v/>
      </c>
      <c r="N250" s="53" t="str">
        <f>IF(ISNUMBER(Q250),IF(Q250&lt;10,"",VLOOKUP(R250,'8080'!$D$6:$J$252,'8080'!$H$4,0)),"")</f>
        <v/>
      </c>
      <c r="O250" s="210"/>
      <c r="P250" s="44"/>
      <c r="Q250" s="38" t="str">
        <f>IF(LEN(I250)=0,"",IF(I250="org",0,IF(I250="equ",1,IF(I250="db",2,IF(I250="dw",3,IF(I250="end",9,IF(ISNA(MATCH(I250,'8080'!$B$6:$B$252,0)),"BOGUS",VLOOKUP(I250,'8080'!$B$6:$L$252,'8080'!K$3,0))))))))</f>
        <v/>
      </c>
      <c r="R250" s="37" t="str">
        <f t="shared" si="42"/>
        <v/>
      </c>
      <c r="S250" s="38" t="str">
        <f>IF(LEN(Q250)=0,"",IF(Q250&gt;9,VLOOKUP(R250,'8080'!$D$6:$E$252,'8080'!$E$4,0),IF(OR(Q250&lt;2,Q250=9),0,IF(Q250=2,1,IF(Q250=3,2,"ERROR!")))))</f>
        <v/>
      </c>
      <c r="T250" s="37" t="str">
        <f t="shared" si="43"/>
        <v/>
      </c>
      <c r="U250" s="37" t="str">
        <f t="shared" si="49"/>
        <v/>
      </c>
      <c r="V250" s="37" t="str">
        <f t="shared" si="50"/>
        <v/>
      </c>
      <c r="W250" s="37" t="str">
        <f t="shared" si="44"/>
        <v/>
      </c>
      <c r="X250" s="38" t="str">
        <f t="shared" si="51"/>
        <v>0029</v>
      </c>
      <c r="Y250" s="38" t="str">
        <f t="shared" si="45"/>
        <v>0000</v>
      </c>
      <c r="Z250" s="38" t="str">
        <f t="shared" si="46"/>
        <v/>
      </c>
      <c r="AA250" s="37" t="str">
        <f>IF(LEFT(R250,1)="#","Invalid Instruction!",IF(ISNUMBER(Q250),IF(Q250&lt;10,"",VLOOKUP(R250,'8080'!$D$6:$J$252,'8080'!$J$4,0)),""))</f>
        <v/>
      </c>
      <c r="AB250" s="37" t="str">
        <f>IF(LEN(W250)=0,"",IF(ISERROR(VALUE(LEFT(W250,1))),IF(ISNA(MATCH(W250,W$13:W249,0)),"","DUP"),"LAB"))</f>
        <v/>
      </c>
      <c r="AC250" s="49"/>
    </row>
    <row r="251" spans="1:29" x14ac:dyDescent="0.2">
      <c r="A251" s="44"/>
      <c r="B251" s="210"/>
      <c r="C251" s="208" t="str">
        <f t="shared" si="47"/>
        <v/>
      </c>
      <c r="D251" s="54" t="str">
        <f t="shared" si="39"/>
        <v/>
      </c>
      <c r="E251" s="113" t="str">
        <f>IF(OR(LEN(I251)=0,Q251&lt;2,Q251=9),"",IF(AND(Q251&lt;4,LEFT(V251,1)="#"),"###",IF(Q251=2,IF(HEX2DEC(V251)&gt;255,"&gt;FF!",RIGHT(V251,2)),IF(Q251=3,DEC2HEX(MOD(HEX2DEC(V251),256),2),IF(ISNA(MATCH(R251,'8080'!$D$6:$D$252,0)),"###",VLOOKUP(R251,'8080'!$D$6:$K$252,4,0))))))</f>
        <v/>
      </c>
      <c r="F251" s="114" t="str">
        <f t="shared" si="48"/>
        <v/>
      </c>
      <c r="G251" s="53" t="str">
        <f t="shared" si="40"/>
        <v/>
      </c>
      <c r="H251" s="52"/>
      <c r="I251" s="43"/>
      <c r="J251" s="43"/>
      <c r="K251" s="251"/>
      <c r="L251" s="55" t="str">
        <f t="shared" si="41"/>
        <v/>
      </c>
      <c r="M251" s="38" t="str">
        <f>IF(ISNUMBER(Q251),IF(Q251&lt;10,"",VLOOKUP(R251,'8080'!$D$6:$J$252,'8080'!$I$4,0)),"")</f>
        <v/>
      </c>
      <c r="N251" s="53" t="str">
        <f>IF(ISNUMBER(Q251),IF(Q251&lt;10,"",VLOOKUP(R251,'8080'!$D$6:$J$252,'8080'!$H$4,0)),"")</f>
        <v/>
      </c>
      <c r="O251" s="210"/>
      <c r="P251" s="44"/>
      <c r="Q251" s="38" t="str">
        <f>IF(LEN(I251)=0,"",IF(I251="org",0,IF(I251="equ",1,IF(I251="db",2,IF(I251="dw",3,IF(I251="end",9,IF(ISNA(MATCH(I251,'8080'!$B$6:$B$252,0)),"BOGUS",VLOOKUP(I251,'8080'!$B$6:$L$252,'8080'!K$3,0))))))))</f>
        <v/>
      </c>
      <c r="R251" s="37" t="str">
        <f t="shared" si="42"/>
        <v/>
      </c>
      <c r="S251" s="38" t="str">
        <f>IF(LEN(Q251)=0,"",IF(Q251&gt;9,VLOOKUP(R251,'8080'!$D$6:$E$252,'8080'!$E$4,0),IF(OR(Q251&lt;2,Q251=9),0,IF(Q251=2,1,IF(Q251=3,2,"ERROR!")))))</f>
        <v/>
      </c>
      <c r="T251" s="37" t="str">
        <f t="shared" si="43"/>
        <v/>
      </c>
      <c r="U251" s="37" t="str">
        <f t="shared" si="49"/>
        <v/>
      </c>
      <c r="V251" s="37" t="str">
        <f t="shared" si="50"/>
        <v/>
      </c>
      <c r="W251" s="37" t="str">
        <f t="shared" si="44"/>
        <v/>
      </c>
      <c r="X251" s="38" t="str">
        <f t="shared" si="51"/>
        <v>0029</v>
      </c>
      <c r="Y251" s="38" t="str">
        <f t="shared" si="45"/>
        <v>0000</v>
      </c>
      <c r="Z251" s="38" t="str">
        <f t="shared" si="46"/>
        <v/>
      </c>
      <c r="AA251" s="37" t="str">
        <f>IF(LEFT(R251,1)="#","Invalid Instruction!",IF(ISNUMBER(Q251),IF(Q251&lt;10,"",VLOOKUP(R251,'8080'!$D$6:$J$252,'8080'!$J$4,0)),""))</f>
        <v/>
      </c>
      <c r="AB251" s="37" t="str">
        <f>IF(LEN(W251)=0,"",IF(ISERROR(VALUE(LEFT(W251,1))),IF(ISNA(MATCH(W251,W$13:W250,0)),"","DUP"),"LAB"))</f>
        <v/>
      </c>
      <c r="AC251" s="49"/>
    </row>
    <row r="252" spans="1:29" x14ac:dyDescent="0.2">
      <c r="A252" s="44"/>
      <c r="B252" s="210"/>
      <c r="C252" s="208" t="str">
        <f t="shared" si="47"/>
        <v/>
      </c>
      <c r="D252" s="54" t="str">
        <f t="shared" si="39"/>
        <v/>
      </c>
      <c r="E252" s="113" t="str">
        <f>IF(OR(LEN(I252)=0,Q252&lt;2,Q252=9),"",IF(AND(Q252&lt;4,LEFT(V252,1)="#"),"###",IF(Q252=2,IF(HEX2DEC(V252)&gt;255,"&gt;FF!",RIGHT(V252,2)),IF(Q252=3,DEC2HEX(MOD(HEX2DEC(V252),256),2),IF(ISNA(MATCH(R252,'8080'!$D$6:$D$252,0)),"###",VLOOKUP(R252,'8080'!$D$6:$K$252,4,0))))))</f>
        <v/>
      </c>
      <c r="F252" s="114" t="str">
        <f t="shared" si="48"/>
        <v/>
      </c>
      <c r="G252" s="53" t="str">
        <f t="shared" si="40"/>
        <v/>
      </c>
      <c r="H252" s="52"/>
      <c r="I252" s="43"/>
      <c r="J252" s="43"/>
      <c r="K252" s="251"/>
      <c r="L252" s="55" t="str">
        <f t="shared" si="41"/>
        <v/>
      </c>
      <c r="M252" s="38" t="str">
        <f>IF(ISNUMBER(Q252),IF(Q252&lt;10,"",VLOOKUP(R252,'8080'!$D$6:$J$252,'8080'!$I$4,0)),"")</f>
        <v/>
      </c>
      <c r="N252" s="53" t="str">
        <f>IF(ISNUMBER(Q252),IF(Q252&lt;10,"",VLOOKUP(R252,'8080'!$D$6:$J$252,'8080'!$H$4,0)),"")</f>
        <v/>
      </c>
      <c r="O252" s="210"/>
      <c r="P252" s="44"/>
      <c r="Q252" s="38" t="str">
        <f>IF(LEN(I252)=0,"",IF(I252="org",0,IF(I252="equ",1,IF(I252="db",2,IF(I252="dw",3,IF(I252="end",9,IF(ISNA(MATCH(I252,'8080'!$B$6:$B$252,0)),"BOGUS",VLOOKUP(I252,'8080'!$B$6:$L$252,'8080'!K$3,0))))))))</f>
        <v/>
      </c>
      <c r="R252" s="37" t="str">
        <f t="shared" si="42"/>
        <v/>
      </c>
      <c r="S252" s="38" t="str">
        <f>IF(LEN(Q252)=0,"",IF(Q252&gt;9,VLOOKUP(R252,'8080'!$D$6:$E$252,'8080'!$E$4,0),IF(OR(Q252&lt;2,Q252=9),0,IF(Q252=2,1,IF(Q252=3,2,"ERROR!")))))</f>
        <v/>
      </c>
      <c r="T252" s="37" t="str">
        <f t="shared" si="43"/>
        <v/>
      </c>
      <c r="U252" s="37" t="str">
        <f t="shared" si="49"/>
        <v/>
      </c>
      <c r="V252" s="37" t="str">
        <f t="shared" si="50"/>
        <v/>
      </c>
      <c r="W252" s="37" t="str">
        <f t="shared" si="44"/>
        <v/>
      </c>
      <c r="X252" s="38" t="str">
        <f t="shared" si="51"/>
        <v>0029</v>
      </c>
      <c r="Y252" s="38" t="str">
        <f t="shared" si="45"/>
        <v>0000</v>
      </c>
      <c r="Z252" s="38" t="str">
        <f t="shared" si="46"/>
        <v/>
      </c>
      <c r="AA252" s="37" t="str">
        <f>IF(LEFT(R252,1)="#","Invalid Instruction!",IF(ISNUMBER(Q252),IF(Q252&lt;10,"",VLOOKUP(R252,'8080'!$D$6:$J$252,'8080'!$J$4,0)),""))</f>
        <v/>
      </c>
      <c r="AB252" s="37" t="str">
        <f>IF(LEN(W252)=0,"",IF(ISERROR(VALUE(LEFT(W252,1))),IF(ISNA(MATCH(W252,W$13:W251,0)),"","DUP"),"LAB"))</f>
        <v/>
      </c>
      <c r="AC252" s="49"/>
    </row>
    <row r="253" spans="1:29" x14ac:dyDescent="0.2">
      <c r="A253" s="44"/>
      <c r="B253" s="210"/>
      <c r="C253" s="208" t="str">
        <f t="shared" si="47"/>
        <v/>
      </c>
      <c r="D253" s="54" t="str">
        <f t="shared" si="39"/>
        <v/>
      </c>
      <c r="E253" s="113" t="str">
        <f>IF(OR(LEN(I253)=0,Q253&lt;2,Q253=9),"",IF(AND(Q253&lt;4,LEFT(V253,1)="#"),"###",IF(Q253=2,IF(HEX2DEC(V253)&gt;255,"&gt;FF!",RIGHT(V253,2)),IF(Q253=3,DEC2HEX(MOD(HEX2DEC(V253),256),2),IF(ISNA(MATCH(R253,'8080'!$D$6:$D$252,0)),"###",VLOOKUP(R253,'8080'!$D$6:$K$252,4,0))))))</f>
        <v/>
      </c>
      <c r="F253" s="114" t="str">
        <f t="shared" si="48"/>
        <v/>
      </c>
      <c r="G253" s="53" t="str">
        <f t="shared" si="40"/>
        <v/>
      </c>
      <c r="H253" s="52"/>
      <c r="I253" s="43"/>
      <c r="J253" s="43"/>
      <c r="K253" s="251"/>
      <c r="L253" s="55" t="str">
        <f t="shared" si="41"/>
        <v/>
      </c>
      <c r="M253" s="38" t="str">
        <f>IF(ISNUMBER(Q253),IF(Q253&lt;10,"",VLOOKUP(R253,'8080'!$D$6:$J$252,'8080'!$I$4,0)),"")</f>
        <v/>
      </c>
      <c r="N253" s="53" t="str">
        <f>IF(ISNUMBER(Q253),IF(Q253&lt;10,"",VLOOKUP(R253,'8080'!$D$6:$J$252,'8080'!$H$4,0)),"")</f>
        <v/>
      </c>
      <c r="O253" s="210"/>
      <c r="P253" s="44"/>
      <c r="Q253" s="38" t="str">
        <f>IF(LEN(I253)=0,"",IF(I253="org",0,IF(I253="equ",1,IF(I253="db",2,IF(I253="dw",3,IF(I253="end",9,IF(ISNA(MATCH(I253,'8080'!$B$6:$B$252,0)),"BOGUS",VLOOKUP(I253,'8080'!$B$6:$L$252,'8080'!K$3,0))))))))</f>
        <v/>
      </c>
      <c r="R253" s="37" t="str">
        <f t="shared" si="42"/>
        <v/>
      </c>
      <c r="S253" s="38" t="str">
        <f>IF(LEN(Q253)=0,"",IF(Q253&gt;9,VLOOKUP(R253,'8080'!$D$6:$E$252,'8080'!$E$4,0),IF(OR(Q253&lt;2,Q253=9),0,IF(Q253=2,1,IF(Q253=3,2,"ERROR!")))))</f>
        <v/>
      </c>
      <c r="T253" s="37" t="str">
        <f t="shared" si="43"/>
        <v/>
      </c>
      <c r="U253" s="37" t="str">
        <f t="shared" si="49"/>
        <v/>
      </c>
      <c r="V253" s="37" t="str">
        <f t="shared" si="50"/>
        <v/>
      </c>
      <c r="W253" s="37" t="str">
        <f t="shared" si="44"/>
        <v/>
      </c>
      <c r="X253" s="38" t="str">
        <f t="shared" si="51"/>
        <v>0029</v>
      </c>
      <c r="Y253" s="38" t="str">
        <f t="shared" si="45"/>
        <v>0000</v>
      </c>
      <c r="Z253" s="38" t="str">
        <f t="shared" si="46"/>
        <v/>
      </c>
      <c r="AA253" s="37" t="str">
        <f>IF(LEFT(R253,1)="#","Invalid Instruction!",IF(ISNUMBER(Q253),IF(Q253&lt;10,"",VLOOKUP(R253,'8080'!$D$6:$J$252,'8080'!$J$4,0)),""))</f>
        <v/>
      </c>
      <c r="AB253" s="37" t="str">
        <f>IF(LEN(W253)=0,"",IF(ISERROR(VALUE(LEFT(W253,1))),IF(ISNA(MATCH(W253,W$13:W252,0)),"","DUP"),"LAB"))</f>
        <v/>
      </c>
      <c r="AC253" s="49"/>
    </row>
    <row r="254" spans="1:29" x14ac:dyDescent="0.2">
      <c r="A254" s="44"/>
      <c r="B254" s="210"/>
      <c r="C254" s="208" t="str">
        <f t="shared" si="47"/>
        <v/>
      </c>
      <c r="D254" s="54" t="str">
        <f t="shared" si="39"/>
        <v/>
      </c>
      <c r="E254" s="113" t="str">
        <f>IF(OR(LEN(I254)=0,Q254&lt;2,Q254=9),"",IF(AND(Q254&lt;4,LEFT(V254,1)="#"),"###",IF(Q254=2,IF(HEX2DEC(V254)&gt;255,"&gt;FF!",RIGHT(V254,2)),IF(Q254=3,DEC2HEX(MOD(HEX2DEC(V254),256),2),IF(ISNA(MATCH(R254,'8080'!$D$6:$D$252,0)),"###",VLOOKUP(R254,'8080'!$D$6:$K$252,4,0))))))</f>
        <v/>
      </c>
      <c r="F254" s="114" t="str">
        <f t="shared" si="48"/>
        <v/>
      </c>
      <c r="G254" s="53" t="str">
        <f t="shared" si="40"/>
        <v/>
      </c>
      <c r="H254" s="52"/>
      <c r="I254" s="43"/>
      <c r="J254" s="43"/>
      <c r="K254" s="251"/>
      <c r="L254" s="55" t="str">
        <f t="shared" si="41"/>
        <v/>
      </c>
      <c r="M254" s="38" t="str">
        <f>IF(ISNUMBER(Q254),IF(Q254&lt;10,"",VLOOKUP(R254,'8080'!$D$6:$J$252,'8080'!$I$4,0)),"")</f>
        <v/>
      </c>
      <c r="N254" s="53" t="str">
        <f>IF(ISNUMBER(Q254),IF(Q254&lt;10,"",VLOOKUP(R254,'8080'!$D$6:$J$252,'8080'!$H$4,0)),"")</f>
        <v/>
      </c>
      <c r="O254" s="210"/>
      <c r="P254" s="44"/>
      <c r="Q254" s="38" t="str">
        <f>IF(LEN(I254)=0,"",IF(I254="org",0,IF(I254="equ",1,IF(I254="db",2,IF(I254="dw",3,IF(I254="end",9,IF(ISNA(MATCH(I254,'8080'!$B$6:$B$252,0)),"BOGUS",VLOOKUP(I254,'8080'!$B$6:$L$252,'8080'!K$3,0))))))))</f>
        <v/>
      </c>
      <c r="R254" s="37" t="str">
        <f t="shared" si="42"/>
        <v/>
      </c>
      <c r="S254" s="38" t="str">
        <f>IF(LEN(Q254)=0,"",IF(Q254&gt;9,VLOOKUP(R254,'8080'!$D$6:$E$252,'8080'!$E$4,0),IF(OR(Q254&lt;2,Q254=9),0,IF(Q254=2,1,IF(Q254=3,2,"ERROR!")))))</f>
        <v/>
      </c>
      <c r="T254" s="37" t="str">
        <f t="shared" si="43"/>
        <v/>
      </c>
      <c r="U254" s="37" t="str">
        <f t="shared" si="49"/>
        <v/>
      </c>
      <c r="V254" s="37" t="str">
        <f t="shared" si="50"/>
        <v/>
      </c>
      <c r="W254" s="37" t="str">
        <f t="shared" si="44"/>
        <v/>
      </c>
      <c r="X254" s="38" t="str">
        <f t="shared" si="51"/>
        <v>0029</v>
      </c>
      <c r="Y254" s="38" t="str">
        <f t="shared" si="45"/>
        <v>0000</v>
      </c>
      <c r="Z254" s="38" t="str">
        <f t="shared" si="46"/>
        <v/>
      </c>
      <c r="AA254" s="37" t="str">
        <f>IF(LEFT(R254,1)="#","Invalid Instruction!",IF(ISNUMBER(Q254),IF(Q254&lt;10,"",VLOOKUP(R254,'8080'!$D$6:$J$252,'8080'!$J$4,0)),""))</f>
        <v/>
      </c>
      <c r="AB254" s="37" t="str">
        <f>IF(LEN(W254)=0,"",IF(ISERROR(VALUE(LEFT(W254,1))),IF(ISNA(MATCH(W254,W$13:W253,0)),"","DUP"),"LAB"))</f>
        <v/>
      </c>
      <c r="AC254" s="49"/>
    </row>
    <row r="255" spans="1:29" x14ac:dyDescent="0.2">
      <c r="A255" s="44"/>
      <c r="B255" s="210"/>
      <c r="C255" s="208" t="str">
        <f t="shared" si="47"/>
        <v/>
      </c>
      <c r="D255" s="54" t="str">
        <f t="shared" si="39"/>
        <v/>
      </c>
      <c r="E255" s="113" t="str">
        <f>IF(OR(LEN(I255)=0,Q255&lt;2,Q255=9),"",IF(AND(Q255&lt;4,LEFT(V255,1)="#"),"###",IF(Q255=2,IF(HEX2DEC(V255)&gt;255,"&gt;FF!",RIGHT(V255,2)),IF(Q255=3,DEC2HEX(MOD(HEX2DEC(V255),256),2),IF(ISNA(MATCH(R255,'8080'!$D$6:$D$252,0)),"###",VLOOKUP(R255,'8080'!$D$6:$K$252,4,0))))))</f>
        <v/>
      </c>
      <c r="F255" s="114" t="str">
        <f t="shared" si="48"/>
        <v/>
      </c>
      <c r="G255" s="53" t="str">
        <f t="shared" si="40"/>
        <v/>
      </c>
      <c r="H255" s="52"/>
      <c r="I255" s="43"/>
      <c r="J255" s="43"/>
      <c r="K255" s="251"/>
      <c r="L255" s="55" t="str">
        <f t="shared" si="41"/>
        <v/>
      </c>
      <c r="M255" s="38" t="str">
        <f>IF(ISNUMBER(Q255),IF(Q255&lt;10,"",VLOOKUP(R255,'8080'!$D$6:$J$252,'8080'!$I$4,0)),"")</f>
        <v/>
      </c>
      <c r="N255" s="53" t="str">
        <f>IF(ISNUMBER(Q255),IF(Q255&lt;10,"",VLOOKUP(R255,'8080'!$D$6:$J$252,'8080'!$H$4,0)),"")</f>
        <v/>
      </c>
      <c r="O255" s="210"/>
      <c r="P255" s="44"/>
      <c r="Q255" s="38" t="str">
        <f>IF(LEN(I255)=0,"",IF(I255="org",0,IF(I255="equ",1,IF(I255="db",2,IF(I255="dw",3,IF(I255="end",9,IF(ISNA(MATCH(I255,'8080'!$B$6:$B$252,0)),"BOGUS",VLOOKUP(I255,'8080'!$B$6:$L$252,'8080'!K$3,0))))))))</f>
        <v/>
      </c>
      <c r="R255" s="37" t="str">
        <f t="shared" si="42"/>
        <v/>
      </c>
      <c r="S255" s="38" t="str">
        <f>IF(LEN(Q255)=0,"",IF(Q255&gt;9,VLOOKUP(R255,'8080'!$D$6:$E$252,'8080'!$E$4,0),IF(OR(Q255&lt;2,Q255=9),0,IF(Q255=2,1,IF(Q255=3,2,"ERROR!")))))</f>
        <v/>
      </c>
      <c r="T255" s="37" t="str">
        <f t="shared" si="43"/>
        <v/>
      </c>
      <c r="U255" s="37" t="str">
        <f t="shared" si="49"/>
        <v/>
      </c>
      <c r="V255" s="37" t="str">
        <f t="shared" si="50"/>
        <v/>
      </c>
      <c r="W255" s="37" t="str">
        <f t="shared" si="44"/>
        <v/>
      </c>
      <c r="X255" s="38" t="str">
        <f t="shared" si="51"/>
        <v>0029</v>
      </c>
      <c r="Y255" s="38" t="str">
        <f t="shared" si="45"/>
        <v>0000</v>
      </c>
      <c r="Z255" s="38" t="str">
        <f t="shared" si="46"/>
        <v/>
      </c>
      <c r="AA255" s="37" t="str">
        <f>IF(LEFT(R255,1)="#","Invalid Instruction!",IF(ISNUMBER(Q255),IF(Q255&lt;10,"",VLOOKUP(R255,'8080'!$D$6:$J$252,'8080'!$J$4,0)),""))</f>
        <v/>
      </c>
      <c r="AB255" s="37" t="str">
        <f>IF(LEN(W255)=0,"",IF(ISERROR(VALUE(LEFT(W255,1))),IF(ISNA(MATCH(W255,W$13:W254,0)),"","DUP"),"LAB"))</f>
        <v/>
      </c>
      <c r="AC255" s="49"/>
    </row>
    <row r="256" spans="1:29" x14ac:dyDescent="0.2">
      <c r="A256" s="44"/>
      <c r="B256" s="210"/>
      <c r="C256" s="208" t="str">
        <f t="shared" si="47"/>
        <v/>
      </c>
      <c r="D256" s="54" t="str">
        <f t="shared" si="39"/>
        <v/>
      </c>
      <c r="E256" s="113" t="str">
        <f>IF(OR(LEN(I256)=0,Q256&lt;2,Q256=9),"",IF(AND(Q256&lt;4,LEFT(V256,1)="#"),"###",IF(Q256=2,IF(HEX2DEC(V256)&gt;255,"&gt;FF!",RIGHT(V256,2)),IF(Q256=3,DEC2HEX(MOD(HEX2DEC(V256),256),2),IF(ISNA(MATCH(R256,'8080'!$D$6:$D$252,0)),"###",VLOOKUP(R256,'8080'!$D$6:$K$252,4,0))))))</f>
        <v/>
      </c>
      <c r="F256" s="114" t="str">
        <f t="shared" si="48"/>
        <v/>
      </c>
      <c r="G256" s="53" t="str">
        <f t="shared" si="40"/>
        <v/>
      </c>
      <c r="H256" s="52"/>
      <c r="I256" s="43"/>
      <c r="J256" s="43"/>
      <c r="K256" s="251"/>
      <c r="L256" s="55" t="str">
        <f t="shared" si="41"/>
        <v/>
      </c>
      <c r="M256" s="38" t="str">
        <f>IF(ISNUMBER(Q256),IF(Q256&lt;10,"",VLOOKUP(R256,'8080'!$D$6:$J$252,'8080'!$I$4,0)),"")</f>
        <v/>
      </c>
      <c r="N256" s="53" t="str">
        <f>IF(ISNUMBER(Q256),IF(Q256&lt;10,"",VLOOKUP(R256,'8080'!$D$6:$J$252,'8080'!$H$4,0)),"")</f>
        <v/>
      </c>
      <c r="O256" s="210"/>
      <c r="P256" s="44"/>
      <c r="Q256" s="38" t="str">
        <f>IF(LEN(I256)=0,"",IF(I256="org",0,IF(I256="equ",1,IF(I256="db",2,IF(I256="dw",3,IF(I256="end",9,IF(ISNA(MATCH(I256,'8080'!$B$6:$B$252,0)),"BOGUS",VLOOKUP(I256,'8080'!$B$6:$L$252,'8080'!K$3,0))))))))</f>
        <v/>
      </c>
      <c r="R256" s="37" t="str">
        <f t="shared" si="42"/>
        <v/>
      </c>
      <c r="S256" s="38" t="str">
        <f>IF(LEN(Q256)=0,"",IF(Q256&gt;9,VLOOKUP(R256,'8080'!$D$6:$E$252,'8080'!$E$4,0),IF(OR(Q256&lt;2,Q256=9),0,IF(Q256=2,1,IF(Q256=3,2,"ERROR!")))))</f>
        <v/>
      </c>
      <c r="T256" s="37" t="str">
        <f t="shared" si="43"/>
        <v/>
      </c>
      <c r="U256" s="37" t="str">
        <f t="shared" si="49"/>
        <v/>
      </c>
      <c r="V256" s="37" t="str">
        <f t="shared" si="50"/>
        <v/>
      </c>
      <c r="W256" s="37" t="str">
        <f t="shared" si="44"/>
        <v/>
      </c>
      <c r="X256" s="38" t="str">
        <f t="shared" si="51"/>
        <v>0029</v>
      </c>
      <c r="Y256" s="38" t="str">
        <f t="shared" si="45"/>
        <v>0000</v>
      </c>
      <c r="Z256" s="38" t="str">
        <f t="shared" si="46"/>
        <v/>
      </c>
      <c r="AA256" s="37" t="str">
        <f>IF(LEFT(R256,1)="#","Invalid Instruction!",IF(ISNUMBER(Q256),IF(Q256&lt;10,"",VLOOKUP(R256,'8080'!$D$6:$J$252,'8080'!$J$4,0)),""))</f>
        <v/>
      </c>
      <c r="AB256" s="37" t="str">
        <f>IF(LEN(W256)=0,"",IF(ISERROR(VALUE(LEFT(W256,1))),IF(ISNA(MATCH(W256,W$13:W255,0)),"","DUP"),"LAB"))</f>
        <v/>
      </c>
      <c r="AC256" s="49"/>
    </row>
    <row r="257" spans="1:29" x14ac:dyDescent="0.2">
      <c r="A257" s="44"/>
      <c r="B257" s="210"/>
      <c r="C257" s="208" t="str">
        <f t="shared" si="47"/>
        <v/>
      </c>
      <c r="D257" s="54" t="str">
        <f t="shared" si="39"/>
        <v/>
      </c>
      <c r="E257" s="113" t="str">
        <f>IF(OR(LEN(I257)=0,Q257&lt;2,Q257=9),"",IF(AND(Q257&lt;4,LEFT(V257,1)="#"),"###",IF(Q257=2,IF(HEX2DEC(V257)&gt;255,"&gt;FF!",RIGHT(V257,2)),IF(Q257=3,DEC2HEX(MOD(HEX2DEC(V257),256),2),IF(ISNA(MATCH(R257,'8080'!$D$6:$D$252,0)),"###",VLOOKUP(R257,'8080'!$D$6:$K$252,4,0))))))</f>
        <v/>
      </c>
      <c r="F257" s="114" t="str">
        <f t="shared" si="48"/>
        <v/>
      </c>
      <c r="G257" s="53" t="str">
        <f t="shared" si="40"/>
        <v/>
      </c>
      <c r="H257" s="52"/>
      <c r="I257" s="43"/>
      <c r="J257" s="43"/>
      <c r="K257" s="251"/>
      <c r="L257" s="55" t="str">
        <f t="shared" si="41"/>
        <v/>
      </c>
      <c r="M257" s="38" t="str">
        <f>IF(ISNUMBER(Q257),IF(Q257&lt;10,"",VLOOKUP(R257,'8080'!$D$6:$J$252,'8080'!$I$4,0)),"")</f>
        <v/>
      </c>
      <c r="N257" s="53" t="str">
        <f>IF(ISNUMBER(Q257),IF(Q257&lt;10,"",VLOOKUP(R257,'8080'!$D$6:$J$252,'8080'!$H$4,0)),"")</f>
        <v/>
      </c>
      <c r="O257" s="210"/>
      <c r="P257" s="44"/>
      <c r="Q257" s="38" t="str">
        <f>IF(LEN(I257)=0,"",IF(I257="org",0,IF(I257="equ",1,IF(I257="db",2,IF(I257="dw",3,IF(I257="end",9,IF(ISNA(MATCH(I257,'8080'!$B$6:$B$252,0)),"BOGUS",VLOOKUP(I257,'8080'!$B$6:$L$252,'8080'!K$3,0))))))))</f>
        <v/>
      </c>
      <c r="R257" s="37" t="str">
        <f t="shared" si="42"/>
        <v/>
      </c>
      <c r="S257" s="38" t="str">
        <f>IF(LEN(Q257)=0,"",IF(Q257&gt;9,VLOOKUP(R257,'8080'!$D$6:$E$252,'8080'!$E$4,0),IF(OR(Q257&lt;2,Q257=9),0,IF(Q257=2,1,IF(Q257=3,2,"ERROR!")))))</f>
        <v/>
      </c>
      <c r="T257" s="37" t="str">
        <f t="shared" si="43"/>
        <v/>
      </c>
      <c r="U257" s="37" t="str">
        <f t="shared" si="49"/>
        <v/>
      </c>
      <c r="V257" s="37" t="str">
        <f t="shared" si="50"/>
        <v/>
      </c>
      <c r="W257" s="37" t="str">
        <f t="shared" si="44"/>
        <v/>
      </c>
      <c r="X257" s="38" t="str">
        <f t="shared" si="51"/>
        <v>0029</v>
      </c>
      <c r="Y257" s="38" t="str">
        <f t="shared" si="45"/>
        <v>0000</v>
      </c>
      <c r="Z257" s="38" t="str">
        <f t="shared" si="46"/>
        <v/>
      </c>
      <c r="AA257" s="37" t="str">
        <f>IF(LEFT(R257,1)="#","Invalid Instruction!",IF(ISNUMBER(Q257),IF(Q257&lt;10,"",VLOOKUP(R257,'8080'!$D$6:$J$252,'8080'!$J$4,0)),""))</f>
        <v/>
      </c>
      <c r="AB257" s="37" t="str">
        <f>IF(LEN(W257)=0,"",IF(ISERROR(VALUE(LEFT(W257,1))),IF(ISNA(MATCH(W257,W$13:W256,0)),"","DUP"),"LAB"))</f>
        <v/>
      </c>
      <c r="AC257" s="49"/>
    </row>
    <row r="258" spans="1:29" x14ac:dyDescent="0.2">
      <c r="A258" s="44"/>
      <c r="B258" s="210"/>
      <c r="C258" s="208" t="str">
        <f t="shared" si="47"/>
        <v/>
      </c>
      <c r="D258" s="54" t="str">
        <f t="shared" si="39"/>
        <v/>
      </c>
      <c r="E258" s="113" t="str">
        <f>IF(OR(LEN(I258)=0,Q258&lt;2,Q258=9),"",IF(AND(Q258&lt;4,LEFT(V258,1)="#"),"###",IF(Q258=2,IF(HEX2DEC(V258)&gt;255,"&gt;FF!",RIGHT(V258,2)),IF(Q258=3,DEC2HEX(MOD(HEX2DEC(V258),256),2),IF(ISNA(MATCH(R258,'8080'!$D$6:$D$252,0)),"###",VLOOKUP(R258,'8080'!$D$6:$K$252,4,0))))))</f>
        <v/>
      </c>
      <c r="F258" s="114" t="str">
        <f t="shared" si="48"/>
        <v/>
      </c>
      <c r="G258" s="53" t="str">
        <f t="shared" si="40"/>
        <v/>
      </c>
      <c r="H258" s="52"/>
      <c r="I258" s="43"/>
      <c r="J258" s="43"/>
      <c r="K258" s="251"/>
      <c r="L258" s="55" t="str">
        <f t="shared" si="41"/>
        <v/>
      </c>
      <c r="M258" s="38" t="str">
        <f>IF(ISNUMBER(Q258),IF(Q258&lt;10,"",VLOOKUP(R258,'8080'!$D$6:$J$252,'8080'!$I$4,0)),"")</f>
        <v/>
      </c>
      <c r="N258" s="53" t="str">
        <f>IF(ISNUMBER(Q258),IF(Q258&lt;10,"",VLOOKUP(R258,'8080'!$D$6:$J$252,'8080'!$H$4,0)),"")</f>
        <v/>
      </c>
      <c r="O258" s="210"/>
      <c r="P258" s="44"/>
      <c r="Q258" s="38" t="str">
        <f>IF(LEN(I258)=0,"",IF(I258="org",0,IF(I258="equ",1,IF(I258="db",2,IF(I258="dw",3,IF(I258="end",9,IF(ISNA(MATCH(I258,'8080'!$B$6:$B$252,0)),"BOGUS",VLOOKUP(I258,'8080'!$B$6:$L$252,'8080'!K$3,0))))))))</f>
        <v/>
      </c>
      <c r="R258" s="37" t="str">
        <f t="shared" si="42"/>
        <v/>
      </c>
      <c r="S258" s="38" t="str">
        <f>IF(LEN(Q258)=0,"",IF(Q258&gt;9,VLOOKUP(R258,'8080'!$D$6:$E$252,'8080'!$E$4,0),IF(OR(Q258&lt;2,Q258=9),0,IF(Q258=2,1,IF(Q258=3,2,"ERROR!")))))</f>
        <v/>
      </c>
      <c r="T258" s="37" t="str">
        <f t="shared" si="43"/>
        <v/>
      </c>
      <c r="U258" s="37" t="str">
        <f t="shared" si="49"/>
        <v/>
      </c>
      <c r="V258" s="37" t="str">
        <f t="shared" si="50"/>
        <v/>
      </c>
      <c r="W258" s="37" t="str">
        <f t="shared" si="44"/>
        <v/>
      </c>
      <c r="X258" s="38" t="str">
        <f t="shared" si="51"/>
        <v>0029</v>
      </c>
      <c r="Y258" s="38" t="str">
        <f t="shared" si="45"/>
        <v>0000</v>
      </c>
      <c r="Z258" s="38" t="str">
        <f t="shared" si="46"/>
        <v/>
      </c>
      <c r="AA258" s="37" t="str">
        <f>IF(LEFT(R258,1)="#","Invalid Instruction!",IF(ISNUMBER(Q258),IF(Q258&lt;10,"",VLOOKUP(R258,'8080'!$D$6:$J$252,'8080'!$J$4,0)),""))</f>
        <v/>
      </c>
      <c r="AB258" s="37" t="str">
        <f>IF(LEN(W258)=0,"",IF(ISERROR(VALUE(LEFT(W258,1))),IF(ISNA(MATCH(W258,W$13:W257,0)),"","DUP"),"LAB"))</f>
        <v/>
      </c>
      <c r="AC258" s="49"/>
    </row>
    <row r="259" spans="1:29" x14ac:dyDescent="0.2">
      <c r="A259" s="44"/>
      <c r="B259" s="210"/>
      <c r="C259" s="208" t="str">
        <f t="shared" si="47"/>
        <v/>
      </c>
      <c r="D259" s="54" t="str">
        <f t="shared" si="39"/>
        <v/>
      </c>
      <c r="E259" s="113" t="str">
        <f>IF(OR(LEN(I259)=0,Q259&lt;2,Q259=9),"",IF(AND(Q259&lt;4,LEFT(V259,1)="#"),"###",IF(Q259=2,IF(HEX2DEC(V259)&gt;255,"&gt;FF!",RIGHT(V259,2)),IF(Q259=3,DEC2HEX(MOD(HEX2DEC(V259),256),2),IF(ISNA(MATCH(R259,'8080'!$D$6:$D$252,0)),"###",VLOOKUP(R259,'8080'!$D$6:$K$252,4,0))))))</f>
        <v/>
      </c>
      <c r="F259" s="114" t="str">
        <f t="shared" si="48"/>
        <v/>
      </c>
      <c r="G259" s="53" t="str">
        <f t="shared" si="40"/>
        <v/>
      </c>
      <c r="H259" s="52"/>
      <c r="I259" s="43"/>
      <c r="J259" s="43"/>
      <c r="K259" s="251"/>
      <c r="L259" s="55" t="str">
        <f t="shared" si="41"/>
        <v/>
      </c>
      <c r="M259" s="38" t="str">
        <f>IF(ISNUMBER(Q259),IF(Q259&lt;10,"",VLOOKUP(R259,'8080'!$D$6:$J$252,'8080'!$I$4,0)),"")</f>
        <v/>
      </c>
      <c r="N259" s="53" t="str">
        <f>IF(ISNUMBER(Q259),IF(Q259&lt;10,"",VLOOKUP(R259,'8080'!$D$6:$J$252,'8080'!$H$4,0)),"")</f>
        <v/>
      </c>
      <c r="O259" s="210"/>
      <c r="P259" s="44"/>
      <c r="Q259" s="38" t="str">
        <f>IF(LEN(I259)=0,"",IF(I259="org",0,IF(I259="equ",1,IF(I259="db",2,IF(I259="dw",3,IF(I259="end",9,IF(ISNA(MATCH(I259,'8080'!$B$6:$B$252,0)),"BOGUS",VLOOKUP(I259,'8080'!$B$6:$L$252,'8080'!K$3,0))))))))</f>
        <v/>
      </c>
      <c r="R259" s="37" t="str">
        <f t="shared" si="42"/>
        <v/>
      </c>
      <c r="S259" s="38" t="str">
        <f>IF(LEN(Q259)=0,"",IF(Q259&gt;9,VLOOKUP(R259,'8080'!$D$6:$E$252,'8080'!$E$4,0),IF(OR(Q259&lt;2,Q259=9),0,IF(Q259=2,1,IF(Q259=3,2,"ERROR!")))))</f>
        <v/>
      </c>
      <c r="T259" s="37" t="str">
        <f t="shared" si="43"/>
        <v/>
      </c>
      <c r="U259" s="37" t="str">
        <f t="shared" si="49"/>
        <v/>
      </c>
      <c r="V259" s="37" t="str">
        <f t="shared" si="50"/>
        <v/>
      </c>
      <c r="W259" s="37" t="str">
        <f t="shared" si="44"/>
        <v/>
      </c>
      <c r="X259" s="38" t="str">
        <f t="shared" si="51"/>
        <v>0029</v>
      </c>
      <c r="Y259" s="38" t="str">
        <f t="shared" si="45"/>
        <v>0000</v>
      </c>
      <c r="Z259" s="38" t="str">
        <f t="shared" si="46"/>
        <v/>
      </c>
      <c r="AA259" s="37" t="str">
        <f>IF(LEFT(R259,1)="#","Invalid Instruction!",IF(ISNUMBER(Q259),IF(Q259&lt;10,"",VLOOKUP(R259,'8080'!$D$6:$J$252,'8080'!$J$4,0)),""))</f>
        <v/>
      </c>
      <c r="AB259" s="37" t="str">
        <f>IF(LEN(W259)=0,"",IF(ISERROR(VALUE(LEFT(W259,1))),IF(ISNA(MATCH(W259,W$13:W258,0)),"","DUP"),"LAB"))</f>
        <v/>
      </c>
      <c r="AC259" s="49"/>
    </row>
    <row r="260" spans="1:29" x14ac:dyDescent="0.2">
      <c r="A260" s="44"/>
      <c r="B260" s="210"/>
      <c r="C260" s="208" t="str">
        <f t="shared" si="47"/>
        <v/>
      </c>
      <c r="D260" s="54" t="str">
        <f t="shared" si="39"/>
        <v/>
      </c>
      <c r="E260" s="113" t="str">
        <f>IF(OR(LEN(I260)=0,Q260&lt;2,Q260=9),"",IF(AND(Q260&lt;4,LEFT(V260,1)="#"),"###",IF(Q260=2,IF(HEX2DEC(V260)&gt;255,"&gt;FF!",RIGHT(V260,2)),IF(Q260=3,DEC2HEX(MOD(HEX2DEC(V260),256),2),IF(ISNA(MATCH(R260,'8080'!$D$6:$D$252,0)),"###",VLOOKUP(R260,'8080'!$D$6:$K$252,4,0))))))</f>
        <v/>
      </c>
      <c r="F260" s="114" t="str">
        <f t="shared" si="48"/>
        <v/>
      </c>
      <c r="G260" s="53" t="str">
        <f t="shared" si="40"/>
        <v/>
      </c>
      <c r="H260" s="52"/>
      <c r="I260" s="43"/>
      <c r="J260" s="43"/>
      <c r="K260" s="251"/>
      <c r="L260" s="55" t="str">
        <f t="shared" si="41"/>
        <v/>
      </c>
      <c r="M260" s="38" t="str">
        <f>IF(ISNUMBER(Q260),IF(Q260&lt;10,"",VLOOKUP(R260,'8080'!$D$6:$J$252,'8080'!$I$4,0)),"")</f>
        <v/>
      </c>
      <c r="N260" s="53" t="str">
        <f>IF(ISNUMBER(Q260),IF(Q260&lt;10,"",VLOOKUP(R260,'8080'!$D$6:$J$252,'8080'!$H$4,0)),"")</f>
        <v/>
      </c>
      <c r="O260" s="210"/>
      <c r="P260" s="44"/>
      <c r="Q260" s="38" t="str">
        <f>IF(LEN(I260)=0,"",IF(I260="org",0,IF(I260="equ",1,IF(I260="db",2,IF(I260="dw",3,IF(I260="end",9,IF(ISNA(MATCH(I260,'8080'!$B$6:$B$252,0)),"BOGUS",VLOOKUP(I260,'8080'!$B$6:$L$252,'8080'!K$3,0))))))))</f>
        <v/>
      </c>
      <c r="R260" s="37" t="str">
        <f t="shared" si="42"/>
        <v/>
      </c>
      <c r="S260" s="38" t="str">
        <f>IF(LEN(Q260)=0,"",IF(Q260&gt;9,VLOOKUP(R260,'8080'!$D$6:$E$252,'8080'!$E$4,0),IF(OR(Q260&lt;2,Q260=9),0,IF(Q260=2,1,IF(Q260=3,2,"ERROR!")))))</f>
        <v/>
      </c>
      <c r="T260" s="37" t="str">
        <f t="shared" si="43"/>
        <v/>
      </c>
      <c r="U260" s="37" t="str">
        <f t="shared" si="49"/>
        <v/>
      </c>
      <c r="V260" s="37" t="str">
        <f t="shared" si="50"/>
        <v/>
      </c>
      <c r="W260" s="37" t="str">
        <f t="shared" si="44"/>
        <v/>
      </c>
      <c r="X260" s="38" t="str">
        <f t="shared" si="51"/>
        <v>0029</v>
      </c>
      <c r="Y260" s="38" t="str">
        <f t="shared" si="45"/>
        <v>0000</v>
      </c>
      <c r="Z260" s="38" t="str">
        <f t="shared" si="46"/>
        <v/>
      </c>
      <c r="AA260" s="37" t="str">
        <f>IF(LEFT(R260,1)="#","Invalid Instruction!",IF(ISNUMBER(Q260),IF(Q260&lt;10,"",VLOOKUP(R260,'8080'!$D$6:$J$252,'8080'!$J$4,0)),""))</f>
        <v/>
      </c>
      <c r="AB260" s="37" t="str">
        <f>IF(LEN(W260)=0,"",IF(ISERROR(VALUE(LEFT(W260,1))),IF(ISNA(MATCH(W260,W$13:W259,0)),"","DUP"),"LAB"))</f>
        <v/>
      </c>
      <c r="AC260" s="49"/>
    </row>
    <row r="261" spans="1:29" x14ac:dyDescent="0.2">
      <c r="A261" s="44"/>
      <c r="B261" s="210"/>
      <c r="C261" s="208" t="str">
        <f t="shared" si="47"/>
        <v/>
      </c>
      <c r="D261" s="54" t="str">
        <f t="shared" si="39"/>
        <v/>
      </c>
      <c r="E261" s="113" t="str">
        <f>IF(OR(LEN(I261)=0,Q261&lt;2,Q261=9),"",IF(AND(Q261&lt;4,LEFT(V261,1)="#"),"###",IF(Q261=2,IF(HEX2DEC(V261)&gt;255,"&gt;FF!",RIGHT(V261,2)),IF(Q261=3,DEC2HEX(MOD(HEX2DEC(V261),256),2),IF(ISNA(MATCH(R261,'8080'!$D$6:$D$252,0)),"###",VLOOKUP(R261,'8080'!$D$6:$K$252,4,0))))))</f>
        <v/>
      </c>
      <c r="F261" s="114" t="str">
        <f t="shared" si="48"/>
        <v/>
      </c>
      <c r="G261" s="53" t="str">
        <f t="shared" si="40"/>
        <v/>
      </c>
      <c r="H261" s="52"/>
      <c r="I261" s="43"/>
      <c r="J261" s="43"/>
      <c r="K261" s="251"/>
      <c r="L261" s="55" t="str">
        <f t="shared" si="41"/>
        <v/>
      </c>
      <c r="M261" s="38" t="str">
        <f>IF(ISNUMBER(Q261),IF(Q261&lt;10,"",VLOOKUP(R261,'8080'!$D$6:$J$252,'8080'!$I$4,0)),"")</f>
        <v/>
      </c>
      <c r="N261" s="53" t="str">
        <f>IF(ISNUMBER(Q261),IF(Q261&lt;10,"",VLOOKUP(R261,'8080'!$D$6:$J$252,'8080'!$H$4,0)),"")</f>
        <v/>
      </c>
      <c r="O261" s="210"/>
      <c r="P261" s="44"/>
      <c r="Q261" s="38" t="str">
        <f>IF(LEN(I261)=0,"",IF(I261="org",0,IF(I261="equ",1,IF(I261="db",2,IF(I261="dw",3,IF(I261="end",9,IF(ISNA(MATCH(I261,'8080'!$B$6:$B$252,0)),"BOGUS",VLOOKUP(I261,'8080'!$B$6:$L$252,'8080'!K$3,0))))))))</f>
        <v/>
      </c>
      <c r="R261" s="37" t="str">
        <f t="shared" si="42"/>
        <v/>
      </c>
      <c r="S261" s="38" t="str">
        <f>IF(LEN(Q261)=0,"",IF(Q261&gt;9,VLOOKUP(R261,'8080'!$D$6:$E$252,'8080'!$E$4,0),IF(OR(Q261&lt;2,Q261=9),0,IF(Q261=2,1,IF(Q261=3,2,"ERROR!")))))</f>
        <v/>
      </c>
      <c r="T261" s="37" t="str">
        <f t="shared" si="43"/>
        <v/>
      </c>
      <c r="U261" s="37" t="str">
        <f t="shared" si="49"/>
        <v/>
      </c>
      <c r="V261" s="37" t="str">
        <f t="shared" si="50"/>
        <v/>
      </c>
      <c r="W261" s="37" t="str">
        <f t="shared" si="44"/>
        <v/>
      </c>
      <c r="X261" s="38" t="str">
        <f t="shared" si="51"/>
        <v>0029</v>
      </c>
      <c r="Y261" s="38" t="str">
        <f t="shared" si="45"/>
        <v>0000</v>
      </c>
      <c r="Z261" s="38" t="str">
        <f t="shared" si="46"/>
        <v/>
      </c>
      <c r="AA261" s="37" t="str">
        <f>IF(LEFT(R261,1)="#","Invalid Instruction!",IF(ISNUMBER(Q261),IF(Q261&lt;10,"",VLOOKUP(R261,'8080'!$D$6:$J$252,'8080'!$J$4,0)),""))</f>
        <v/>
      </c>
      <c r="AB261" s="37" t="str">
        <f>IF(LEN(W261)=0,"",IF(ISERROR(VALUE(LEFT(W261,1))),IF(ISNA(MATCH(W261,W$13:W260,0)),"","DUP"),"LAB"))</f>
        <v/>
      </c>
      <c r="AC261" s="49"/>
    </row>
    <row r="262" spans="1:29" x14ac:dyDescent="0.2">
      <c r="A262" s="44"/>
      <c r="B262" s="210"/>
      <c r="C262" s="208" t="str">
        <f t="shared" si="47"/>
        <v/>
      </c>
      <c r="D262" s="54" t="str">
        <f t="shared" si="39"/>
        <v/>
      </c>
      <c r="E262" s="113" t="str">
        <f>IF(OR(LEN(I262)=0,Q262&lt;2,Q262=9),"",IF(AND(Q262&lt;4,LEFT(V262,1)="#"),"###",IF(Q262=2,IF(HEX2DEC(V262)&gt;255,"&gt;FF!",RIGHT(V262,2)),IF(Q262=3,DEC2HEX(MOD(HEX2DEC(V262),256),2),IF(ISNA(MATCH(R262,'8080'!$D$6:$D$252,0)),"###",VLOOKUP(R262,'8080'!$D$6:$K$252,4,0))))))</f>
        <v/>
      </c>
      <c r="F262" s="114" t="str">
        <f t="shared" si="48"/>
        <v/>
      </c>
      <c r="G262" s="53" t="str">
        <f t="shared" si="40"/>
        <v/>
      </c>
      <c r="H262" s="52"/>
      <c r="I262" s="43"/>
      <c r="J262" s="43"/>
      <c r="K262" s="251"/>
      <c r="L262" s="55" t="str">
        <f t="shared" si="41"/>
        <v/>
      </c>
      <c r="M262" s="38" t="str">
        <f>IF(ISNUMBER(Q262),IF(Q262&lt;10,"",VLOOKUP(R262,'8080'!$D$6:$J$252,'8080'!$I$4,0)),"")</f>
        <v/>
      </c>
      <c r="N262" s="53" t="str">
        <f>IF(ISNUMBER(Q262),IF(Q262&lt;10,"",VLOOKUP(R262,'8080'!$D$6:$J$252,'8080'!$H$4,0)),"")</f>
        <v/>
      </c>
      <c r="O262" s="210"/>
      <c r="P262" s="44"/>
      <c r="Q262" s="38" t="str">
        <f>IF(LEN(I262)=0,"",IF(I262="org",0,IF(I262="equ",1,IF(I262="db",2,IF(I262="dw",3,IF(I262="end",9,IF(ISNA(MATCH(I262,'8080'!$B$6:$B$252,0)),"BOGUS",VLOOKUP(I262,'8080'!$B$6:$L$252,'8080'!K$3,0))))))))</f>
        <v/>
      </c>
      <c r="R262" s="37" t="str">
        <f t="shared" si="42"/>
        <v/>
      </c>
      <c r="S262" s="38" t="str">
        <f>IF(LEN(Q262)=0,"",IF(Q262&gt;9,VLOOKUP(R262,'8080'!$D$6:$E$252,'8080'!$E$4,0),IF(OR(Q262&lt;2,Q262=9),0,IF(Q262=2,1,IF(Q262=3,2,"ERROR!")))))</f>
        <v/>
      </c>
      <c r="T262" s="37" t="str">
        <f t="shared" si="43"/>
        <v/>
      </c>
      <c r="U262" s="37" t="str">
        <f t="shared" si="49"/>
        <v/>
      </c>
      <c r="V262" s="37" t="str">
        <f t="shared" si="50"/>
        <v/>
      </c>
      <c r="W262" s="37" t="str">
        <f t="shared" si="44"/>
        <v/>
      </c>
      <c r="X262" s="38" t="str">
        <f t="shared" si="51"/>
        <v>0029</v>
      </c>
      <c r="Y262" s="38" t="str">
        <f t="shared" si="45"/>
        <v>0000</v>
      </c>
      <c r="Z262" s="38" t="str">
        <f t="shared" si="46"/>
        <v/>
      </c>
      <c r="AA262" s="37" t="str">
        <f>IF(LEFT(R262,1)="#","Invalid Instruction!",IF(ISNUMBER(Q262),IF(Q262&lt;10,"",VLOOKUP(R262,'8080'!$D$6:$J$252,'8080'!$J$4,0)),""))</f>
        <v/>
      </c>
      <c r="AB262" s="37" t="str">
        <f>IF(LEN(W262)=0,"",IF(ISERROR(VALUE(LEFT(W262,1))),IF(ISNA(MATCH(W262,W$13:W261,0)),"","DUP"),"LAB"))</f>
        <v/>
      </c>
      <c r="AC262" s="49"/>
    </row>
    <row r="263" spans="1:29" x14ac:dyDescent="0.2">
      <c r="A263" s="44"/>
      <c r="B263" s="210"/>
      <c r="C263" s="208" t="str">
        <f t="shared" si="47"/>
        <v/>
      </c>
      <c r="D263" s="54" t="str">
        <f t="shared" si="39"/>
        <v/>
      </c>
      <c r="E263" s="113" t="str">
        <f>IF(OR(LEN(I263)=0,Q263&lt;2,Q263=9),"",IF(AND(Q263&lt;4,LEFT(V263,1)="#"),"###",IF(Q263=2,IF(HEX2DEC(V263)&gt;255,"&gt;FF!",RIGHT(V263,2)),IF(Q263=3,DEC2HEX(MOD(HEX2DEC(V263),256),2),IF(ISNA(MATCH(R263,'8080'!$D$6:$D$252,0)),"###",VLOOKUP(R263,'8080'!$D$6:$K$252,4,0))))))</f>
        <v/>
      </c>
      <c r="F263" s="114" t="str">
        <f t="shared" si="48"/>
        <v/>
      </c>
      <c r="G263" s="53" t="str">
        <f t="shared" si="40"/>
        <v/>
      </c>
      <c r="H263" s="52"/>
      <c r="I263" s="43"/>
      <c r="J263" s="43"/>
      <c r="K263" s="251"/>
      <c r="L263" s="55" t="str">
        <f t="shared" si="41"/>
        <v/>
      </c>
      <c r="M263" s="38" t="str">
        <f>IF(ISNUMBER(Q263),IF(Q263&lt;10,"",VLOOKUP(R263,'8080'!$D$6:$J$252,'8080'!$I$4,0)),"")</f>
        <v/>
      </c>
      <c r="N263" s="53" t="str">
        <f>IF(ISNUMBER(Q263),IF(Q263&lt;10,"",VLOOKUP(R263,'8080'!$D$6:$J$252,'8080'!$H$4,0)),"")</f>
        <v/>
      </c>
      <c r="O263" s="210"/>
      <c r="P263" s="44"/>
      <c r="Q263" s="38" t="str">
        <f>IF(LEN(I263)=0,"",IF(I263="org",0,IF(I263="equ",1,IF(I263="db",2,IF(I263="dw",3,IF(I263="end",9,IF(ISNA(MATCH(I263,'8080'!$B$6:$B$252,0)),"BOGUS",VLOOKUP(I263,'8080'!$B$6:$L$252,'8080'!K$3,0))))))))</f>
        <v/>
      </c>
      <c r="R263" s="37" t="str">
        <f t="shared" si="42"/>
        <v/>
      </c>
      <c r="S263" s="38" t="str">
        <f>IF(LEN(Q263)=0,"",IF(Q263&gt;9,VLOOKUP(R263,'8080'!$D$6:$E$252,'8080'!$E$4,0),IF(OR(Q263&lt;2,Q263=9),0,IF(Q263=2,1,IF(Q263=3,2,"ERROR!")))))</f>
        <v/>
      </c>
      <c r="T263" s="37" t="str">
        <f t="shared" si="43"/>
        <v/>
      </c>
      <c r="U263" s="37" t="str">
        <f t="shared" si="49"/>
        <v/>
      </c>
      <c r="V263" s="37" t="str">
        <f t="shared" si="50"/>
        <v/>
      </c>
      <c r="W263" s="37" t="str">
        <f t="shared" si="44"/>
        <v/>
      </c>
      <c r="X263" s="38" t="str">
        <f t="shared" si="51"/>
        <v>0029</v>
      </c>
      <c r="Y263" s="38" t="str">
        <f t="shared" si="45"/>
        <v>0000</v>
      </c>
      <c r="Z263" s="38" t="str">
        <f t="shared" si="46"/>
        <v/>
      </c>
      <c r="AA263" s="37" t="str">
        <f>IF(LEFT(R263,1)="#","Invalid Instruction!",IF(ISNUMBER(Q263),IF(Q263&lt;10,"",VLOOKUP(R263,'8080'!$D$6:$J$252,'8080'!$J$4,0)),""))</f>
        <v/>
      </c>
      <c r="AB263" s="37" t="str">
        <f>IF(LEN(W263)=0,"",IF(ISERROR(VALUE(LEFT(W263,1))),IF(ISNA(MATCH(W263,W$13:W262,0)),"","DUP"),"LAB"))</f>
        <v/>
      </c>
      <c r="AC263" s="49"/>
    </row>
    <row r="264" spans="1:29" x14ac:dyDescent="0.2">
      <c r="A264" s="44"/>
      <c r="B264" s="210"/>
      <c r="C264" s="208" t="str">
        <f t="shared" si="47"/>
        <v/>
      </c>
      <c r="D264" s="54" t="str">
        <f t="shared" si="39"/>
        <v/>
      </c>
      <c r="E264" s="113" t="str">
        <f>IF(OR(LEN(I264)=0,Q264&lt;2,Q264=9),"",IF(AND(Q264&lt;4,LEFT(V264,1)="#"),"###",IF(Q264=2,IF(HEX2DEC(V264)&gt;255,"&gt;FF!",RIGHT(V264,2)),IF(Q264=3,DEC2HEX(MOD(HEX2DEC(V264),256),2),IF(ISNA(MATCH(R264,'8080'!$D$6:$D$252,0)),"###",VLOOKUP(R264,'8080'!$D$6:$K$252,4,0))))))</f>
        <v/>
      </c>
      <c r="F264" s="114" t="str">
        <f t="shared" si="48"/>
        <v/>
      </c>
      <c r="G264" s="53" t="str">
        <f t="shared" si="40"/>
        <v/>
      </c>
      <c r="H264" s="52"/>
      <c r="I264" s="43"/>
      <c r="J264" s="43"/>
      <c r="K264" s="251"/>
      <c r="L264" s="55" t="str">
        <f t="shared" si="41"/>
        <v/>
      </c>
      <c r="M264" s="38" t="str">
        <f>IF(ISNUMBER(Q264),IF(Q264&lt;10,"",VLOOKUP(R264,'8080'!$D$6:$J$252,'8080'!$I$4,0)),"")</f>
        <v/>
      </c>
      <c r="N264" s="53" t="str">
        <f>IF(ISNUMBER(Q264),IF(Q264&lt;10,"",VLOOKUP(R264,'8080'!$D$6:$J$252,'8080'!$H$4,0)),"")</f>
        <v/>
      </c>
      <c r="O264" s="210"/>
      <c r="P264" s="44"/>
      <c r="Q264" s="38" t="str">
        <f>IF(LEN(I264)=0,"",IF(I264="org",0,IF(I264="equ",1,IF(I264="db",2,IF(I264="dw",3,IF(I264="end",9,IF(ISNA(MATCH(I264,'8080'!$B$6:$B$252,0)),"BOGUS",VLOOKUP(I264,'8080'!$B$6:$L$252,'8080'!K$3,0))))))))</f>
        <v/>
      </c>
      <c r="R264" s="37" t="str">
        <f t="shared" si="42"/>
        <v/>
      </c>
      <c r="S264" s="38" t="str">
        <f>IF(LEN(Q264)=0,"",IF(Q264&gt;9,VLOOKUP(R264,'8080'!$D$6:$E$252,'8080'!$E$4,0),IF(OR(Q264&lt;2,Q264=9),0,IF(Q264=2,1,IF(Q264=3,2,"ERROR!")))))</f>
        <v/>
      </c>
      <c r="T264" s="37" t="str">
        <f t="shared" si="43"/>
        <v/>
      </c>
      <c r="U264" s="37" t="str">
        <f t="shared" si="49"/>
        <v/>
      </c>
      <c r="V264" s="37" t="str">
        <f t="shared" si="50"/>
        <v/>
      </c>
      <c r="W264" s="37" t="str">
        <f t="shared" si="44"/>
        <v/>
      </c>
      <c r="X264" s="38" t="str">
        <f t="shared" si="51"/>
        <v>0029</v>
      </c>
      <c r="Y264" s="38" t="str">
        <f t="shared" si="45"/>
        <v>0000</v>
      </c>
      <c r="Z264" s="38" t="str">
        <f t="shared" si="46"/>
        <v/>
      </c>
      <c r="AA264" s="37" t="str">
        <f>IF(LEFT(R264,1)="#","Invalid Instruction!",IF(ISNUMBER(Q264),IF(Q264&lt;10,"",VLOOKUP(R264,'8080'!$D$6:$J$252,'8080'!$J$4,0)),""))</f>
        <v/>
      </c>
      <c r="AB264" s="37" t="str">
        <f>IF(LEN(W264)=0,"",IF(ISERROR(VALUE(LEFT(W264,1))),IF(ISNA(MATCH(W264,W$13:W263,0)),"","DUP"),"LAB"))</f>
        <v/>
      </c>
      <c r="AC264" s="49"/>
    </row>
    <row r="265" spans="1:29" x14ac:dyDescent="0.2">
      <c r="A265" s="44"/>
      <c r="B265" s="210"/>
      <c r="C265" s="208" t="str">
        <f t="shared" si="47"/>
        <v/>
      </c>
      <c r="D265" s="54" t="str">
        <f t="shared" si="39"/>
        <v/>
      </c>
      <c r="E265" s="113" t="str">
        <f>IF(OR(LEN(I265)=0,Q265&lt;2,Q265=9),"",IF(AND(Q265&lt;4,LEFT(V265,1)="#"),"###",IF(Q265=2,IF(HEX2DEC(V265)&gt;255,"&gt;FF!",RIGHT(V265,2)),IF(Q265=3,DEC2HEX(MOD(HEX2DEC(V265),256),2),IF(ISNA(MATCH(R265,'8080'!$D$6:$D$252,0)),"###",VLOOKUP(R265,'8080'!$D$6:$K$252,4,0))))))</f>
        <v/>
      </c>
      <c r="F265" s="114" t="str">
        <f t="shared" si="48"/>
        <v/>
      </c>
      <c r="G265" s="53" t="str">
        <f t="shared" si="40"/>
        <v/>
      </c>
      <c r="H265" s="52"/>
      <c r="I265" s="43"/>
      <c r="J265" s="43"/>
      <c r="K265" s="251"/>
      <c r="L265" s="55" t="str">
        <f t="shared" si="41"/>
        <v/>
      </c>
      <c r="M265" s="38" t="str">
        <f>IF(ISNUMBER(Q265),IF(Q265&lt;10,"",VLOOKUP(R265,'8080'!$D$6:$J$252,'8080'!$I$4,0)),"")</f>
        <v/>
      </c>
      <c r="N265" s="53" t="str">
        <f>IF(ISNUMBER(Q265),IF(Q265&lt;10,"",VLOOKUP(R265,'8080'!$D$6:$J$252,'8080'!$H$4,0)),"")</f>
        <v/>
      </c>
      <c r="O265" s="210"/>
      <c r="P265" s="44"/>
      <c r="Q265" s="38" t="str">
        <f>IF(LEN(I265)=0,"",IF(I265="org",0,IF(I265="equ",1,IF(I265="db",2,IF(I265="dw",3,IF(I265="end",9,IF(ISNA(MATCH(I265,'8080'!$B$6:$B$252,0)),"BOGUS",VLOOKUP(I265,'8080'!$B$6:$L$252,'8080'!K$3,0))))))))</f>
        <v/>
      </c>
      <c r="R265" s="37" t="str">
        <f t="shared" si="42"/>
        <v/>
      </c>
      <c r="S265" s="38" t="str">
        <f>IF(LEN(Q265)=0,"",IF(Q265&gt;9,VLOOKUP(R265,'8080'!$D$6:$E$252,'8080'!$E$4,0),IF(OR(Q265&lt;2,Q265=9),0,IF(Q265=2,1,IF(Q265=3,2,"ERROR!")))))</f>
        <v/>
      </c>
      <c r="T265" s="37" t="str">
        <f t="shared" si="43"/>
        <v/>
      </c>
      <c r="U265" s="37" t="str">
        <f t="shared" si="49"/>
        <v/>
      </c>
      <c r="V265" s="37" t="str">
        <f t="shared" si="50"/>
        <v/>
      </c>
      <c r="W265" s="37" t="str">
        <f t="shared" si="44"/>
        <v/>
      </c>
      <c r="X265" s="38" t="str">
        <f t="shared" si="51"/>
        <v>0029</v>
      </c>
      <c r="Y265" s="38" t="str">
        <f t="shared" si="45"/>
        <v>0000</v>
      </c>
      <c r="Z265" s="38" t="str">
        <f t="shared" si="46"/>
        <v/>
      </c>
      <c r="AA265" s="37" t="str">
        <f>IF(LEFT(R265,1)="#","Invalid Instruction!",IF(ISNUMBER(Q265),IF(Q265&lt;10,"",VLOOKUP(R265,'8080'!$D$6:$J$252,'8080'!$J$4,0)),""))</f>
        <v/>
      </c>
      <c r="AB265" s="37" t="str">
        <f>IF(LEN(W265)=0,"",IF(ISERROR(VALUE(LEFT(W265,1))),IF(ISNA(MATCH(W265,W$13:W264,0)),"","DUP"),"LAB"))</f>
        <v/>
      </c>
      <c r="AC265" s="49"/>
    </row>
    <row r="266" spans="1:29" x14ac:dyDescent="0.2">
      <c r="A266" s="44"/>
      <c r="B266" s="210"/>
      <c r="C266" s="208" t="str">
        <f t="shared" si="47"/>
        <v/>
      </c>
      <c r="D266" s="54" t="str">
        <f t="shared" si="39"/>
        <v/>
      </c>
      <c r="E266" s="113" t="str">
        <f>IF(OR(LEN(I266)=0,Q266&lt;2,Q266=9),"",IF(AND(Q266&lt;4,LEFT(V266,1)="#"),"###",IF(Q266=2,IF(HEX2DEC(V266)&gt;255,"&gt;FF!",RIGHT(V266,2)),IF(Q266=3,DEC2HEX(MOD(HEX2DEC(V266),256),2),IF(ISNA(MATCH(R266,'8080'!$D$6:$D$252,0)),"###",VLOOKUP(R266,'8080'!$D$6:$K$252,4,0))))))</f>
        <v/>
      </c>
      <c r="F266" s="114" t="str">
        <f t="shared" si="48"/>
        <v/>
      </c>
      <c r="G266" s="53" t="str">
        <f t="shared" si="40"/>
        <v/>
      </c>
      <c r="H266" s="52"/>
      <c r="I266" s="43"/>
      <c r="J266" s="43"/>
      <c r="K266" s="251"/>
      <c r="L266" s="55" t="str">
        <f t="shared" si="41"/>
        <v/>
      </c>
      <c r="M266" s="38" t="str">
        <f>IF(ISNUMBER(Q266),IF(Q266&lt;10,"",VLOOKUP(R266,'8080'!$D$6:$J$252,'8080'!$I$4,0)),"")</f>
        <v/>
      </c>
      <c r="N266" s="53" t="str">
        <f>IF(ISNUMBER(Q266),IF(Q266&lt;10,"",VLOOKUP(R266,'8080'!$D$6:$J$252,'8080'!$H$4,0)),"")</f>
        <v/>
      </c>
      <c r="O266" s="210"/>
      <c r="P266" s="44"/>
      <c r="Q266" s="38" t="str">
        <f>IF(LEN(I266)=0,"",IF(I266="org",0,IF(I266="equ",1,IF(I266="db",2,IF(I266="dw",3,IF(I266="end",9,IF(ISNA(MATCH(I266,'8080'!$B$6:$B$252,0)),"BOGUS",VLOOKUP(I266,'8080'!$B$6:$L$252,'8080'!K$3,0))))))))</f>
        <v/>
      </c>
      <c r="R266" s="37" t="str">
        <f t="shared" si="42"/>
        <v/>
      </c>
      <c r="S266" s="38" t="str">
        <f>IF(LEN(Q266)=0,"",IF(Q266&gt;9,VLOOKUP(R266,'8080'!$D$6:$E$252,'8080'!$E$4,0),IF(OR(Q266&lt;2,Q266=9),0,IF(Q266=2,1,IF(Q266=3,2,"ERROR!")))))</f>
        <v/>
      </c>
      <c r="T266" s="37" t="str">
        <f t="shared" si="43"/>
        <v/>
      </c>
      <c r="U266" s="37" t="str">
        <f t="shared" si="49"/>
        <v/>
      </c>
      <c r="V266" s="37" t="str">
        <f t="shared" si="50"/>
        <v/>
      </c>
      <c r="W266" s="37" t="str">
        <f t="shared" si="44"/>
        <v/>
      </c>
      <c r="X266" s="38" t="str">
        <f t="shared" si="51"/>
        <v>0029</v>
      </c>
      <c r="Y266" s="38" t="str">
        <f t="shared" si="45"/>
        <v>0000</v>
      </c>
      <c r="Z266" s="38" t="str">
        <f t="shared" si="46"/>
        <v/>
      </c>
      <c r="AA266" s="37" t="str">
        <f>IF(LEFT(R266,1)="#","Invalid Instruction!",IF(ISNUMBER(Q266),IF(Q266&lt;10,"",VLOOKUP(R266,'8080'!$D$6:$J$252,'8080'!$J$4,0)),""))</f>
        <v/>
      </c>
      <c r="AB266" s="37" t="str">
        <f>IF(LEN(W266)=0,"",IF(ISERROR(VALUE(LEFT(W266,1))),IF(ISNA(MATCH(W266,W$13:W265,0)),"","DUP"),"LAB"))</f>
        <v/>
      </c>
      <c r="AC266" s="49"/>
    </row>
    <row r="267" spans="1:29" x14ac:dyDescent="0.2">
      <c r="A267" s="44"/>
      <c r="B267" s="210"/>
      <c r="C267" s="208" t="str">
        <f t="shared" si="47"/>
        <v/>
      </c>
      <c r="D267" s="54" t="str">
        <f t="shared" si="39"/>
        <v/>
      </c>
      <c r="E267" s="113" t="str">
        <f>IF(OR(LEN(I267)=0,Q267&lt;2,Q267=9),"",IF(AND(Q267&lt;4,LEFT(V267,1)="#"),"###",IF(Q267=2,IF(HEX2DEC(V267)&gt;255,"&gt;FF!",RIGHT(V267,2)),IF(Q267=3,DEC2HEX(MOD(HEX2DEC(V267),256),2),IF(ISNA(MATCH(R267,'8080'!$D$6:$D$252,0)),"###",VLOOKUP(R267,'8080'!$D$6:$K$252,4,0))))))</f>
        <v/>
      </c>
      <c r="F267" s="114" t="str">
        <f t="shared" si="48"/>
        <v/>
      </c>
      <c r="G267" s="53" t="str">
        <f t="shared" si="40"/>
        <v/>
      </c>
      <c r="H267" s="52"/>
      <c r="I267" s="43"/>
      <c r="J267" s="43"/>
      <c r="K267" s="251"/>
      <c r="L267" s="55" t="str">
        <f t="shared" si="41"/>
        <v/>
      </c>
      <c r="M267" s="38" t="str">
        <f>IF(ISNUMBER(Q267),IF(Q267&lt;10,"",VLOOKUP(R267,'8080'!$D$6:$J$252,'8080'!$I$4,0)),"")</f>
        <v/>
      </c>
      <c r="N267" s="53" t="str">
        <f>IF(ISNUMBER(Q267),IF(Q267&lt;10,"",VLOOKUP(R267,'8080'!$D$6:$J$252,'8080'!$H$4,0)),"")</f>
        <v/>
      </c>
      <c r="O267" s="210"/>
      <c r="P267" s="44"/>
      <c r="Q267" s="38" t="str">
        <f>IF(LEN(I267)=0,"",IF(I267="org",0,IF(I267="equ",1,IF(I267="db",2,IF(I267="dw",3,IF(I267="end",9,IF(ISNA(MATCH(I267,'8080'!$B$6:$B$252,0)),"BOGUS",VLOOKUP(I267,'8080'!$B$6:$L$252,'8080'!K$3,0))))))))</f>
        <v/>
      </c>
      <c r="R267" s="37" t="str">
        <f t="shared" si="42"/>
        <v/>
      </c>
      <c r="S267" s="38" t="str">
        <f>IF(LEN(Q267)=0,"",IF(Q267&gt;9,VLOOKUP(R267,'8080'!$D$6:$E$252,'8080'!$E$4,0),IF(OR(Q267&lt;2,Q267=9),0,IF(Q267=2,1,IF(Q267=3,2,"ERROR!")))))</f>
        <v/>
      </c>
      <c r="T267" s="37" t="str">
        <f t="shared" si="43"/>
        <v/>
      </c>
      <c r="U267" s="37" t="str">
        <f t="shared" si="49"/>
        <v/>
      </c>
      <c r="V267" s="37" t="str">
        <f t="shared" si="50"/>
        <v/>
      </c>
      <c r="W267" s="37" t="str">
        <f t="shared" si="44"/>
        <v/>
      </c>
      <c r="X267" s="38" t="str">
        <f t="shared" si="51"/>
        <v>0029</v>
      </c>
      <c r="Y267" s="38" t="str">
        <f t="shared" si="45"/>
        <v>0000</v>
      </c>
      <c r="Z267" s="38" t="str">
        <f t="shared" si="46"/>
        <v/>
      </c>
      <c r="AA267" s="37" t="str">
        <f>IF(LEFT(R267,1)="#","Invalid Instruction!",IF(ISNUMBER(Q267),IF(Q267&lt;10,"",VLOOKUP(R267,'8080'!$D$6:$J$252,'8080'!$J$4,0)),""))</f>
        <v/>
      </c>
      <c r="AB267" s="37" t="str">
        <f>IF(LEN(W267)=0,"",IF(ISERROR(VALUE(LEFT(W267,1))),IF(ISNA(MATCH(W267,W$13:W266,0)),"","DUP"),"LAB"))</f>
        <v/>
      </c>
      <c r="AC267" s="49"/>
    </row>
    <row r="268" spans="1:29" x14ac:dyDescent="0.2">
      <c r="A268" s="44"/>
      <c r="B268" s="210"/>
      <c r="C268" s="208" t="str">
        <f t="shared" si="47"/>
        <v/>
      </c>
      <c r="D268" s="54" t="str">
        <f t="shared" si="39"/>
        <v/>
      </c>
      <c r="E268" s="113" t="str">
        <f>IF(OR(LEN(I268)=0,Q268&lt;2,Q268=9),"",IF(AND(Q268&lt;4,LEFT(V268,1)="#"),"###",IF(Q268=2,IF(HEX2DEC(V268)&gt;255,"&gt;FF!",RIGHT(V268,2)),IF(Q268=3,DEC2HEX(MOD(HEX2DEC(V268),256),2),IF(ISNA(MATCH(R268,'8080'!$D$6:$D$252,0)),"###",VLOOKUP(R268,'8080'!$D$6:$K$252,4,0))))))</f>
        <v/>
      </c>
      <c r="F268" s="114" t="str">
        <f t="shared" si="48"/>
        <v/>
      </c>
      <c r="G268" s="53" t="str">
        <f t="shared" si="40"/>
        <v/>
      </c>
      <c r="H268" s="52"/>
      <c r="I268" s="43"/>
      <c r="J268" s="43"/>
      <c r="K268" s="251"/>
      <c r="L268" s="55" t="str">
        <f t="shared" si="41"/>
        <v/>
      </c>
      <c r="M268" s="38" t="str">
        <f>IF(ISNUMBER(Q268),IF(Q268&lt;10,"",VLOOKUP(R268,'8080'!$D$6:$J$252,'8080'!$I$4,0)),"")</f>
        <v/>
      </c>
      <c r="N268" s="53" t="str">
        <f>IF(ISNUMBER(Q268),IF(Q268&lt;10,"",VLOOKUP(R268,'8080'!$D$6:$J$252,'8080'!$H$4,0)),"")</f>
        <v/>
      </c>
      <c r="O268" s="210"/>
      <c r="P268" s="44"/>
      <c r="Q268" s="38" t="str">
        <f>IF(LEN(I268)=0,"",IF(I268="org",0,IF(I268="equ",1,IF(I268="db",2,IF(I268="dw",3,IF(I268="end",9,IF(ISNA(MATCH(I268,'8080'!$B$6:$B$252,0)),"BOGUS",VLOOKUP(I268,'8080'!$B$6:$L$252,'8080'!K$3,0))))))))</f>
        <v/>
      </c>
      <c r="R268" s="37" t="str">
        <f t="shared" si="42"/>
        <v/>
      </c>
      <c r="S268" s="38" t="str">
        <f>IF(LEN(Q268)=0,"",IF(Q268&gt;9,VLOOKUP(R268,'8080'!$D$6:$E$252,'8080'!$E$4,0),IF(OR(Q268&lt;2,Q268=9),0,IF(Q268=2,1,IF(Q268=3,2,"ERROR!")))))</f>
        <v/>
      </c>
      <c r="T268" s="37" t="str">
        <f t="shared" si="43"/>
        <v/>
      </c>
      <c r="U268" s="37" t="str">
        <f t="shared" si="49"/>
        <v/>
      </c>
      <c r="V268" s="37" t="str">
        <f t="shared" si="50"/>
        <v/>
      </c>
      <c r="W268" s="37" t="str">
        <f t="shared" si="44"/>
        <v/>
      </c>
      <c r="X268" s="38" t="str">
        <f t="shared" si="51"/>
        <v>0029</v>
      </c>
      <c r="Y268" s="38" t="str">
        <f t="shared" si="45"/>
        <v>0000</v>
      </c>
      <c r="Z268" s="38" t="str">
        <f t="shared" si="46"/>
        <v/>
      </c>
      <c r="AA268" s="37" t="str">
        <f>IF(LEFT(R268,1)="#","Invalid Instruction!",IF(ISNUMBER(Q268),IF(Q268&lt;10,"",VLOOKUP(R268,'8080'!$D$6:$J$252,'8080'!$J$4,0)),""))</f>
        <v/>
      </c>
      <c r="AB268" s="37" t="str">
        <f>IF(LEN(W268)=0,"",IF(ISERROR(VALUE(LEFT(W268,1))),IF(ISNA(MATCH(W268,W$13:W267,0)),"","DUP"),"LAB"))</f>
        <v/>
      </c>
      <c r="AC268" s="49"/>
    </row>
    <row r="269" spans="1:29" x14ac:dyDescent="0.2">
      <c r="A269" s="44"/>
      <c r="B269" s="210"/>
      <c r="C269" s="208" t="str">
        <f t="shared" si="47"/>
        <v/>
      </c>
      <c r="D269" s="54" t="str">
        <f t="shared" ref="D269:D332" si="52">IF(LEN(I269)=0,"",X269)</f>
        <v/>
      </c>
      <c r="E269" s="113" t="str">
        <f>IF(OR(LEN(I269)=0,Q269&lt;2,Q269=9),"",IF(AND(Q269&lt;4,LEFT(V269,1)="#"),"###",IF(Q269=2,IF(HEX2DEC(V269)&gt;255,"&gt;FF!",RIGHT(V269,2)),IF(Q269=3,DEC2HEX(MOD(HEX2DEC(V269),256),2),IF(ISNA(MATCH(R269,'8080'!$D$6:$D$252,0)),"###",VLOOKUP(R269,'8080'!$D$6:$K$252,4,0))))))</f>
        <v/>
      </c>
      <c r="F269" s="114" t="str">
        <f t="shared" si="48"/>
        <v/>
      </c>
      <c r="G269" s="53" t="str">
        <f t="shared" ref="G269:G332" si="53">IF(LEN(Q269)=0,"",IF(Q269&lt;15,"",IF(ISERROR(HEX2DEC(V269)),"###",IF(HEX2DEC(V269)&gt;65535,"&gt;FFFF!",DEC2HEX(INT(HEX2DEC(V269)/256),2)))))</f>
        <v/>
      </c>
      <c r="H269" s="52"/>
      <c r="I269" s="43"/>
      <c r="J269" s="43"/>
      <c r="K269" s="251"/>
      <c r="L269" s="55" t="str">
        <f t="shared" ref="L269:L332" si="54">IF(LEN(Q269)=0,"",IF(Q269&lt;13,AA269,IF(Q269=17,CONCATENATE(AA269," to ",Z269,"h"),REPLACE(AA269,SEARCH("immediate",AA269),9,CONCATENATE(Z269,"h")))))</f>
        <v/>
      </c>
      <c r="M269" s="38" t="str">
        <f>IF(ISNUMBER(Q269),IF(Q269&lt;10,"",VLOOKUP(R269,'8080'!$D$6:$J$252,'8080'!$I$4,0)),"")</f>
        <v/>
      </c>
      <c r="N269" s="53" t="str">
        <f>IF(ISNUMBER(Q269),IF(Q269&lt;10,"",VLOOKUP(R269,'8080'!$D$6:$J$252,'8080'!$H$4,0)),"")</f>
        <v/>
      </c>
      <c r="O269" s="210"/>
      <c r="P269" s="44"/>
      <c r="Q269" s="38" t="str">
        <f>IF(LEN(I269)=0,"",IF(I269="org",0,IF(I269="equ",1,IF(I269="db",2,IF(I269="dw",3,IF(I269="end",9,IF(ISNA(MATCH(I269,'8080'!$B$6:$B$252,0)),"BOGUS",VLOOKUP(I269,'8080'!$B$6:$L$252,'8080'!K$3,0))))))))</f>
        <v/>
      </c>
      <c r="R269" s="37" t="str">
        <f t="shared" ref="R269:R332" si="55">IF(LEN(Q269)=0,"",IF(Q269&lt;12,I269,IF(OR(Q269=14,Q269=16,Q269=17),I269,IF(Q269=12,CONCATENATE(I269," ",J269),IF(OR(Q269=13,Q269=15),CONCATENATE(I269," ",IF(LEFT(J269,2)="sp",LEFT(J269,3),LEFT(J269,2))),"###")))))</f>
        <v/>
      </c>
      <c r="S269" s="38" t="str">
        <f>IF(LEN(Q269)=0,"",IF(Q269&gt;9,VLOOKUP(R269,'8080'!$D$6:$E$252,'8080'!$E$4,0),IF(OR(Q269&lt;2,Q269=9),0,IF(Q269=2,1,IF(Q269=3,2,"ERROR!")))))</f>
        <v/>
      </c>
      <c r="T269" s="37" t="str">
        <f t="shared" ref="T269:T332" si="56">IF(Q269="BOGUS","###",IF(AND(Q269=11,LEN(J269)&gt;0),"###",IF(OR(LEN(I269)=0,Q269=9,Q269=11,Q269=12),"",IF(OR(Q269&lt;4,Q269=14,Q269=16,Q269=17),J269,RIGHT(J269,IF(LEFT(J269,2)="sp",LEN(J269)-3,LEN(J269)-2))))))</f>
        <v/>
      </c>
      <c r="U269" s="37" t="str">
        <f t="shared" si="49"/>
        <v/>
      </c>
      <c r="V269" s="37" t="str">
        <f t="shared" si="50"/>
        <v/>
      </c>
      <c r="W269" s="37" t="str">
        <f t="shared" ref="W269:W332" si="57">IF(LEN(H269)=0,"",IF(RIGHT(H269)=":",LEFT(H269,LEN(H269)-1),H269))</f>
        <v/>
      </c>
      <c r="X269" s="38" t="str">
        <f t="shared" si="51"/>
        <v>0029</v>
      </c>
      <c r="Y269" s="38" t="str">
        <f t="shared" ref="Y269:Y332" si="58">IF(OR(Q269&lt;10,Q269&gt;12),DEC2HEX(HEX2DEC(V269),4),X269)</f>
        <v>0000</v>
      </c>
      <c r="Z269" s="38" t="str">
        <f t="shared" ref="Z269:Z332" si="59">IF(OR(LEN(Q269)=0,Q269&lt;13),"",DEC2HEX(HEX2DEC(V269),IF(OR(Q269&lt;2,Q269=3,Q269&gt;14),4,2)))</f>
        <v/>
      </c>
      <c r="AA269" s="37" t="str">
        <f>IF(LEFT(R269,1)="#","Invalid Instruction!",IF(ISNUMBER(Q269),IF(Q269&lt;10,"",VLOOKUP(R269,'8080'!$D$6:$J$252,'8080'!$J$4,0)),""))</f>
        <v/>
      </c>
      <c r="AB269" s="37" t="str">
        <f>IF(LEN(W269)=0,"",IF(ISERROR(VALUE(LEFT(W269,1))),IF(ISNA(MATCH(W269,W$13:W268,0)),"","DUP"),"LAB"))</f>
        <v/>
      </c>
      <c r="AC269" s="49"/>
    </row>
    <row r="270" spans="1:29" x14ac:dyDescent="0.2">
      <c r="A270" s="44"/>
      <c r="B270" s="210"/>
      <c r="C270" s="208" t="str">
        <f t="shared" ref="C270:C333" si="60">IF(AB270="LAB","Label",IF(AB270="DUP","Duplicate",IF(LEFT(D270,1)="#","Value",IF(RIGHT(R270,1)="!","Operand",IF(LEFT(E270)="#",IF(Q270&gt;10,"Mnemonic","Value"),IF(OR(LEFT(E270,1)="&gt;",LEFT(F270,1)="&gt;",LEFT(G270,1)="&gt;"),"Range",IF(LEFT(F270,1)="#",IF(Q270=11,"Operand","Value"),"")))))))</f>
        <v/>
      </c>
      <c r="D270" s="54" t="str">
        <f t="shared" si="52"/>
        <v/>
      </c>
      <c r="E270" s="113" t="str">
        <f>IF(OR(LEN(I270)=0,Q270&lt;2,Q270=9),"",IF(AND(Q270&lt;4,LEFT(V270,1)="#"),"###",IF(Q270=2,IF(HEX2DEC(V270)&gt;255,"&gt;FF!",RIGHT(V270,2)),IF(Q270=3,DEC2HEX(MOD(HEX2DEC(V270),256),2),IF(ISNA(MATCH(R270,'8080'!$D$6:$D$252,0)),"###",VLOOKUP(R270,'8080'!$D$6:$K$252,4,0))))))</f>
        <v/>
      </c>
      <c r="F270" s="114" t="str">
        <f t="shared" ref="F270:F333" si="61">IF(OR(LEN(V270)=0,Q270&lt;3),"",IF(Q270=3,IF(HEX2DEC(V270)&gt;65535,"&gt;FFFF!",DEC2HEX(INT(HEX2DEC(V270)/256),2)),IF(ISERROR(HEX2DEC(V270)),"###",IF(AND(Q270&gt;9,Q270&lt;15,HEX2DEC(V270)&gt;255),"&gt;FF!",DEC2HEX(MOD(HEX2DEC(V270),256),2)))))</f>
        <v/>
      </c>
      <c r="G270" s="53" t="str">
        <f t="shared" si="53"/>
        <v/>
      </c>
      <c r="H270" s="52"/>
      <c r="I270" s="43"/>
      <c r="J270" s="43"/>
      <c r="K270" s="251"/>
      <c r="L270" s="55" t="str">
        <f t="shared" si="54"/>
        <v/>
      </c>
      <c r="M270" s="38" t="str">
        <f>IF(ISNUMBER(Q270),IF(Q270&lt;10,"",VLOOKUP(R270,'8080'!$D$6:$J$252,'8080'!$I$4,0)),"")</f>
        <v/>
      </c>
      <c r="N270" s="53" t="str">
        <f>IF(ISNUMBER(Q270),IF(Q270&lt;10,"",VLOOKUP(R270,'8080'!$D$6:$J$252,'8080'!$H$4,0)),"")</f>
        <v/>
      </c>
      <c r="O270" s="210"/>
      <c r="P270" s="44"/>
      <c r="Q270" s="38" t="str">
        <f>IF(LEN(I270)=0,"",IF(I270="org",0,IF(I270="equ",1,IF(I270="db",2,IF(I270="dw",3,IF(I270="end",9,IF(ISNA(MATCH(I270,'8080'!$B$6:$B$252,0)),"BOGUS",VLOOKUP(I270,'8080'!$B$6:$L$252,'8080'!K$3,0))))))))</f>
        <v/>
      </c>
      <c r="R270" s="37" t="str">
        <f t="shared" si="55"/>
        <v/>
      </c>
      <c r="S270" s="38" t="str">
        <f>IF(LEN(Q270)=0,"",IF(Q270&gt;9,VLOOKUP(R270,'8080'!$D$6:$E$252,'8080'!$E$4,0),IF(OR(Q270&lt;2,Q270=9),0,IF(Q270=2,1,IF(Q270=3,2,"ERROR!")))))</f>
        <v/>
      </c>
      <c r="T270" s="37" t="str">
        <f t="shared" si="56"/>
        <v/>
      </c>
      <c r="U270" s="37" t="str">
        <f t="shared" ref="U270:U333" si="62">IF(LEN(T270)=0,"",IF(AND(CODE(LEFT(T270,1))=34,LEN(T270)=3,CODE(RIGHT(T270,1))=34),CODE(MID(T270,2,1)),IF(ISERROR(VALUE(LEFT(T270)-1)),T270,IF(RIGHT(T270,1)="q",IF(ISERROR(OCT2DEC(LEFT(T270,LEN(T270)-1))),"##Q",OCT2DEC(LEFT(T270,LEN(T270)-1))),IF(RIGHT(T270,1)="h",IF(ISERROR(HEX2DEC(LEFT(T270,LEN(T270)-1))),"##H",HEX2DEC(LEFT(T270,LEN(T270)-1))),IF(ISERROR(VALUE(T270)),"##D",VALUE(T270)))))))</f>
        <v/>
      </c>
      <c r="V270" s="37" t="str">
        <f t="shared" ref="V270:V333" si="63">IF(LEN(U270)=0,"",IF(U270="$",X270,IF(ISERROR(VALUE(U270)),IF(ISNA(MATCH(U270,$W$13:$W$512,0)),"###",VLOOKUP(U270,$W$13:$Y$512,IF(INDEX($Q$13:$Q$512,MATCH(T270,$W$13:$W$512,0))=1,3,2),0)),DEC2HEX(U270,4))))</f>
        <v/>
      </c>
      <c r="W270" s="37" t="str">
        <f t="shared" si="57"/>
        <v/>
      </c>
      <c r="X270" s="38" t="str">
        <f t="shared" ref="X270:X333" si="64">IF(Q270=0,IF(ISERROR(HEX2DEC(V270)),"###",DEC2HEX(HEX2DEC(V270),4)),IF(LEN(Q269)=0,X269,DEC2HEX(MOD(HEX2DEC(X269)+S269,65536),4)))</f>
        <v>0029</v>
      </c>
      <c r="Y270" s="38" t="str">
        <f t="shared" si="58"/>
        <v>0000</v>
      </c>
      <c r="Z270" s="38" t="str">
        <f t="shared" si="59"/>
        <v/>
      </c>
      <c r="AA270" s="37" t="str">
        <f>IF(LEFT(R270,1)="#","Invalid Instruction!",IF(ISNUMBER(Q270),IF(Q270&lt;10,"",VLOOKUP(R270,'8080'!$D$6:$J$252,'8080'!$J$4,0)),""))</f>
        <v/>
      </c>
      <c r="AB270" s="37" t="str">
        <f>IF(LEN(W270)=0,"",IF(ISERROR(VALUE(LEFT(W270,1))),IF(ISNA(MATCH(W270,W$13:W269,0)),"","DUP"),"LAB"))</f>
        <v/>
      </c>
      <c r="AC270" s="49"/>
    </row>
    <row r="271" spans="1:29" x14ac:dyDescent="0.2">
      <c r="A271" s="44"/>
      <c r="B271" s="210"/>
      <c r="C271" s="208" t="str">
        <f t="shared" si="60"/>
        <v/>
      </c>
      <c r="D271" s="54" t="str">
        <f t="shared" si="52"/>
        <v/>
      </c>
      <c r="E271" s="113" t="str">
        <f>IF(OR(LEN(I271)=0,Q271&lt;2,Q271=9),"",IF(AND(Q271&lt;4,LEFT(V271,1)="#"),"###",IF(Q271=2,IF(HEX2DEC(V271)&gt;255,"&gt;FF!",RIGHT(V271,2)),IF(Q271=3,DEC2HEX(MOD(HEX2DEC(V271),256),2),IF(ISNA(MATCH(R271,'8080'!$D$6:$D$252,0)),"###",VLOOKUP(R271,'8080'!$D$6:$K$252,4,0))))))</f>
        <v/>
      </c>
      <c r="F271" s="114" t="str">
        <f t="shared" si="61"/>
        <v/>
      </c>
      <c r="G271" s="53" t="str">
        <f t="shared" si="53"/>
        <v/>
      </c>
      <c r="H271" s="52"/>
      <c r="I271" s="43"/>
      <c r="J271" s="43"/>
      <c r="K271" s="251"/>
      <c r="L271" s="55" t="str">
        <f t="shared" si="54"/>
        <v/>
      </c>
      <c r="M271" s="38" t="str">
        <f>IF(ISNUMBER(Q271),IF(Q271&lt;10,"",VLOOKUP(R271,'8080'!$D$6:$J$252,'8080'!$I$4,0)),"")</f>
        <v/>
      </c>
      <c r="N271" s="53" t="str">
        <f>IF(ISNUMBER(Q271),IF(Q271&lt;10,"",VLOOKUP(R271,'8080'!$D$6:$J$252,'8080'!$H$4,0)),"")</f>
        <v/>
      </c>
      <c r="O271" s="210"/>
      <c r="P271" s="44"/>
      <c r="Q271" s="38" t="str">
        <f>IF(LEN(I271)=0,"",IF(I271="org",0,IF(I271="equ",1,IF(I271="db",2,IF(I271="dw",3,IF(I271="end",9,IF(ISNA(MATCH(I271,'8080'!$B$6:$B$252,0)),"BOGUS",VLOOKUP(I271,'8080'!$B$6:$L$252,'8080'!K$3,0))))))))</f>
        <v/>
      </c>
      <c r="R271" s="37" t="str">
        <f t="shared" si="55"/>
        <v/>
      </c>
      <c r="S271" s="38" t="str">
        <f>IF(LEN(Q271)=0,"",IF(Q271&gt;9,VLOOKUP(R271,'8080'!$D$6:$E$252,'8080'!$E$4,0),IF(OR(Q271&lt;2,Q271=9),0,IF(Q271=2,1,IF(Q271=3,2,"ERROR!")))))</f>
        <v/>
      </c>
      <c r="T271" s="37" t="str">
        <f t="shared" si="56"/>
        <v/>
      </c>
      <c r="U271" s="37" t="str">
        <f t="shared" si="62"/>
        <v/>
      </c>
      <c r="V271" s="37" t="str">
        <f t="shared" si="63"/>
        <v/>
      </c>
      <c r="W271" s="37" t="str">
        <f t="shared" si="57"/>
        <v/>
      </c>
      <c r="X271" s="38" t="str">
        <f t="shared" si="64"/>
        <v>0029</v>
      </c>
      <c r="Y271" s="38" t="str">
        <f t="shared" si="58"/>
        <v>0000</v>
      </c>
      <c r="Z271" s="38" t="str">
        <f t="shared" si="59"/>
        <v/>
      </c>
      <c r="AA271" s="37" t="str">
        <f>IF(LEFT(R271,1)="#","Invalid Instruction!",IF(ISNUMBER(Q271),IF(Q271&lt;10,"",VLOOKUP(R271,'8080'!$D$6:$J$252,'8080'!$J$4,0)),""))</f>
        <v/>
      </c>
      <c r="AB271" s="37" t="str">
        <f>IF(LEN(W271)=0,"",IF(ISERROR(VALUE(LEFT(W271,1))),IF(ISNA(MATCH(W271,W$13:W270,0)),"","DUP"),"LAB"))</f>
        <v/>
      </c>
      <c r="AC271" s="49"/>
    </row>
    <row r="272" spans="1:29" x14ac:dyDescent="0.2">
      <c r="A272" s="44"/>
      <c r="B272" s="210"/>
      <c r="C272" s="208" t="str">
        <f t="shared" si="60"/>
        <v/>
      </c>
      <c r="D272" s="54" t="str">
        <f t="shared" si="52"/>
        <v/>
      </c>
      <c r="E272" s="113" t="str">
        <f>IF(OR(LEN(I272)=0,Q272&lt;2,Q272=9),"",IF(AND(Q272&lt;4,LEFT(V272,1)="#"),"###",IF(Q272=2,IF(HEX2DEC(V272)&gt;255,"&gt;FF!",RIGHT(V272,2)),IF(Q272=3,DEC2HEX(MOD(HEX2DEC(V272),256),2),IF(ISNA(MATCH(R272,'8080'!$D$6:$D$252,0)),"###",VLOOKUP(R272,'8080'!$D$6:$K$252,4,0))))))</f>
        <v/>
      </c>
      <c r="F272" s="114" t="str">
        <f t="shared" si="61"/>
        <v/>
      </c>
      <c r="G272" s="53" t="str">
        <f t="shared" si="53"/>
        <v/>
      </c>
      <c r="H272" s="52"/>
      <c r="I272" s="43"/>
      <c r="J272" s="43"/>
      <c r="K272" s="251"/>
      <c r="L272" s="55" t="str">
        <f t="shared" si="54"/>
        <v/>
      </c>
      <c r="M272" s="38" t="str">
        <f>IF(ISNUMBER(Q272),IF(Q272&lt;10,"",VLOOKUP(R272,'8080'!$D$6:$J$252,'8080'!$I$4,0)),"")</f>
        <v/>
      </c>
      <c r="N272" s="53" t="str">
        <f>IF(ISNUMBER(Q272),IF(Q272&lt;10,"",VLOOKUP(R272,'8080'!$D$6:$J$252,'8080'!$H$4,0)),"")</f>
        <v/>
      </c>
      <c r="O272" s="210"/>
      <c r="P272" s="44"/>
      <c r="Q272" s="38" t="str">
        <f>IF(LEN(I272)=0,"",IF(I272="org",0,IF(I272="equ",1,IF(I272="db",2,IF(I272="dw",3,IF(I272="end",9,IF(ISNA(MATCH(I272,'8080'!$B$6:$B$252,0)),"BOGUS",VLOOKUP(I272,'8080'!$B$6:$L$252,'8080'!K$3,0))))))))</f>
        <v/>
      </c>
      <c r="R272" s="37" t="str">
        <f t="shared" si="55"/>
        <v/>
      </c>
      <c r="S272" s="38" t="str">
        <f>IF(LEN(Q272)=0,"",IF(Q272&gt;9,VLOOKUP(R272,'8080'!$D$6:$E$252,'8080'!$E$4,0),IF(OR(Q272&lt;2,Q272=9),0,IF(Q272=2,1,IF(Q272=3,2,"ERROR!")))))</f>
        <v/>
      </c>
      <c r="T272" s="37" t="str">
        <f t="shared" si="56"/>
        <v/>
      </c>
      <c r="U272" s="37" t="str">
        <f t="shared" si="62"/>
        <v/>
      </c>
      <c r="V272" s="37" t="str">
        <f t="shared" si="63"/>
        <v/>
      </c>
      <c r="W272" s="37" t="str">
        <f t="shared" si="57"/>
        <v/>
      </c>
      <c r="X272" s="38" t="str">
        <f t="shared" si="64"/>
        <v>0029</v>
      </c>
      <c r="Y272" s="38" t="str">
        <f t="shared" si="58"/>
        <v>0000</v>
      </c>
      <c r="Z272" s="38" t="str">
        <f t="shared" si="59"/>
        <v/>
      </c>
      <c r="AA272" s="37" t="str">
        <f>IF(LEFT(R272,1)="#","Invalid Instruction!",IF(ISNUMBER(Q272),IF(Q272&lt;10,"",VLOOKUP(R272,'8080'!$D$6:$J$252,'8080'!$J$4,0)),""))</f>
        <v/>
      </c>
      <c r="AB272" s="37" t="str">
        <f>IF(LEN(W272)=0,"",IF(ISERROR(VALUE(LEFT(W272,1))),IF(ISNA(MATCH(W272,W$13:W271,0)),"","DUP"),"LAB"))</f>
        <v/>
      </c>
      <c r="AC272" s="49"/>
    </row>
    <row r="273" spans="1:29" x14ac:dyDescent="0.2">
      <c r="A273" s="44"/>
      <c r="B273" s="210"/>
      <c r="C273" s="208" t="str">
        <f t="shared" si="60"/>
        <v/>
      </c>
      <c r="D273" s="54" t="str">
        <f t="shared" si="52"/>
        <v/>
      </c>
      <c r="E273" s="113" t="str">
        <f>IF(OR(LEN(I273)=0,Q273&lt;2,Q273=9),"",IF(AND(Q273&lt;4,LEFT(V273,1)="#"),"###",IF(Q273=2,IF(HEX2DEC(V273)&gt;255,"&gt;FF!",RIGHT(V273,2)),IF(Q273=3,DEC2HEX(MOD(HEX2DEC(V273),256),2),IF(ISNA(MATCH(R273,'8080'!$D$6:$D$252,0)),"###",VLOOKUP(R273,'8080'!$D$6:$K$252,4,0))))))</f>
        <v/>
      </c>
      <c r="F273" s="114" t="str">
        <f t="shared" si="61"/>
        <v/>
      </c>
      <c r="G273" s="53" t="str">
        <f t="shared" si="53"/>
        <v/>
      </c>
      <c r="H273" s="52"/>
      <c r="I273" s="43"/>
      <c r="J273" s="43"/>
      <c r="K273" s="251"/>
      <c r="L273" s="55" t="str">
        <f t="shared" si="54"/>
        <v/>
      </c>
      <c r="M273" s="38" t="str">
        <f>IF(ISNUMBER(Q273),IF(Q273&lt;10,"",VLOOKUP(R273,'8080'!$D$6:$J$252,'8080'!$I$4,0)),"")</f>
        <v/>
      </c>
      <c r="N273" s="53" t="str">
        <f>IF(ISNUMBER(Q273),IF(Q273&lt;10,"",VLOOKUP(R273,'8080'!$D$6:$J$252,'8080'!$H$4,0)),"")</f>
        <v/>
      </c>
      <c r="O273" s="210"/>
      <c r="P273" s="44"/>
      <c r="Q273" s="38" t="str">
        <f>IF(LEN(I273)=0,"",IF(I273="org",0,IF(I273="equ",1,IF(I273="db",2,IF(I273="dw",3,IF(I273="end",9,IF(ISNA(MATCH(I273,'8080'!$B$6:$B$252,0)),"BOGUS",VLOOKUP(I273,'8080'!$B$6:$L$252,'8080'!K$3,0))))))))</f>
        <v/>
      </c>
      <c r="R273" s="37" t="str">
        <f t="shared" si="55"/>
        <v/>
      </c>
      <c r="S273" s="38" t="str">
        <f>IF(LEN(Q273)=0,"",IF(Q273&gt;9,VLOOKUP(R273,'8080'!$D$6:$E$252,'8080'!$E$4,0),IF(OR(Q273&lt;2,Q273=9),0,IF(Q273=2,1,IF(Q273=3,2,"ERROR!")))))</f>
        <v/>
      </c>
      <c r="T273" s="37" t="str">
        <f t="shared" si="56"/>
        <v/>
      </c>
      <c r="U273" s="37" t="str">
        <f t="shared" si="62"/>
        <v/>
      </c>
      <c r="V273" s="37" t="str">
        <f t="shared" si="63"/>
        <v/>
      </c>
      <c r="W273" s="37" t="str">
        <f t="shared" si="57"/>
        <v/>
      </c>
      <c r="X273" s="38" t="str">
        <f t="shared" si="64"/>
        <v>0029</v>
      </c>
      <c r="Y273" s="38" t="str">
        <f t="shared" si="58"/>
        <v>0000</v>
      </c>
      <c r="Z273" s="38" t="str">
        <f t="shared" si="59"/>
        <v/>
      </c>
      <c r="AA273" s="37" t="str">
        <f>IF(LEFT(R273,1)="#","Invalid Instruction!",IF(ISNUMBER(Q273),IF(Q273&lt;10,"",VLOOKUP(R273,'8080'!$D$6:$J$252,'8080'!$J$4,0)),""))</f>
        <v/>
      </c>
      <c r="AB273" s="37" t="str">
        <f>IF(LEN(W273)=0,"",IF(ISERROR(VALUE(LEFT(W273,1))),IF(ISNA(MATCH(W273,W$13:W272,0)),"","DUP"),"LAB"))</f>
        <v/>
      </c>
      <c r="AC273" s="49"/>
    </row>
    <row r="274" spans="1:29" x14ac:dyDescent="0.2">
      <c r="A274" s="44"/>
      <c r="B274" s="210"/>
      <c r="C274" s="208" t="str">
        <f t="shared" si="60"/>
        <v/>
      </c>
      <c r="D274" s="54" t="str">
        <f t="shared" si="52"/>
        <v/>
      </c>
      <c r="E274" s="113" t="str">
        <f>IF(OR(LEN(I274)=0,Q274&lt;2,Q274=9),"",IF(AND(Q274&lt;4,LEFT(V274,1)="#"),"###",IF(Q274=2,IF(HEX2DEC(V274)&gt;255,"&gt;FF!",RIGHT(V274,2)),IF(Q274=3,DEC2HEX(MOD(HEX2DEC(V274),256),2),IF(ISNA(MATCH(R274,'8080'!$D$6:$D$252,0)),"###",VLOOKUP(R274,'8080'!$D$6:$K$252,4,0))))))</f>
        <v/>
      </c>
      <c r="F274" s="114" t="str">
        <f t="shared" si="61"/>
        <v/>
      </c>
      <c r="G274" s="53" t="str">
        <f t="shared" si="53"/>
        <v/>
      </c>
      <c r="H274" s="52"/>
      <c r="I274" s="43"/>
      <c r="J274" s="43"/>
      <c r="K274" s="251"/>
      <c r="L274" s="55" t="str">
        <f t="shared" si="54"/>
        <v/>
      </c>
      <c r="M274" s="38" t="str">
        <f>IF(ISNUMBER(Q274),IF(Q274&lt;10,"",VLOOKUP(R274,'8080'!$D$6:$J$252,'8080'!$I$4,0)),"")</f>
        <v/>
      </c>
      <c r="N274" s="53" t="str">
        <f>IF(ISNUMBER(Q274),IF(Q274&lt;10,"",VLOOKUP(R274,'8080'!$D$6:$J$252,'8080'!$H$4,0)),"")</f>
        <v/>
      </c>
      <c r="O274" s="210"/>
      <c r="P274" s="44"/>
      <c r="Q274" s="38" t="str">
        <f>IF(LEN(I274)=0,"",IF(I274="org",0,IF(I274="equ",1,IF(I274="db",2,IF(I274="dw",3,IF(I274="end",9,IF(ISNA(MATCH(I274,'8080'!$B$6:$B$252,0)),"BOGUS",VLOOKUP(I274,'8080'!$B$6:$L$252,'8080'!K$3,0))))))))</f>
        <v/>
      </c>
      <c r="R274" s="37" t="str">
        <f t="shared" si="55"/>
        <v/>
      </c>
      <c r="S274" s="38" t="str">
        <f>IF(LEN(Q274)=0,"",IF(Q274&gt;9,VLOOKUP(R274,'8080'!$D$6:$E$252,'8080'!$E$4,0),IF(OR(Q274&lt;2,Q274=9),0,IF(Q274=2,1,IF(Q274=3,2,"ERROR!")))))</f>
        <v/>
      </c>
      <c r="T274" s="37" t="str">
        <f t="shared" si="56"/>
        <v/>
      </c>
      <c r="U274" s="37" t="str">
        <f t="shared" si="62"/>
        <v/>
      </c>
      <c r="V274" s="37" t="str">
        <f t="shared" si="63"/>
        <v/>
      </c>
      <c r="W274" s="37" t="str">
        <f t="shared" si="57"/>
        <v/>
      </c>
      <c r="X274" s="38" t="str">
        <f t="shared" si="64"/>
        <v>0029</v>
      </c>
      <c r="Y274" s="38" t="str">
        <f t="shared" si="58"/>
        <v>0000</v>
      </c>
      <c r="Z274" s="38" t="str">
        <f t="shared" si="59"/>
        <v/>
      </c>
      <c r="AA274" s="37" t="str">
        <f>IF(LEFT(R274,1)="#","Invalid Instruction!",IF(ISNUMBER(Q274),IF(Q274&lt;10,"",VLOOKUP(R274,'8080'!$D$6:$J$252,'8080'!$J$4,0)),""))</f>
        <v/>
      </c>
      <c r="AB274" s="37" t="str">
        <f>IF(LEN(W274)=0,"",IF(ISERROR(VALUE(LEFT(W274,1))),IF(ISNA(MATCH(W274,W$13:W273,0)),"","DUP"),"LAB"))</f>
        <v/>
      </c>
      <c r="AC274" s="49"/>
    </row>
    <row r="275" spans="1:29" x14ac:dyDescent="0.2">
      <c r="A275" s="44"/>
      <c r="B275" s="210"/>
      <c r="C275" s="208" t="str">
        <f t="shared" si="60"/>
        <v/>
      </c>
      <c r="D275" s="54" t="str">
        <f t="shared" si="52"/>
        <v/>
      </c>
      <c r="E275" s="113" t="str">
        <f>IF(OR(LEN(I275)=0,Q275&lt;2,Q275=9),"",IF(AND(Q275&lt;4,LEFT(V275,1)="#"),"###",IF(Q275=2,IF(HEX2DEC(V275)&gt;255,"&gt;FF!",RIGHT(V275,2)),IF(Q275=3,DEC2HEX(MOD(HEX2DEC(V275),256),2),IF(ISNA(MATCH(R275,'8080'!$D$6:$D$252,0)),"###",VLOOKUP(R275,'8080'!$D$6:$K$252,4,0))))))</f>
        <v/>
      </c>
      <c r="F275" s="114" t="str">
        <f t="shared" si="61"/>
        <v/>
      </c>
      <c r="G275" s="53" t="str">
        <f t="shared" si="53"/>
        <v/>
      </c>
      <c r="H275" s="52"/>
      <c r="I275" s="43"/>
      <c r="J275" s="43"/>
      <c r="K275" s="251"/>
      <c r="L275" s="55" t="str">
        <f t="shared" si="54"/>
        <v/>
      </c>
      <c r="M275" s="38" t="str">
        <f>IF(ISNUMBER(Q275),IF(Q275&lt;10,"",VLOOKUP(R275,'8080'!$D$6:$J$252,'8080'!$I$4,0)),"")</f>
        <v/>
      </c>
      <c r="N275" s="53" t="str">
        <f>IF(ISNUMBER(Q275),IF(Q275&lt;10,"",VLOOKUP(R275,'8080'!$D$6:$J$252,'8080'!$H$4,0)),"")</f>
        <v/>
      </c>
      <c r="O275" s="210"/>
      <c r="P275" s="44"/>
      <c r="Q275" s="38" t="str">
        <f>IF(LEN(I275)=0,"",IF(I275="org",0,IF(I275="equ",1,IF(I275="db",2,IF(I275="dw",3,IF(I275="end",9,IF(ISNA(MATCH(I275,'8080'!$B$6:$B$252,0)),"BOGUS",VLOOKUP(I275,'8080'!$B$6:$L$252,'8080'!K$3,0))))))))</f>
        <v/>
      </c>
      <c r="R275" s="37" t="str">
        <f t="shared" si="55"/>
        <v/>
      </c>
      <c r="S275" s="38" t="str">
        <f>IF(LEN(Q275)=0,"",IF(Q275&gt;9,VLOOKUP(R275,'8080'!$D$6:$E$252,'8080'!$E$4,0),IF(OR(Q275&lt;2,Q275=9),0,IF(Q275=2,1,IF(Q275=3,2,"ERROR!")))))</f>
        <v/>
      </c>
      <c r="T275" s="37" t="str">
        <f t="shared" si="56"/>
        <v/>
      </c>
      <c r="U275" s="37" t="str">
        <f t="shared" si="62"/>
        <v/>
      </c>
      <c r="V275" s="37" t="str">
        <f t="shared" si="63"/>
        <v/>
      </c>
      <c r="W275" s="37" t="str">
        <f t="shared" si="57"/>
        <v/>
      </c>
      <c r="X275" s="38" t="str">
        <f t="shared" si="64"/>
        <v>0029</v>
      </c>
      <c r="Y275" s="38" t="str">
        <f t="shared" si="58"/>
        <v>0000</v>
      </c>
      <c r="Z275" s="38" t="str">
        <f t="shared" si="59"/>
        <v/>
      </c>
      <c r="AA275" s="37" t="str">
        <f>IF(LEFT(R275,1)="#","Invalid Instruction!",IF(ISNUMBER(Q275),IF(Q275&lt;10,"",VLOOKUP(R275,'8080'!$D$6:$J$252,'8080'!$J$4,0)),""))</f>
        <v/>
      </c>
      <c r="AB275" s="37" t="str">
        <f>IF(LEN(W275)=0,"",IF(ISERROR(VALUE(LEFT(W275,1))),IF(ISNA(MATCH(W275,W$13:W274,0)),"","DUP"),"LAB"))</f>
        <v/>
      </c>
      <c r="AC275" s="49"/>
    </row>
    <row r="276" spans="1:29" x14ac:dyDescent="0.2">
      <c r="A276" s="44"/>
      <c r="B276" s="210"/>
      <c r="C276" s="208" t="str">
        <f t="shared" si="60"/>
        <v/>
      </c>
      <c r="D276" s="54" t="str">
        <f t="shared" si="52"/>
        <v/>
      </c>
      <c r="E276" s="113" t="str">
        <f>IF(OR(LEN(I276)=0,Q276&lt;2,Q276=9),"",IF(AND(Q276&lt;4,LEFT(V276,1)="#"),"###",IF(Q276=2,IF(HEX2DEC(V276)&gt;255,"&gt;FF!",RIGHT(V276,2)),IF(Q276=3,DEC2HEX(MOD(HEX2DEC(V276),256),2),IF(ISNA(MATCH(R276,'8080'!$D$6:$D$252,0)),"###",VLOOKUP(R276,'8080'!$D$6:$K$252,4,0))))))</f>
        <v/>
      </c>
      <c r="F276" s="114" t="str">
        <f t="shared" si="61"/>
        <v/>
      </c>
      <c r="G276" s="53" t="str">
        <f t="shared" si="53"/>
        <v/>
      </c>
      <c r="H276" s="52"/>
      <c r="I276" s="43"/>
      <c r="J276" s="43"/>
      <c r="K276" s="251"/>
      <c r="L276" s="55" t="str">
        <f t="shared" si="54"/>
        <v/>
      </c>
      <c r="M276" s="38" t="str">
        <f>IF(ISNUMBER(Q276),IF(Q276&lt;10,"",VLOOKUP(R276,'8080'!$D$6:$J$252,'8080'!$I$4,0)),"")</f>
        <v/>
      </c>
      <c r="N276" s="53" t="str">
        <f>IF(ISNUMBER(Q276),IF(Q276&lt;10,"",VLOOKUP(R276,'8080'!$D$6:$J$252,'8080'!$H$4,0)),"")</f>
        <v/>
      </c>
      <c r="O276" s="210"/>
      <c r="P276" s="44"/>
      <c r="Q276" s="38" t="str">
        <f>IF(LEN(I276)=0,"",IF(I276="org",0,IF(I276="equ",1,IF(I276="db",2,IF(I276="dw",3,IF(I276="end",9,IF(ISNA(MATCH(I276,'8080'!$B$6:$B$252,0)),"BOGUS",VLOOKUP(I276,'8080'!$B$6:$L$252,'8080'!K$3,0))))))))</f>
        <v/>
      </c>
      <c r="R276" s="37" t="str">
        <f t="shared" si="55"/>
        <v/>
      </c>
      <c r="S276" s="38" t="str">
        <f>IF(LEN(Q276)=0,"",IF(Q276&gt;9,VLOOKUP(R276,'8080'!$D$6:$E$252,'8080'!$E$4,0),IF(OR(Q276&lt;2,Q276=9),0,IF(Q276=2,1,IF(Q276=3,2,"ERROR!")))))</f>
        <v/>
      </c>
      <c r="T276" s="37" t="str">
        <f t="shared" si="56"/>
        <v/>
      </c>
      <c r="U276" s="37" t="str">
        <f t="shared" si="62"/>
        <v/>
      </c>
      <c r="V276" s="37" t="str">
        <f t="shared" si="63"/>
        <v/>
      </c>
      <c r="W276" s="37" t="str">
        <f t="shared" si="57"/>
        <v/>
      </c>
      <c r="X276" s="38" t="str">
        <f t="shared" si="64"/>
        <v>0029</v>
      </c>
      <c r="Y276" s="38" t="str">
        <f t="shared" si="58"/>
        <v>0000</v>
      </c>
      <c r="Z276" s="38" t="str">
        <f t="shared" si="59"/>
        <v/>
      </c>
      <c r="AA276" s="37" t="str">
        <f>IF(LEFT(R276,1)="#","Invalid Instruction!",IF(ISNUMBER(Q276),IF(Q276&lt;10,"",VLOOKUP(R276,'8080'!$D$6:$J$252,'8080'!$J$4,0)),""))</f>
        <v/>
      </c>
      <c r="AB276" s="37" t="str">
        <f>IF(LEN(W276)=0,"",IF(ISERROR(VALUE(LEFT(W276,1))),IF(ISNA(MATCH(W276,W$13:W275,0)),"","DUP"),"LAB"))</f>
        <v/>
      </c>
      <c r="AC276" s="49"/>
    </row>
    <row r="277" spans="1:29" x14ac:dyDescent="0.2">
      <c r="A277" s="44"/>
      <c r="B277" s="210"/>
      <c r="C277" s="208" t="str">
        <f t="shared" si="60"/>
        <v/>
      </c>
      <c r="D277" s="54" t="str">
        <f t="shared" si="52"/>
        <v/>
      </c>
      <c r="E277" s="113" t="str">
        <f>IF(OR(LEN(I277)=0,Q277&lt;2,Q277=9),"",IF(AND(Q277&lt;4,LEFT(V277,1)="#"),"###",IF(Q277=2,IF(HEX2DEC(V277)&gt;255,"&gt;FF!",RIGHT(V277,2)),IF(Q277=3,DEC2HEX(MOD(HEX2DEC(V277),256),2),IF(ISNA(MATCH(R277,'8080'!$D$6:$D$252,0)),"###",VLOOKUP(R277,'8080'!$D$6:$K$252,4,0))))))</f>
        <v/>
      </c>
      <c r="F277" s="114" t="str">
        <f t="shared" si="61"/>
        <v/>
      </c>
      <c r="G277" s="53" t="str">
        <f t="shared" si="53"/>
        <v/>
      </c>
      <c r="H277" s="52"/>
      <c r="I277" s="43"/>
      <c r="J277" s="43"/>
      <c r="K277" s="251"/>
      <c r="L277" s="55" t="str">
        <f t="shared" si="54"/>
        <v/>
      </c>
      <c r="M277" s="38" t="str">
        <f>IF(ISNUMBER(Q277),IF(Q277&lt;10,"",VLOOKUP(R277,'8080'!$D$6:$J$252,'8080'!$I$4,0)),"")</f>
        <v/>
      </c>
      <c r="N277" s="53" t="str">
        <f>IF(ISNUMBER(Q277),IF(Q277&lt;10,"",VLOOKUP(R277,'8080'!$D$6:$J$252,'8080'!$H$4,0)),"")</f>
        <v/>
      </c>
      <c r="O277" s="210"/>
      <c r="P277" s="44"/>
      <c r="Q277" s="38" t="str">
        <f>IF(LEN(I277)=0,"",IF(I277="org",0,IF(I277="equ",1,IF(I277="db",2,IF(I277="dw",3,IF(I277="end",9,IF(ISNA(MATCH(I277,'8080'!$B$6:$B$252,0)),"BOGUS",VLOOKUP(I277,'8080'!$B$6:$L$252,'8080'!K$3,0))))))))</f>
        <v/>
      </c>
      <c r="R277" s="37" t="str">
        <f t="shared" si="55"/>
        <v/>
      </c>
      <c r="S277" s="38" t="str">
        <f>IF(LEN(Q277)=0,"",IF(Q277&gt;9,VLOOKUP(R277,'8080'!$D$6:$E$252,'8080'!$E$4,0),IF(OR(Q277&lt;2,Q277=9),0,IF(Q277=2,1,IF(Q277=3,2,"ERROR!")))))</f>
        <v/>
      </c>
      <c r="T277" s="37" t="str">
        <f t="shared" si="56"/>
        <v/>
      </c>
      <c r="U277" s="37" t="str">
        <f t="shared" si="62"/>
        <v/>
      </c>
      <c r="V277" s="37" t="str">
        <f t="shared" si="63"/>
        <v/>
      </c>
      <c r="W277" s="37" t="str">
        <f t="shared" si="57"/>
        <v/>
      </c>
      <c r="X277" s="38" t="str">
        <f t="shared" si="64"/>
        <v>0029</v>
      </c>
      <c r="Y277" s="38" t="str">
        <f t="shared" si="58"/>
        <v>0000</v>
      </c>
      <c r="Z277" s="38" t="str">
        <f t="shared" si="59"/>
        <v/>
      </c>
      <c r="AA277" s="37" t="str">
        <f>IF(LEFT(R277,1)="#","Invalid Instruction!",IF(ISNUMBER(Q277),IF(Q277&lt;10,"",VLOOKUP(R277,'8080'!$D$6:$J$252,'8080'!$J$4,0)),""))</f>
        <v/>
      </c>
      <c r="AB277" s="37" t="str">
        <f>IF(LEN(W277)=0,"",IF(ISERROR(VALUE(LEFT(W277,1))),IF(ISNA(MATCH(W277,W$13:W276,0)),"","DUP"),"LAB"))</f>
        <v/>
      </c>
      <c r="AC277" s="49"/>
    </row>
    <row r="278" spans="1:29" x14ac:dyDescent="0.2">
      <c r="A278" s="44"/>
      <c r="B278" s="210"/>
      <c r="C278" s="208" t="str">
        <f t="shared" si="60"/>
        <v/>
      </c>
      <c r="D278" s="54" t="str">
        <f t="shared" si="52"/>
        <v/>
      </c>
      <c r="E278" s="113" t="str">
        <f>IF(OR(LEN(I278)=0,Q278&lt;2,Q278=9),"",IF(AND(Q278&lt;4,LEFT(V278,1)="#"),"###",IF(Q278=2,IF(HEX2DEC(V278)&gt;255,"&gt;FF!",RIGHT(V278,2)),IF(Q278=3,DEC2HEX(MOD(HEX2DEC(V278),256),2),IF(ISNA(MATCH(R278,'8080'!$D$6:$D$252,0)),"###",VLOOKUP(R278,'8080'!$D$6:$K$252,4,0))))))</f>
        <v/>
      </c>
      <c r="F278" s="114" t="str">
        <f t="shared" si="61"/>
        <v/>
      </c>
      <c r="G278" s="53" t="str">
        <f t="shared" si="53"/>
        <v/>
      </c>
      <c r="H278" s="52"/>
      <c r="I278" s="43"/>
      <c r="J278" s="43"/>
      <c r="K278" s="251"/>
      <c r="L278" s="55" t="str">
        <f t="shared" si="54"/>
        <v/>
      </c>
      <c r="M278" s="38" t="str">
        <f>IF(ISNUMBER(Q278),IF(Q278&lt;10,"",VLOOKUP(R278,'8080'!$D$6:$J$252,'8080'!$I$4,0)),"")</f>
        <v/>
      </c>
      <c r="N278" s="53" t="str">
        <f>IF(ISNUMBER(Q278),IF(Q278&lt;10,"",VLOOKUP(R278,'8080'!$D$6:$J$252,'8080'!$H$4,0)),"")</f>
        <v/>
      </c>
      <c r="O278" s="210"/>
      <c r="P278" s="44"/>
      <c r="Q278" s="38" t="str">
        <f>IF(LEN(I278)=0,"",IF(I278="org",0,IF(I278="equ",1,IF(I278="db",2,IF(I278="dw",3,IF(I278="end",9,IF(ISNA(MATCH(I278,'8080'!$B$6:$B$252,0)),"BOGUS",VLOOKUP(I278,'8080'!$B$6:$L$252,'8080'!K$3,0))))))))</f>
        <v/>
      </c>
      <c r="R278" s="37" t="str">
        <f t="shared" si="55"/>
        <v/>
      </c>
      <c r="S278" s="38" t="str">
        <f>IF(LEN(Q278)=0,"",IF(Q278&gt;9,VLOOKUP(R278,'8080'!$D$6:$E$252,'8080'!$E$4,0),IF(OR(Q278&lt;2,Q278=9),0,IF(Q278=2,1,IF(Q278=3,2,"ERROR!")))))</f>
        <v/>
      </c>
      <c r="T278" s="37" t="str">
        <f t="shared" si="56"/>
        <v/>
      </c>
      <c r="U278" s="37" t="str">
        <f t="shared" si="62"/>
        <v/>
      </c>
      <c r="V278" s="37" t="str">
        <f t="shared" si="63"/>
        <v/>
      </c>
      <c r="W278" s="37" t="str">
        <f t="shared" si="57"/>
        <v/>
      </c>
      <c r="X278" s="38" t="str">
        <f t="shared" si="64"/>
        <v>0029</v>
      </c>
      <c r="Y278" s="38" t="str">
        <f t="shared" si="58"/>
        <v>0000</v>
      </c>
      <c r="Z278" s="38" t="str">
        <f t="shared" si="59"/>
        <v/>
      </c>
      <c r="AA278" s="37" t="str">
        <f>IF(LEFT(R278,1)="#","Invalid Instruction!",IF(ISNUMBER(Q278),IF(Q278&lt;10,"",VLOOKUP(R278,'8080'!$D$6:$J$252,'8080'!$J$4,0)),""))</f>
        <v/>
      </c>
      <c r="AB278" s="37" t="str">
        <f>IF(LEN(W278)=0,"",IF(ISERROR(VALUE(LEFT(W278,1))),IF(ISNA(MATCH(W278,W$13:W277,0)),"","DUP"),"LAB"))</f>
        <v/>
      </c>
      <c r="AC278" s="49"/>
    </row>
    <row r="279" spans="1:29" x14ac:dyDescent="0.2">
      <c r="A279" s="44"/>
      <c r="B279" s="210"/>
      <c r="C279" s="208" t="str">
        <f t="shared" si="60"/>
        <v/>
      </c>
      <c r="D279" s="54" t="str">
        <f t="shared" si="52"/>
        <v/>
      </c>
      <c r="E279" s="113" t="str">
        <f>IF(OR(LEN(I279)=0,Q279&lt;2,Q279=9),"",IF(AND(Q279&lt;4,LEFT(V279,1)="#"),"###",IF(Q279=2,IF(HEX2DEC(V279)&gt;255,"&gt;FF!",RIGHT(V279,2)),IF(Q279=3,DEC2HEX(MOD(HEX2DEC(V279),256),2),IF(ISNA(MATCH(R279,'8080'!$D$6:$D$252,0)),"###",VLOOKUP(R279,'8080'!$D$6:$K$252,4,0))))))</f>
        <v/>
      </c>
      <c r="F279" s="114" t="str">
        <f t="shared" si="61"/>
        <v/>
      </c>
      <c r="G279" s="53" t="str">
        <f t="shared" si="53"/>
        <v/>
      </c>
      <c r="H279" s="52"/>
      <c r="I279" s="43"/>
      <c r="J279" s="43"/>
      <c r="K279" s="251"/>
      <c r="L279" s="55" t="str">
        <f t="shared" si="54"/>
        <v/>
      </c>
      <c r="M279" s="38" t="str">
        <f>IF(ISNUMBER(Q279),IF(Q279&lt;10,"",VLOOKUP(R279,'8080'!$D$6:$J$252,'8080'!$I$4,0)),"")</f>
        <v/>
      </c>
      <c r="N279" s="53" t="str">
        <f>IF(ISNUMBER(Q279),IF(Q279&lt;10,"",VLOOKUP(R279,'8080'!$D$6:$J$252,'8080'!$H$4,0)),"")</f>
        <v/>
      </c>
      <c r="O279" s="210"/>
      <c r="P279" s="44"/>
      <c r="Q279" s="38" t="str">
        <f>IF(LEN(I279)=0,"",IF(I279="org",0,IF(I279="equ",1,IF(I279="db",2,IF(I279="dw",3,IF(I279="end",9,IF(ISNA(MATCH(I279,'8080'!$B$6:$B$252,0)),"BOGUS",VLOOKUP(I279,'8080'!$B$6:$L$252,'8080'!K$3,0))))))))</f>
        <v/>
      </c>
      <c r="R279" s="37" t="str">
        <f t="shared" si="55"/>
        <v/>
      </c>
      <c r="S279" s="38" t="str">
        <f>IF(LEN(Q279)=0,"",IF(Q279&gt;9,VLOOKUP(R279,'8080'!$D$6:$E$252,'8080'!$E$4,0),IF(OR(Q279&lt;2,Q279=9),0,IF(Q279=2,1,IF(Q279=3,2,"ERROR!")))))</f>
        <v/>
      </c>
      <c r="T279" s="37" t="str">
        <f t="shared" si="56"/>
        <v/>
      </c>
      <c r="U279" s="37" t="str">
        <f t="shared" si="62"/>
        <v/>
      </c>
      <c r="V279" s="37" t="str">
        <f t="shared" si="63"/>
        <v/>
      </c>
      <c r="W279" s="37" t="str">
        <f t="shared" si="57"/>
        <v/>
      </c>
      <c r="X279" s="38" t="str">
        <f t="shared" si="64"/>
        <v>0029</v>
      </c>
      <c r="Y279" s="38" t="str">
        <f t="shared" si="58"/>
        <v>0000</v>
      </c>
      <c r="Z279" s="38" t="str">
        <f t="shared" si="59"/>
        <v/>
      </c>
      <c r="AA279" s="37" t="str">
        <f>IF(LEFT(R279,1)="#","Invalid Instruction!",IF(ISNUMBER(Q279),IF(Q279&lt;10,"",VLOOKUP(R279,'8080'!$D$6:$J$252,'8080'!$J$4,0)),""))</f>
        <v/>
      </c>
      <c r="AB279" s="37" t="str">
        <f>IF(LEN(W279)=0,"",IF(ISERROR(VALUE(LEFT(W279,1))),IF(ISNA(MATCH(W279,W$13:W278,0)),"","DUP"),"LAB"))</f>
        <v/>
      </c>
      <c r="AC279" s="49"/>
    </row>
    <row r="280" spans="1:29" x14ac:dyDescent="0.2">
      <c r="A280" s="44"/>
      <c r="B280" s="210"/>
      <c r="C280" s="208" t="str">
        <f t="shared" si="60"/>
        <v/>
      </c>
      <c r="D280" s="54" t="str">
        <f t="shared" si="52"/>
        <v/>
      </c>
      <c r="E280" s="113" t="str">
        <f>IF(OR(LEN(I280)=0,Q280&lt;2,Q280=9),"",IF(AND(Q280&lt;4,LEFT(V280,1)="#"),"###",IF(Q280=2,IF(HEX2DEC(V280)&gt;255,"&gt;FF!",RIGHT(V280,2)),IF(Q280=3,DEC2HEX(MOD(HEX2DEC(V280),256),2),IF(ISNA(MATCH(R280,'8080'!$D$6:$D$252,0)),"###",VLOOKUP(R280,'8080'!$D$6:$K$252,4,0))))))</f>
        <v/>
      </c>
      <c r="F280" s="114" t="str">
        <f t="shared" si="61"/>
        <v/>
      </c>
      <c r="G280" s="53" t="str">
        <f t="shared" si="53"/>
        <v/>
      </c>
      <c r="H280" s="52"/>
      <c r="I280" s="43"/>
      <c r="J280" s="43"/>
      <c r="K280" s="251"/>
      <c r="L280" s="55" t="str">
        <f t="shared" si="54"/>
        <v/>
      </c>
      <c r="M280" s="38" t="str">
        <f>IF(ISNUMBER(Q280),IF(Q280&lt;10,"",VLOOKUP(R280,'8080'!$D$6:$J$252,'8080'!$I$4,0)),"")</f>
        <v/>
      </c>
      <c r="N280" s="53" t="str">
        <f>IF(ISNUMBER(Q280),IF(Q280&lt;10,"",VLOOKUP(R280,'8080'!$D$6:$J$252,'8080'!$H$4,0)),"")</f>
        <v/>
      </c>
      <c r="O280" s="210"/>
      <c r="P280" s="44"/>
      <c r="Q280" s="38" t="str">
        <f>IF(LEN(I280)=0,"",IF(I280="org",0,IF(I280="equ",1,IF(I280="db",2,IF(I280="dw",3,IF(I280="end",9,IF(ISNA(MATCH(I280,'8080'!$B$6:$B$252,0)),"BOGUS",VLOOKUP(I280,'8080'!$B$6:$L$252,'8080'!K$3,0))))))))</f>
        <v/>
      </c>
      <c r="R280" s="37" t="str">
        <f t="shared" si="55"/>
        <v/>
      </c>
      <c r="S280" s="38" t="str">
        <f>IF(LEN(Q280)=0,"",IF(Q280&gt;9,VLOOKUP(R280,'8080'!$D$6:$E$252,'8080'!$E$4,0),IF(OR(Q280&lt;2,Q280=9),0,IF(Q280=2,1,IF(Q280=3,2,"ERROR!")))))</f>
        <v/>
      </c>
      <c r="T280" s="37" t="str">
        <f t="shared" si="56"/>
        <v/>
      </c>
      <c r="U280" s="37" t="str">
        <f t="shared" si="62"/>
        <v/>
      </c>
      <c r="V280" s="37" t="str">
        <f t="shared" si="63"/>
        <v/>
      </c>
      <c r="W280" s="37" t="str">
        <f t="shared" si="57"/>
        <v/>
      </c>
      <c r="X280" s="38" t="str">
        <f t="shared" si="64"/>
        <v>0029</v>
      </c>
      <c r="Y280" s="38" t="str">
        <f t="shared" si="58"/>
        <v>0000</v>
      </c>
      <c r="Z280" s="38" t="str">
        <f t="shared" si="59"/>
        <v/>
      </c>
      <c r="AA280" s="37" t="str">
        <f>IF(LEFT(R280,1)="#","Invalid Instruction!",IF(ISNUMBER(Q280),IF(Q280&lt;10,"",VLOOKUP(R280,'8080'!$D$6:$J$252,'8080'!$J$4,0)),""))</f>
        <v/>
      </c>
      <c r="AB280" s="37" t="str">
        <f>IF(LEN(W280)=0,"",IF(ISERROR(VALUE(LEFT(W280,1))),IF(ISNA(MATCH(W280,W$13:W279,0)),"","DUP"),"LAB"))</f>
        <v/>
      </c>
      <c r="AC280" s="49"/>
    </row>
    <row r="281" spans="1:29" x14ac:dyDescent="0.2">
      <c r="A281" s="44"/>
      <c r="B281" s="210"/>
      <c r="C281" s="208" t="str">
        <f t="shared" si="60"/>
        <v/>
      </c>
      <c r="D281" s="54" t="str">
        <f t="shared" si="52"/>
        <v/>
      </c>
      <c r="E281" s="113" t="str">
        <f>IF(OR(LEN(I281)=0,Q281&lt;2,Q281=9),"",IF(AND(Q281&lt;4,LEFT(V281,1)="#"),"###",IF(Q281=2,IF(HEX2DEC(V281)&gt;255,"&gt;FF!",RIGHT(V281,2)),IF(Q281=3,DEC2HEX(MOD(HEX2DEC(V281),256),2),IF(ISNA(MATCH(R281,'8080'!$D$6:$D$252,0)),"###",VLOOKUP(R281,'8080'!$D$6:$K$252,4,0))))))</f>
        <v/>
      </c>
      <c r="F281" s="114" t="str">
        <f t="shared" si="61"/>
        <v/>
      </c>
      <c r="G281" s="53" t="str">
        <f t="shared" si="53"/>
        <v/>
      </c>
      <c r="H281" s="52"/>
      <c r="I281" s="43"/>
      <c r="J281" s="43"/>
      <c r="K281" s="251"/>
      <c r="L281" s="55" t="str">
        <f t="shared" si="54"/>
        <v/>
      </c>
      <c r="M281" s="38" t="str">
        <f>IF(ISNUMBER(Q281),IF(Q281&lt;10,"",VLOOKUP(R281,'8080'!$D$6:$J$252,'8080'!$I$4,0)),"")</f>
        <v/>
      </c>
      <c r="N281" s="53" t="str">
        <f>IF(ISNUMBER(Q281),IF(Q281&lt;10,"",VLOOKUP(R281,'8080'!$D$6:$J$252,'8080'!$H$4,0)),"")</f>
        <v/>
      </c>
      <c r="O281" s="210"/>
      <c r="P281" s="44"/>
      <c r="Q281" s="38" t="str">
        <f>IF(LEN(I281)=0,"",IF(I281="org",0,IF(I281="equ",1,IF(I281="db",2,IF(I281="dw",3,IF(I281="end",9,IF(ISNA(MATCH(I281,'8080'!$B$6:$B$252,0)),"BOGUS",VLOOKUP(I281,'8080'!$B$6:$L$252,'8080'!K$3,0))))))))</f>
        <v/>
      </c>
      <c r="R281" s="37" t="str">
        <f t="shared" si="55"/>
        <v/>
      </c>
      <c r="S281" s="38" t="str">
        <f>IF(LEN(Q281)=0,"",IF(Q281&gt;9,VLOOKUP(R281,'8080'!$D$6:$E$252,'8080'!$E$4,0),IF(OR(Q281&lt;2,Q281=9),0,IF(Q281=2,1,IF(Q281=3,2,"ERROR!")))))</f>
        <v/>
      </c>
      <c r="T281" s="37" t="str">
        <f t="shared" si="56"/>
        <v/>
      </c>
      <c r="U281" s="37" t="str">
        <f t="shared" si="62"/>
        <v/>
      </c>
      <c r="V281" s="37" t="str">
        <f t="shared" si="63"/>
        <v/>
      </c>
      <c r="W281" s="37" t="str">
        <f t="shared" si="57"/>
        <v/>
      </c>
      <c r="X281" s="38" t="str">
        <f t="shared" si="64"/>
        <v>0029</v>
      </c>
      <c r="Y281" s="38" t="str">
        <f t="shared" si="58"/>
        <v>0000</v>
      </c>
      <c r="Z281" s="38" t="str">
        <f t="shared" si="59"/>
        <v/>
      </c>
      <c r="AA281" s="37" t="str">
        <f>IF(LEFT(R281,1)="#","Invalid Instruction!",IF(ISNUMBER(Q281),IF(Q281&lt;10,"",VLOOKUP(R281,'8080'!$D$6:$J$252,'8080'!$J$4,0)),""))</f>
        <v/>
      </c>
      <c r="AB281" s="37" t="str">
        <f>IF(LEN(W281)=0,"",IF(ISERROR(VALUE(LEFT(W281,1))),IF(ISNA(MATCH(W281,W$13:W280,0)),"","DUP"),"LAB"))</f>
        <v/>
      </c>
      <c r="AC281" s="49"/>
    </row>
    <row r="282" spans="1:29" x14ac:dyDescent="0.2">
      <c r="A282" s="44"/>
      <c r="B282" s="210"/>
      <c r="C282" s="208" t="str">
        <f t="shared" si="60"/>
        <v/>
      </c>
      <c r="D282" s="54" t="str">
        <f t="shared" si="52"/>
        <v/>
      </c>
      <c r="E282" s="113" t="str">
        <f>IF(OR(LEN(I282)=0,Q282&lt;2,Q282=9),"",IF(AND(Q282&lt;4,LEFT(V282,1)="#"),"###",IF(Q282=2,IF(HEX2DEC(V282)&gt;255,"&gt;FF!",RIGHT(V282,2)),IF(Q282=3,DEC2HEX(MOD(HEX2DEC(V282),256),2),IF(ISNA(MATCH(R282,'8080'!$D$6:$D$252,0)),"###",VLOOKUP(R282,'8080'!$D$6:$K$252,4,0))))))</f>
        <v/>
      </c>
      <c r="F282" s="114" t="str">
        <f t="shared" si="61"/>
        <v/>
      </c>
      <c r="G282" s="53" t="str">
        <f t="shared" si="53"/>
        <v/>
      </c>
      <c r="H282" s="52"/>
      <c r="I282" s="43"/>
      <c r="J282" s="43"/>
      <c r="K282" s="251"/>
      <c r="L282" s="55" t="str">
        <f t="shared" si="54"/>
        <v/>
      </c>
      <c r="M282" s="38" t="str">
        <f>IF(ISNUMBER(Q282),IF(Q282&lt;10,"",VLOOKUP(R282,'8080'!$D$6:$J$252,'8080'!$I$4,0)),"")</f>
        <v/>
      </c>
      <c r="N282" s="53" t="str">
        <f>IF(ISNUMBER(Q282),IF(Q282&lt;10,"",VLOOKUP(R282,'8080'!$D$6:$J$252,'8080'!$H$4,0)),"")</f>
        <v/>
      </c>
      <c r="O282" s="210"/>
      <c r="P282" s="44"/>
      <c r="Q282" s="38" t="str">
        <f>IF(LEN(I282)=0,"",IF(I282="org",0,IF(I282="equ",1,IF(I282="db",2,IF(I282="dw",3,IF(I282="end",9,IF(ISNA(MATCH(I282,'8080'!$B$6:$B$252,0)),"BOGUS",VLOOKUP(I282,'8080'!$B$6:$L$252,'8080'!K$3,0))))))))</f>
        <v/>
      </c>
      <c r="R282" s="37" t="str">
        <f t="shared" si="55"/>
        <v/>
      </c>
      <c r="S282" s="38" t="str">
        <f>IF(LEN(Q282)=0,"",IF(Q282&gt;9,VLOOKUP(R282,'8080'!$D$6:$E$252,'8080'!$E$4,0),IF(OR(Q282&lt;2,Q282=9),0,IF(Q282=2,1,IF(Q282=3,2,"ERROR!")))))</f>
        <v/>
      </c>
      <c r="T282" s="37" t="str">
        <f t="shared" si="56"/>
        <v/>
      </c>
      <c r="U282" s="37" t="str">
        <f t="shared" si="62"/>
        <v/>
      </c>
      <c r="V282" s="37" t="str">
        <f t="shared" si="63"/>
        <v/>
      </c>
      <c r="W282" s="37" t="str">
        <f t="shared" si="57"/>
        <v/>
      </c>
      <c r="X282" s="38" t="str">
        <f t="shared" si="64"/>
        <v>0029</v>
      </c>
      <c r="Y282" s="38" t="str">
        <f t="shared" si="58"/>
        <v>0000</v>
      </c>
      <c r="Z282" s="38" t="str">
        <f t="shared" si="59"/>
        <v/>
      </c>
      <c r="AA282" s="37" t="str">
        <f>IF(LEFT(R282,1)="#","Invalid Instruction!",IF(ISNUMBER(Q282),IF(Q282&lt;10,"",VLOOKUP(R282,'8080'!$D$6:$J$252,'8080'!$J$4,0)),""))</f>
        <v/>
      </c>
      <c r="AB282" s="37" t="str">
        <f>IF(LEN(W282)=0,"",IF(ISERROR(VALUE(LEFT(W282,1))),IF(ISNA(MATCH(W282,W$13:W281,0)),"","DUP"),"LAB"))</f>
        <v/>
      </c>
      <c r="AC282" s="49"/>
    </row>
    <row r="283" spans="1:29" x14ac:dyDescent="0.2">
      <c r="A283" s="44"/>
      <c r="B283" s="210"/>
      <c r="C283" s="208" t="str">
        <f t="shared" si="60"/>
        <v/>
      </c>
      <c r="D283" s="54" t="str">
        <f t="shared" si="52"/>
        <v/>
      </c>
      <c r="E283" s="113" t="str">
        <f>IF(OR(LEN(I283)=0,Q283&lt;2,Q283=9),"",IF(AND(Q283&lt;4,LEFT(V283,1)="#"),"###",IF(Q283=2,IF(HEX2DEC(V283)&gt;255,"&gt;FF!",RIGHT(V283,2)),IF(Q283=3,DEC2HEX(MOD(HEX2DEC(V283),256),2),IF(ISNA(MATCH(R283,'8080'!$D$6:$D$252,0)),"###",VLOOKUP(R283,'8080'!$D$6:$K$252,4,0))))))</f>
        <v/>
      </c>
      <c r="F283" s="114" t="str">
        <f t="shared" si="61"/>
        <v/>
      </c>
      <c r="G283" s="53" t="str">
        <f t="shared" si="53"/>
        <v/>
      </c>
      <c r="H283" s="52"/>
      <c r="I283" s="43"/>
      <c r="J283" s="43"/>
      <c r="K283" s="251"/>
      <c r="L283" s="55" t="str">
        <f t="shared" si="54"/>
        <v/>
      </c>
      <c r="M283" s="38" t="str">
        <f>IF(ISNUMBER(Q283),IF(Q283&lt;10,"",VLOOKUP(R283,'8080'!$D$6:$J$252,'8080'!$I$4,0)),"")</f>
        <v/>
      </c>
      <c r="N283" s="53" t="str">
        <f>IF(ISNUMBER(Q283),IF(Q283&lt;10,"",VLOOKUP(R283,'8080'!$D$6:$J$252,'8080'!$H$4,0)),"")</f>
        <v/>
      </c>
      <c r="O283" s="210"/>
      <c r="P283" s="44"/>
      <c r="Q283" s="38" t="str">
        <f>IF(LEN(I283)=0,"",IF(I283="org",0,IF(I283="equ",1,IF(I283="db",2,IF(I283="dw",3,IF(I283="end",9,IF(ISNA(MATCH(I283,'8080'!$B$6:$B$252,0)),"BOGUS",VLOOKUP(I283,'8080'!$B$6:$L$252,'8080'!K$3,0))))))))</f>
        <v/>
      </c>
      <c r="R283" s="37" t="str">
        <f t="shared" si="55"/>
        <v/>
      </c>
      <c r="S283" s="38" t="str">
        <f>IF(LEN(Q283)=0,"",IF(Q283&gt;9,VLOOKUP(R283,'8080'!$D$6:$E$252,'8080'!$E$4,0),IF(OR(Q283&lt;2,Q283=9),0,IF(Q283=2,1,IF(Q283=3,2,"ERROR!")))))</f>
        <v/>
      </c>
      <c r="T283" s="37" t="str">
        <f t="shared" si="56"/>
        <v/>
      </c>
      <c r="U283" s="37" t="str">
        <f t="shared" si="62"/>
        <v/>
      </c>
      <c r="V283" s="37" t="str">
        <f t="shared" si="63"/>
        <v/>
      </c>
      <c r="W283" s="37" t="str">
        <f t="shared" si="57"/>
        <v/>
      </c>
      <c r="X283" s="38" t="str">
        <f t="shared" si="64"/>
        <v>0029</v>
      </c>
      <c r="Y283" s="38" t="str">
        <f t="shared" si="58"/>
        <v>0000</v>
      </c>
      <c r="Z283" s="38" t="str">
        <f t="shared" si="59"/>
        <v/>
      </c>
      <c r="AA283" s="37" t="str">
        <f>IF(LEFT(R283,1)="#","Invalid Instruction!",IF(ISNUMBER(Q283),IF(Q283&lt;10,"",VLOOKUP(R283,'8080'!$D$6:$J$252,'8080'!$J$4,0)),""))</f>
        <v/>
      </c>
      <c r="AB283" s="37" t="str">
        <f>IF(LEN(W283)=0,"",IF(ISERROR(VALUE(LEFT(W283,1))),IF(ISNA(MATCH(W283,W$13:W282,0)),"","DUP"),"LAB"))</f>
        <v/>
      </c>
      <c r="AC283" s="49"/>
    </row>
    <row r="284" spans="1:29" x14ac:dyDescent="0.2">
      <c r="A284" s="44"/>
      <c r="B284" s="210"/>
      <c r="C284" s="208" t="str">
        <f t="shared" si="60"/>
        <v/>
      </c>
      <c r="D284" s="54" t="str">
        <f t="shared" si="52"/>
        <v/>
      </c>
      <c r="E284" s="113" t="str">
        <f>IF(OR(LEN(I284)=0,Q284&lt;2,Q284=9),"",IF(AND(Q284&lt;4,LEFT(V284,1)="#"),"###",IF(Q284=2,IF(HEX2DEC(V284)&gt;255,"&gt;FF!",RIGHT(V284,2)),IF(Q284=3,DEC2HEX(MOD(HEX2DEC(V284),256),2),IF(ISNA(MATCH(R284,'8080'!$D$6:$D$252,0)),"###",VLOOKUP(R284,'8080'!$D$6:$K$252,4,0))))))</f>
        <v/>
      </c>
      <c r="F284" s="114" t="str">
        <f t="shared" si="61"/>
        <v/>
      </c>
      <c r="G284" s="53" t="str">
        <f t="shared" si="53"/>
        <v/>
      </c>
      <c r="H284" s="52"/>
      <c r="I284" s="43"/>
      <c r="J284" s="43"/>
      <c r="K284" s="251"/>
      <c r="L284" s="55" t="str">
        <f t="shared" si="54"/>
        <v/>
      </c>
      <c r="M284" s="38" t="str">
        <f>IF(ISNUMBER(Q284),IF(Q284&lt;10,"",VLOOKUP(R284,'8080'!$D$6:$J$252,'8080'!$I$4,0)),"")</f>
        <v/>
      </c>
      <c r="N284" s="53" t="str">
        <f>IF(ISNUMBER(Q284),IF(Q284&lt;10,"",VLOOKUP(R284,'8080'!$D$6:$J$252,'8080'!$H$4,0)),"")</f>
        <v/>
      </c>
      <c r="O284" s="210"/>
      <c r="P284" s="44"/>
      <c r="Q284" s="38" t="str">
        <f>IF(LEN(I284)=0,"",IF(I284="org",0,IF(I284="equ",1,IF(I284="db",2,IF(I284="dw",3,IF(I284="end",9,IF(ISNA(MATCH(I284,'8080'!$B$6:$B$252,0)),"BOGUS",VLOOKUP(I284,'8080'!$B$6:$L$252,'8080'!K$3,0))))))))</f>
        <v/>
      </c>
      <c r="R284" s="37" t="str">
        <f t="shared" si="55"/>
        <v/>
      </c>
      <c r="S284" s="38" t="str">
        <f>IF(LEN(Q284)=0,"",IF(Q284&gt;9,VLOOKUP(R284,'8080'!$D$6:$E$252,'8080'!$E$4,0),IF(OR(Q284&lt;2,Q284=9),0,IF(Q284=2,1,IF(Q284=3,2,"ERROR!")))))</f>
        <v/>
      </c>
      <c r="T284" s="37" t="str">
        <f t="shared" si="56"/>
        <v/>
      </c>
      <c r="U284" s="37" t="str">
        <f t="shared" si="62"/>
        <v/>
      </c>
      <c r="V284" s="37" t="str">
        <f t="shared" si="63"/>
        <v/>
      </c>
      <c r="W284" s="37" t="str">
        <f t="shared" si="57"/>
        <v/>
      </c>
      <c r="X284" s="38" t="str">
        <f t="shared" si="64"/>
        <v>0029</v>
      </c>
      <c r="Y284" s="38" t="str">
        <f t="shared" si="58"/>
        <v>0000</v>
      </c>
      <c r="Z284" s="38" t="str">
        <f t="shared" si="59"/>
        <v/>
      </c>
      <c r="AA284" s="37" t="str">
        <f>IF(LEFT(R284,1)="#","Invalid Instruction!",IF(ISNUMBER(Q284),IF(Q284&lt;10,"",VLOOKUP(R284,'8080'!$D$6:$J$252,'8080'!$J$4,0)),""))</f>
        <v/>
      </c>
      <c r="AB284" s="37" t="str">
        <f>IF(LEN(W284)=0,"",IF(ISERROR(VALUE(LEFT(W284,1))),IF(ISNA(MATCH(W284,W$13:W283,0)),"","DUP"),"LAB"))</f>
        <v/>
      </c>
      <c r="AC284" s="49"/>
    </row>
    <row r="285" spans="1:29" x14ac:dyDescent="0.2">
      <c r="A285" s="44"/>
      <c r="B285" s="210"/>
      <c r="C285" s="208" t="str">
        <f t="shared" si="60"/>
        <v/>
      </c>
      <c r="D285" s="54" t="str">
        <f t="shared" si="52"/>
        <v/>
      </c>
      <c r="E285" s="113" t="str">
        <f>IF(OR(LEN(I285)=0,Q285&lt;2,Q285=9),"",IF(AND(Q285&lt;4,LEFT(V285,1)="#"),"###",IF(Q285=2,IF(HEX2DEC(V285)&gt;255,"&gt;FF!",RIGHT(V285,2)),IF(Q285=3,DEC2HEX(MOD(HEX2DEC(V285),256),2),IF(ISNA(MATCH(R285,'8080'!$D$6:$D$252,0)),"###",VLOOKUP(R285,'8080'!$D$6:$K$252,4,0))))))</f>
        <v/>
      </c>
      <c r="F285" s="114" t="str">
        <f t="shared" si="61"/>
        <v/>
      </c>
      <c r="G285" s="53" t="str">
        <f t="shared" si="53"/>
        <v/>
      </c>
      <c r="H285" s="52"/>
      <c r="I285" s="43"/>
      <c r="J285" s="43"/>
      <c r="K285" s="251"/>
      <c r="L285" s="55" t="str">
        <f t="shared" si="54"/>
        <v/>
      </c>
      <c r="M285" s="38" t="str">
        <f>IF(ISNUMBER(Q285),IF(Q285&lt;10,"",VLOOKUP(R285,'8080'!$D$6:$J$252,'8080'!$I$4,0)),"")</f>
        <v/>
      </c>
      <c r="N285" s="53" t="str">
        <f>IF(ISNUMBER(Q285),IF(Q285&lt;10,"",VLOOKUP(R285,'8080'!$D$6:$J$252,'8080'!$H$4,0)),"")</f>
        <v/>
      </c>
      <c r="O285" s="210"/>
      <c r="P285" s="44"/>
      <c r="Q285" s="38" t="str">
        <f>IF(LEN(I285)=0,"",IF(I285="org",0,IF(I285="equ",1,IF(I285="db",2,IF(I285="dw",3,IF(I285="end",9,IF(ISNA(MATCH(I285,'8080'!$B$6:$B$252,0)),"BOGUS",VLOOKUP(I285,'8080'!$B$6:$L$252,'8080'!K$3,0))))))))</f>
        <v/>
      </c>
      <c r="R285" s="37" t="str">
        <f t="shared" si="55"/>
        <v/>
      </c>
      <c r="S285" s="38" t="str">
        <f>IF(LEN(Q285)=0,"",IF(Q285&gt;9,VLOOKUP(R285,'8080'!$D$6:$E$252,'8080'!$E$4,0),IF(OR(Q285&lt;2,Q285=9),0,IF(Q285=2,1,IF(Q285=3,2,"ERROR!")))))</f>
        <v/>
      </c>
      <c r="T285" s="37" t="str">
        <f t="shared" si="56"/>
        <v/>
      </c>
      <c r="U285" s="37" t="str">
        <f t="shared" si="62"/>
        <v/>
      </c>
      <c r="V285" s="37" t="str">
        <f t="shared" si="63"/>
        <v/>
      </c>
      <c r="W285" s="37" t="str">
        <f t="shared" si="57"/>
        <v/>
      </c>
      <c r="X285" s="38" t="str">
        <f t="shared" si="64"/>
        <v>0029</v>
      </c>
      <c r="Y285" s="38" t="str">
        <f t="shared" si="58"/>
        <v>0000</v>
      </c>
      <c r="Z285" s="38" t="str">
        <f t="shared" si="59"/>
        <v/>
      </c>
      <c r="AA285" s="37" t="str">
        <f>IF(LEFT(R285,1)="#","Invalid Instruction!",IF(ISNUMBER(Q285),IF(Q285&lt;10,"",VLOOKUP(R285,'8080'!$D$6:$J$252,'8080'!$J$4,0)),""))</f>
        <v/>
      </c>
      <c r="AB285" s="37" t="str">
        <f>IF(LEN(W285)=0,"",IF(ISERROR(VALUE(LEFT(W285,1))),IF(ISNA(MATCH(W285,W$13:W284,0)),"","DUP"),"LAB"))</f>
        <v/>
      </c>
      <c r="AC285" s="49"/>
    </row>
    <row r="286" spans="1:29" x14ac:dyDescent="0.2">
      <c r="A286" s="44"/>
      <c r="B286" s="210"/>
      <c r="C286" s="208" t="str">
        <f t="shared" si="60"/>
        <v/>
      </c>
      <c r="D286" s="54" t="str">
        <f t="shared" si="52"/>
        <v/>
      </c>
      <c r="E286" s="113" t="str">
        <f>IF(OR(LEN(I286)=0,Q286&lt;2,Q286=9),"",IF(AND(Q286&lt;4,LEFT(V286,1)="#"),"###",IF(Q286=2,IF(HEX2DEC(V286)&gt;255,"&gt;FF!",RIGHT(V286,2)),IF(Q286=3,DEC2HEX(MOD(HEX2DEC(V286),256),2),IF(ISNA(MATCH(R286,'8080'!$D$6:$D$252,0)),"###",VLOOKUP(R286,'8080'!$D$6:$K$252,4,0))))))</f>
        <v/>
      </c>
      <c r="F286" s="114" t="str">
        <f t="shared" si="61"/>
        <v/>
      </c>
      <c r="G286" s="53" t="str">
        <f t="shared" si="53"/>
        <v/>
      </c>
      <c r="H286" s="52"/>
      <c r="I286" s="43"/>
      <c r="J286" s="43"/>
      <c r="K286" s="251"/>
      <c r="L286" s="55" t="str">
        <f t="shared" si="54"/>
        <v/>
      </c>
      <c r="M286" s="38" t="str">
        <f>IF(ISNUMBER(Q286),IF(Q286&lt;10,"",VLOOKUP(R286,'8080'!$D$6:$J$252,'8080'!$I$4,0)),"")</f>
        <v/>
      </c>
      <c r="N286" s="53" t="str">
        <f>IF(ISNUMBER(Q286),IF(Q286&lt;10,"",VLOOKUP(R286,'8080'!$D$6:$J$252,'8080'!$H$4,0)),"")</f>
        <v/>
      </c>
      <c r="O286" s="210"/>
      <c r="P286" s="44"/>
      <c r="Q286" s="38" t="str">
        <f>IF(LEN(I286)=0,"",IF(I286="org",0,IF(I286="equ",1,IF(I286="db",2,IF(I286="dw",3,IF(I286="end",9,IF(ISNA(MATCH(I286,'8080'!$B$6:$B$252,0)),"BOGUS",VLOOKUP(I286,'8080'!$B$6:$L$252,'8080'!K$3,0))))))))</f>
        <v/>
      </c>
      <c r="R286" s="37" t="str">
        <f t="shared" si="55"/>
        <v/>
      </c>
      <c r="S286" s="38" t="str">
        <f>IF(LEN(Q286)=0,"",IF(Q286&gt;9,VLOOKUP(R286,'8080'!$D$6:$E$252,'8080'!$E$4,0),IF(OR(Q286&lt;2,Q286=9),0,IF(Q286=2,1,IF(Q286=3,2,"ERROR!")))))</f>
        <v/>
      </c>
      <c r="T286" s="37" t="str">
        <f t="shared" si="56"/>
        <v/>
      </c>
      <c r="U286" s="37" t="str">
        <f t="shared" si="62"/>
        <v/>
      </c>
      <c r="V286" s="37" t="str">
        <f t="shared" si="63"/>
        <v/>
      </c>
      <c r="W286" s="37" t="str">
        <f t="shared" si="57"/>
        <v/>
      </c>
      <c r="X286" s="38" t="str">
        <f t="shared" si="64"/>
        <v>0029</v>
      </c>
      <c r="Y286" s="38" t="str">
        <f t="shared" si="58"/>
        <v>0000</v>
      </c>
      <c r="Z286" s="38" t="str">
        <f t="shared" si="59"/>
        <v/>
      </c>
      <c r="AA286" s="37" t="str">
        <f>IF(LEFT(R286,1)="#","Invalid Instruction!",IF(ISNUMBER(Q286),IF(Q286&lt;10,"",VLOOKUP(R286,'8080'!$D$6:$J$252,'8080'!$J$4,0)),""))</f>
        <v/>
      </c>
      <c r="AB286" s="37" t="str">
        <f>IF(LEN(W286)=0,"",IF(ISERROR(VALUE(LEFT(W286,1))),IF(ISNA(MATCH(W286,W$13:W285,0)),"","DUP"),"LAB"))</f>
        <v/>
      </c>
      <c r="AC286" s="49"/>
    </row>
    <row r="287" spans="1:29" x14ac:dyDescent="0.2">
      <c r="A287" s="44"/>
      <c r="B287" s="210"/>
      <c r="C287" s="208" t="str">
        <f t="shared" si="60"/>
        <v/>
      </c>
      <c r="D287" s="54" t="str">
        <f t="shared" si="52"/>
        <v/>
      </c>
      <c r="E287" s="113" t="str">
        <f>IF(OR(LEN(I287)=0,Q287&lt;2,Q287=9),"",IF(AND(Q287&lt;4,LEFT(V287,1)="#"),"###",IF(Q287=2,IF(HEX2DEC(V287)&gt;255,"&gt;FF!",RIGHT(V287,2)),IF(Q287=3,DEC2HEX(MOD(HEX2DEC(V287),256),2),IF(ISNA(MATCH(R287,'8080'!$D$6:$D$252,0)),"###",VLOOKUP(R287,'8080'!$D$6:$K$252,4,0))))))</f>
        <v/>
      </c>
      <c r="F287" s="114" t="str">
        <f t="shared" si="61"/>
        <v/>
      </c>
      <c r="G287" s="53" t="str">
        <f t="shared" si="53"/>
        <v/>
      </c>
      <c r="H287" s="52"/>
      <c r="I287" s="43"/>
      <c r="J287" s="43"/>
      <c r="K287" s="251"/>
      <c r="L287" s="55" t="str">
        <f t="shared" si="54"/>
        <v/>
      </c>
      <c r="M287" s="38" t="str">
        <f>IF(ISNUMBER(Q287),IF(Q287&lt;10,"",VLOOKUP(R287,'8080'!$D$6:$J$252,'8080'!$I$4,0)),"")</f>
        <v/>
      </c>
      <c r="N287" s="53" t="str">
        <f>IF(ISNUMBER(Q287),IF(Q287&lt;10,"",VLOOKUP(R287,'8080'!$D$6:$J$252,'8080'!$H$4,0)),"")</f>
        <v/>
      </c>
      <c r="O287" s="210"/>
      <c r="P287" s="44"/>
      <c r="Q287" s="38" t="str">
        <f>IF(LEN(I287)=0,"",IF(I287="org",0,IF(I287="equ",1,IF(I287="db",2,IF(I287="dw",3,IF(I287="end",9,IF(ISNA(MATCH(I287,'8080'!$B$6:$B$252,0)),"BOGUS",VLOOKUP(I287,'8080'!$B$6:$L$252,'8080'!K$3,0))))))))</f>
        <v/>
      </c>
      <c r="R287" s="37" t="str">
        <f t="shared" si="55"/>
        <v/>
      </c>
      <c r="S287" s="38" t="str">
        <f>IF(LEN(Q287)=0,"",IF(Q287&gt;9,VLOOKUP(R287,'8080'!$D$6:$E$252,'8080'!$E$4,0),IF(OR(Q287&lt;2,Q287=9),0,IF(Q287=2,1,IF(Q287=3,2,"ERROR!")))))</f>
        <v/>
      </c>
      <c r="T287" s="37" t="str">
        <f t="shared" si="56"/>
        <v/>
      </c>
      <c r="U287" s="37" t="str">
        <f t="shared" si="62"/>
        <v/>
      </c>
      <c r="V287" s="37" t="str">
        <f t="shared" si="63"/>
        <v/>
      </c>
      <c r="W287" s="37" t="str">
        <f t="shared" si="57"/>
        <v/>
      </c>
      <c r="X287" s="38" t="str">
        <f t="shared" si="64"/>
        <v>0029</v>
      </c>
      <c r="Y287" s="38" t="str">
        <f t="shared" si="58"/>
        <v>0000</v>
      </c>
      <c r="Z287" s="38" t="str">
        <f t="shared" si="59"/>
        <v/>
      </c>
      <c r="AA287" s="37" t="str">
        <f>IF(LEFT(R287,1)="#","Invalid Instruction!",IF(ISNUMBER(Q287),IF(Q287&lt;10,"",VLOOKUP(R287,'8080'!$D$6:$J$252,'8080'!$J$4,0)),""))</f>
        <v/>
      </c>
      <c r="AB287" s="37" t="str">
        <f>IF(LEN(W287)=0,"",IF(ISERROR(VALUE(LEFT(W287,1))),IF(ISNA(MATCH(W287,W$13:W286,0)),"","DUP"),"LAB"))</f>
        <v/>
      </c>
      <c r="AC287" s="49"/>
    </row>
    <row r="288" spans="1:29" x14ac:dyDescent="0.2">
      <c r="A288" s="44"/>
      <c r="B288" s="210"/>
      <c r="C288" s="208" t="str">
        <f t="shared" si="60"/>
        <v/>
      </c>
      <c r="D288" s="54" t="str">
        <f t="shared" si="52"/>
        <v/>
      </c>
      <c r="E288" s="113" t="str">
        <f>IF(OR(LEN(I288)=0,Q288&lt;2,Q288=9),"",IF(AND(Q288&lt;4,LEFT(V288,1)="#"),"###",IF(Q288=2,IF(HEX2DEC(V288)&gt;255,"&gt;FF!",RIGHT(V288,2)),IF(Q288=3,DEC2HEX(MOD(HEX2DEC(V288),256),2),IF(ISNA(MATCH(R288,'8080'!$D$6:$D$252,0)),"###",VLOOKUP(R288,'8080'!$D$6:$K$252,4,0))))))</f>
        <v/>
      </c>
      <c r="F288" s="114" t="str">
        <f t="shared" si="61"/>
        <v/>
      </c>
      <c r="G288" s="53" t="str">
        <f t="shared" si="53"/>
        <v/>
      </c>
      <c r="H288" s="52"/>
      <c r="I288" s="43"/>
      <c r="J288" s="43"/>
      <c r="K288" s="251"/>
      <c r="L288" s="55" t="str">
        <f t="shared" si="54"/>
        <v/>
      </c>
      <c r="M288" s="38" t="str">
        <f>IF(ISNUMBER(Q288),IF(Q288&lt;10,"",VLOOKUP(R288,'8080'!$D$6:$J$252,'8080'!$I$4,0)),"")</f>
        <v/>
      </c>
      <c r="N288" s="53" t="str">
        <f>IF(ISNUMBER(Q288),IF(Q288&lt;10,"",VLOOKUP(R288,'8080'!$D$6:$J$252,'8080'!$H$4,0)),"")</f>
        <v/>
      </c>
      <c r="O288" s="210"/>
      <c r="P288" s="44"/>
      <c r="Q288" s="38" t="str">
        <f>IF(LEN(I288)=0,"",IF(I288="org",0,IF(I288="equ",1,IF(I288="db",2,IF(I288="dw",3,IF(I288="end",9,IF(ISNA(MATCH(I288,'8080'!$B$6:$B$252,0)),"BOGUS",VLOOKUP(I288,'8080'!$B$6:$L$252,'8080'!K$3,0))))))))</f>
        <v/>
      </c>
      <c r="R288" s="37" t="str">
        <f t="shared" si="55"/>
        <v/>
      </c>
      <c r="S288" s="38" t="str">
        <f>IF(LEN(Q288)=0,"",IF(Q288&gt;9,VLOOKUP(R288,'8080'!$D$6:$E$252,'8080'!$E$4,0),IF(OR(Q288&lt;2,Q288=9),0,IF(Q288=2,1,IF(Q288=3,2,"ERROR!")))))</f>
        <v/>
      </c>
      <c r="T288" s="37" t="str">
        <f t="shared" si="56"/>
        <v/>
      </c>
      <c r="U288" s="37" t="str">
        <f t="shared" si="62"/>
        <v/>
      </c>
      <c r="V288" s="37" t="str">
        <f t="shared" si="63"/>
        <v/>
      </c>
      <c r="W288" s="37" t="str">
        <f t="shared" si="57"/>
        <v/>
      </c>
      <c r="X288" s="38" t="str">
        <f t="shared" si="64"/>
        <v>0029</v>
      </c>
      <c r="Y288" s="38" t="str">
        <f t="shared" si="58"/>
        <v>0000</v>
      </c>
      <c r="Z288" s="38" t="str">
        <f t="shared" si="59"/>
        <v/>
      </c>
      <c r="AA288" s="37" t="str">
        <f>IF(LEFT(R288,1)="#","Invalid Instruction!",IF(ISNUMBER(Q288),IF(Q288&lt;10,"",VLOOKUP(R288,'8080'!$D$6:$J$252,'8080'!$J$4,0)),""))</f>
        <v/>
      </c>
      <c r="AB288" s="37" t="str">
        <f>IF(LEN(W288)=0,"",IF(ISERROR(VALUE(LEFT(W288,1))),IF(ISNA(MATCH(W288,W$13:W287,0)),"","DUP"),"LAB"))</f>
        <v/>
      </c>
      <c r="AC288" s="49"/>
    </row>
    <row r="289" spans="1:29" x14ac:dyDescent="0.2">
      <c r="A289" s="44"/>
      <c r="B289" s="210"/>
      <c r="C289" s="208" t="str">
        <f t="shared" si="60"/>
        <v/>
      </c>
      <c r="D289" s="54" t="str">
        <f t="shared" si="52"/>
        <v/>
      </c>
      <c r="E289" s="113" t="str">
        <f>IF(OR(LEN(I289)=0,Q289&lt;2,Q289=9),"",IF(AND(Q289&lt;4,LEFT(V289,1)="#"),"###",IF(Q289=2,IF(HEX2DEC(V289)&gt;255,"&gt;FF!",RIGHT(V289,2)),IF(Q289=3,DEC2HEX(MOD(HEX2DEC(V289),256),2),IF(ISNA(MATCH(R289,'8080'!$D$6:$D$252,0)),"###",VLOOKUP(R289,'8080'!$D$6:$K$252,4,0))))))</f>
        <v/>
      </c>
      <c r="F289" s="114" t="str">
        <f t="shared" si="61"/>
        <v/>
      </c>
      <c r="G289" s="53" t="str">
        <f t="shared" si="53"/>
        <v/>
      </c>
      <c r="H289" s="52"/>
      <c r="I289" s="43"/>
      <c r="J289" s="43"/>
      <c r="K289" s="251"/>
      <c r="L289" s="55" t="str">
        <f t="shared" si="54"/>
        <v/>
      </c>
      <c r="M289" s="38" t="str">
        <f>IF(ISNUMBER(Q289),IF(Q289&lt;10,"",VLOOKUP(R289,'8080'!$D$6:$J$252,'8080'!$I$4,0)),"")</f>
        <v/>
      </c>
      <c r="N289" s="53" t="str">
        <f>IF(ISNUMBER(Q289),IF(Q289&lt;10,"",VLOOKUP(R289,'8080'!$D$6:$J$252,'8080'!$H$4,0)),"")</f>
        <v/>
      </c>
      <c r="O289" s="210"/>
      <c r="P289" s="44"/>
      <c r="Q289" s="38" t="str">
        <f>IF(LEN(I289)=0,"",IF(I289="org",0,IF(I289="equ",1,IF(I289="db",2,IF(I289="dw",3,IF(I289="end",9,IF(ISNA(MATCH(I289,'8080'!$B$6:$B$252,0)),"BOGUS",VLOOKUP(I289,'8080'!$B$6:$L$252,'8080'!K$3,0))))))))</f>
        <v/>
      </c>
      <c r="R289" s="37" t="str">
        <f t="shared" si="55"/>
        <v/>
      </c>
      <c r="S289" s="38" t="str">
        <f>IF(LEN(Q289)=0,"",IF(Q289&gt;9,VLOOKUP(R289,'8080'!$D$6:$E$252,'8080'!$E$4,0),IF(OR(Q289&lt;2,Q289=9),0,IF(Q289=2,1,IF(Q289=3,2,"ERROR!")))))</f>
        <v/>
      </c>
      <c r="T289" s="37" t="str">
        <f t="shared" si="56"/>
        <v/>
      </c>
      <c r="U289" s="37" t="str">
        <f t="shared" si="62"/>
        <v/>
      </c>
      <c r="V289" s="37" t="str">
        <f t="shared" si="63"/>
        <v/>
      </c>
      <c r="W289" s="37" t="str">
        <f t="shared" si="57"/>
        <v/>
      </c>
      <c r="X289" s="38" t="str">
        <f t="shared" si="64"/>
        <v>0029</v>
      </c>
      <c r="Y289" s="38" t="str">
        <f t="shared" si="58"/>
        <v>0000</v>
      </c>
      <c r="Z289" s="38" t="str">
        <f t="shared" si="59"/>
        <v/>
      </c>
      <c r="AA289" s="37" t="str">
        <f>IF(LEFT(R289,1)="#","Invalid Instruction!",IF(ISNUMBER(Q289),IF(Q289&lt;10,"",VLOOKUP(R289,'8080'!$D$6:$J$252,'8080'!$J$4,0)),""))</f>
        <v/>
      </c>
      <c r="AB289" s="37" t="str">
        <f>IF(LEN(W289)=0,"",IF(ISERROR(VALUE(LEFT(W289,1))),IF(ISNA(MATCH(W289,W$13:W288,0)),"","DUP"),"LAB"))</f>
        <v/>
      </c>
      <c r="AC289" s="49"/>
    </row>
    <row r="290" spans="1:29" x14ac:dyDescent="0.2">
      <c r="A290" s="44"/>
      <c r="B290" s="210"/>
      <c r="C290" s="208" t="str">
        <f t="shared" si="60"/>
        <v/>
      </c>
      <c r="D290" s="54" t="str">
        <f t="shared" si="52"/>
        <v/>
      </c>
      <c r="E290" s="113" t="str">
        <f>IF(OR(LEN(I290)=0,Q290&lt;2,Q290=9),"",IF(AND(Q290&lt;4,LEFT(V290,1)="#"),"###",IF(Q290=2,IF(HEX2DEC(V290)&gt;255,"&gt;FF!",RIGHT(V290,2)),IF(Q290=3,DEC2HEX(MOD(HEX2DEC(V290),256),2),IF(ISNA(MATCH(R290,'8080'!$D$6:$D$252,0)),"###",VLOOKUP(R290,'8080'!$D$6:$K$252,4,0))))))</f>
        <v/>
      </c>
      <c r="F290" s="114" t="str">
        <f t="shared" si="61"/>
        <v/>
      </c>
      <c r="G290" s="53" t="str">
        <f t="shared" si="53"/>
        <v/>
      </c>
      <c r="H290" s="52"/>
      <c r="I290" s="43"/>
      <c r="J290" s="43"/>
      <c r="K290" s="251"/>
      <c r="L290" s="55" t="str">
        <f t="shared" si="54"/>
        <v/>
      </c>
      <c r="M290" s="38" t="str">
        <f>IF(ISNUMBER(Q290),IF(Q290&lt;10,"",VLOOKUP(R290,'8080'!$D$6:$J$252,'8080'!$I$4,0)),"")</f>
        <v/>
      </c>
      <c r="N290" s="53" t="str">
        <f>IF(ISNUMBER(Q290),IF(Q290&lt;10,"",VLOOKUP(R290,'8080'!$D$6:$J$252,'8080'!$H$4,0)),"")</f>
        <v/>
      </c>
      <c r="O290" s="210"/>
      <c r="P290" s="44"/>
      <c r="Q290" s="38" t="str">
        <f>IF(LEN(I290)=0,"",IF(I290="org",0,IF(I290="equ",1,IF(I290="db",2,IF(I290="dw",3,IF(I290="end",9,IF(ISNA(MATCH(I290,'8080'!$B$6:$B$252,0)),"BOGUS",VLOOKUP(I290,'8080'!$B$6:$L$252,'8080'!K$3,0))))))))</f>
        <v/>
      </c>
      <c r="R290" s="37" t="str">
        <f t="shared" si="55"/>
        <v/>
      </c>
      <c r="S290" s="38" t="str">
        <f>IF(LEN(Q290)=0,"",IF(Q290&gt;9,VLOOKUP(R290,'8080'!$D$6:$E$252,'8080'!$E$4,0),IF(OR(Q290&lt;2,Q290=9),0,IF(Q290=2,1,IF(Q290=3,2,"ERROR!")))))</f>
        <v/>
      </c>
      <c r="T290" s="37" t="str">
        <f t="shared" si="56"/>
        <v/>
      </c>
      <c r="U290" s="37" t="str">
        <f t="shared" si="62"/>
        <v/>
      </c>
      <c r="V290" s="37" t="str">
        <f t="shared" si="63"/>
        <v/>
      </c>
      <c r="W290" s="37" t="str">
        <f t="shared" si="57"/>
        <v/>
      </c>
      <c r="X290" s="38" t="str">
        <f t="shared" si="64"/>
        <v>0029</v>
      </c>
      <c r="Y290" s="38" t="str">
        <f t="shared" si="58"/>
        <v>0000</v>
      </c>
      <c r="Z290" s="38" t="str">
        <f t="shared" si="59"/>
        <v/>
      </c>
      <c r="AA290" s="37" t="str">
        <f>IF(LEFT(R290,1)="#","Invalid Instruction!",IF(ISNUMBER(Q290),IF(Q290&lt;10,"",VLOOKUP(R290,'8080'!$D$6:$J$252,'8080'!$J$4,0)),""))</f>
        <v/>
      </c>
      <c r="AB290" s="37" t="str">
        <f>IF(LEN(W290)=0,"",IF(ISERROR(VALUE(LEFT(W290,1))),IF(ISNA(MATCH(W290,W$13:W289,0)),"","DUP"),"LAB"))</f>
        <v/>
      </c>
      <c r="AC290" s="49"/>
    </row>
    <row r="291" spans="1:29" x14ac:dyDescent="0.2">
      <c r="A291" s="44"/>
      <c r="B291" s="210"/>
      <c r="C291" s="208" t="str">
        <f t="shared" si="60"/>
        <v/>
      </c>
      <c r="D291" s="54" t="str">
        <f t="shared" si="52"/>
        <v/>
      </c>
      <c r="E291" s="113" t="str">
        <f>IF(OR(LEN(I291)=0,Q291&lt;2,Q291=9),"",IF(AND(Q291&lt;4,LEFT(V291,1)="#"),"###",IF(Q291=2,IF(HEX2DEC(V291)&gt;255,"&gt;FF!",RIGHT(V291,2)),IF(Q291=3,DEC2HEX(MOD(HEX2DEC(V291),256),2),IF(ISNA(MATCH(R291,'8080'!$D$6:$D$252,0)),"###",VLOOKUP(R291,'8080'!$D$6:$K$252,4,0))))))</f>
        <v/>
      </c>
      <c r="F291" s="114" t="str">
        <f t="shared" si="61"/>
        <v/>
      </c>
      <c r="G291" s="53" t="str">
        <f t="shared" si="53"/>
        <v/>
      </c>
      <c r="H291" s="52"/>
      <c r="I291" s="43"/>
      <c r="J291" s="43"/>
      <c r="K291" s="251"/>
      <c r="L291" s="55" t="str">
        <f t="shared" si="54"/>
        <v/>
      </c>
      <c r="M291" s="38" t="str">
        <f>IF(ISNUMBER(Q291),IF(Q291&lt;10,"",VLOOKUP(R291,'8080'!$D$6:$J$252,'8080'!$I$4,0)),"")</f>
        <v/>
      </c>
      <c r="N291" s="53" t="str">
        <f>IF(ISNUMBER(Q291),IF(Q291&lt;10,"",VLOOKUP(R291,'8080'!$D$6:$J$252,'8080'!$H$4,0)),"")</f>
        <v/>
      </c>
      <c r="O291" s="210"/>
      <c r="P291" s="44"/>
      <c r="Q291" s="38" t="str">
        <f>IF(LEN(I291)=0,"",IF(I291="org",0,IF(I291="equ",1,IF(I291="db",2,IF(I291="dw",3,IF(I291="end",9,IF(ISNA(MATCH(I291,'8080'!$B$6:$B$252,0)),"BOGUS",VLOOKUP(I291,'8080'!$B$6:$L$252,'8080'!K$3,0))))))))</f>
        <v/>
      </c>
      <c r="R291" s="37" t="str">
        <f t="shared" si="55"/>
        <v/>
      </c>
      <c r="S291" s="38" t="str">
        <f>IF(LEN(Q291)=0,"",IF(Q291&gt;9,VLOOKUP(R291,'8080'!$D$6:$E$252,'8080'!$E$4,0),IF(OR(Q291&lt;2,Q291=9),0,IF(Q291=2,1,IF(Q291=3,2,"ERROR!")))))</f>
        <v/>
      </c>
      <c r="T291" s="37" t="str">
        <f t="shared" si="56"/>
        <v/>
      </c>
      <c r="U291" s="37" t="str">
        <f t="shared" si="62"/>
        <v/>
      </c>
      <c r="V291" s="37" t="str">
        <f t="shared" si="63"/>
        <v/>
      </c>
      <c r="W291" s="37" t="str">
        <f t="shared" si="57"/>
        <v/>
      </c>
      <c r="X291" s="38" t="str">
        <f t="shared" si="64"/>
        <v>0029</v>
      </c>
      <c r="Y291" s="38" t="str">
        <f t="shared" si="58"/>
        <v>0000</v>
      </c>
      <c r="Z291" s="38" t="str">
        <f t="shared" si="59"/>
        <v/>
      </c>
      <c r="AA291" s="37" t="str">
        <f>IF(LEFT(R291,1)="#","Invalid Instruction!",IF(ISNUMBER(Q291),IF(Q291&lt;10,"",VLOOKUP(R291,'8080'!$D$6:$J$252,'8080'!$J$4,0)),""))</f>
        <v/>
      </c>
      <c r="AB291" s="37" t="str">
        <f>IF(LEN(W291)=0,"",IF(ISERROR(VALUE(LEFT(W291,1))),IF(ISNA(MATCH(W291,W$13:W290,0)),"","DUP"),"LAB"))</f>
        <v/>
      </c>
      <c r="AC291" s="49"/>
    </row>
    <row r="292" spans="1:29" x14ac:dyDescent="0.2">
      <c r="A292" s="44"/>
      <c r="B292" s="210"/>
      <c r="C292" s="208" t="str">
        <f t="shared" si="60"/>
        <v/>
      </c>
      <c r="D292" s="54" t="str">
        <f t="shared" si="52"/>
        <v/>
      </c>
      <c r="E292" s="113" t="str">
        <f>IF(OR(LEN(I292)=0,Q292&lt;2,Q292=9),"",IF(AND(Q292&lt;4,LEFT(V292,1)="#"),"###",IF(Q292=2,IF(HEX2DEC(V292)&gt;255,"&gt;FF!",RIGHT(V292,2)),IF(Q292=3,DEC2HEX(MOD(HEX2DEC(V292),256),2),IF(ISNA(MATCH(R292,'8080'!$D$6:$D$252,0)),"###",VLOOKUP(R292,'8080'!$D$6:$K$252,4,0))))))</f>
        <v/>
      </c>
      <c r="F292" s="114" t="str">
        <f t="shared" si="61"/>
        <v/>
      </c>
      <c r="G292" s="53" t="str">
        <f t="shared" si="53"/>
        <v/>
      </c>
      <c r="H292" s="52"/>
      <c r="I292" s="43"/>
      <c r="J292" s="43"/>
      <c r="K292" s="251"/>
      <c r="L292" s="55" t="str">
        <f t="shared" si="54"/>
        <v/>
      </c>
      <c r="M292" s="38" t="str">
        <f>IF(ISNUMBER(Q292),IF(Q292&lt;10,"",VLOOKUP(R292,'8080'!$D$6:$J$252,'8080'!$I$4,0)),"")</f>
        <v/>
      </c>
      <c r="N292" s="53" t="str">
        <f>IF(ISNUMBER(Q292),IF(Q292&lt;10,"",VLOOKUP(R292,'8080'!$D$6:$J$252,'8080'!$H$4,0)),"")</f>
        <v/>
      </c>
      <c r="O292" s="210"/>
      <c r="P292" s="44"/>
      <c r="Q292" s="38" t="str">
        <f>IF(LEN(I292)=0,"",IF(I292="org",0,IF(I292="equ",1,IF(I292="db",2,IF(I292="dw",3,IF(I292="end",9,IF(ISNA(MATCH(I292,'8080'!$B$6:$B$252,0)),"BOGUS",VLOOKUP(I292,'8080'!$B$6:$L$252,'8080'!K$3,0))))))))</f>
        <v/>
      </c>
      <c r="R292" s="37" t="str">
        <f t="shared" si="55"/>
        <v/>
      </c>
      <c r="S292" s="38" t="str">
        <f>IF(LEN(Q292)=0,"",IF(Q292&gt;9,VLOOKUP(R292,'8080'!$D$6:$E$252,'8080'!$E$4,0),IF(OR(Q292&lt;2,Q292=9),0,IF(Q292=2,1,IF(Q292=3,2,"ERROR!")))))</f>
        <v/>
      </c>
      <c r="T292" s="37" t="str">
        <f t="shared" si="56"/>
        <v/>
      </c>
      <c r="U292" s="37" t="str">
        <f t="shared" si="62"/>
        <v/>
      </c>
      <c r="V292" s="37" t="str">
        <f t="shared" si="63"/>
        <v/>
      </c>
      <c r="W292" s="37" t="str">
        <f t="shared" si="57"/>
        <v/>
      </c>
      <c r="X292" s="38" t="str">
        <f t="shared" si="64"/>
        <v>0029</v>
      </c>
      <c r="Y292" s="38" t="str">
        <f t="shared" si="58"/>
        <v>0000</v>
      </c>
      <c r="Z292" s="38" t="str">
        <f t="shared" si="59"/>
        <v/>
      </c>
      <c r="AA292" s="37" t="str">
        <f>IF(LEFT(R292,1)="#","Invalid Instruction!",IF(ISNUMBER(Q292),IF(Q292&lt;10,"",VLOOKUP(R292,'8080'!$D$6:$J$252,'8080'!$J$4,0)),""))</f>
        <v/>
      </c>
      <c r="AB292" s="37" t="str">
        <f>IF(LEN(W292)=0,"",IF(ISERROR(VALUE(LEFT(W292,1))),IF(ISNA(MATCH(W292,W$13:W291,0)),"","DUP"),"LAB"))</f>
        <v/>
      </c>
      <c r="AC292" s="49"/>
    </row>
    <row r="293" spans="1:29" x14ac:dyDescent="0.2">
      <c r="A293" s="44"/>
      <c r="B293" s="210"/>
      <c r="C293" s="208" t="str">
        <f t="shared" si="60"/>
        <v/>
      </c>
      <c r="D293" s="54" t="str">
        <f t="shared" si="52"/>
        <v/>
      </c>
      <c r="E293" s="113" t="str">
        <f>IF(OR(LEN(I293)=0,Q293&lt;2,Q293=9),"",IF(AND(Q293&lt;4,LEFT(V293,1)="#"),"###",IF(Q293=2,IF(HEX2DEC(V293)&gt;255,"&gt;FF!",RIGHT(V293,2)),IF(Q293=3,DEC2HEX(MOD(HEX2DEC(V293),256),2),IF(ISNA(MATCH(R293,'8080'!$D$6:$D$252,0)),"###",VLOOKUP(R293,'8080'!$D$6:$K$252,4,0))))))</f>
        <v/>
      </c>
      <c r="F293" s="114" t="str">
        <f t="shared" si="61"/>
        <v/>
      </c>
      <c r="G293" s="53" t="str">
        <f t="shared" si="53"/>
        <v/>
      </c>
      <c r="H293" s="52"/>
      <c r="I293" s="43"/>
      <c r="J293" s="43"/>
      <c r="K293" s="251"/>
      <c r="L293" s="55" t="str">
        <f t="shared" si="54"/>
        <v/>
      </c>
      <c r="M293" s="38" t="str">
        <f>IF(ISNUMBER(Q293),IF(Q293&lt;10,"",VLOOKUP(R293,'8080'!$D$6:$J$252,'8080'!$I$4,0)),"")</f>
        <v/>
      </c>
      <c r="N293" s="53" t="str">
        <f>IF(ISNUMBER(Q293),IF(Q293&lt;10,"",VLOOKUP(R293,'8080'!$D$6:$J$252,'8080'!$H$4,0)),"")</f>
        <v/>
      </c>
      <c r="O293" s="210"/>
      <c r="P293" s="44"/>
      <c r="Q293" s="38" t="str">
        <f>IF(LEN(I293)=0,"",IF(I293="org",0,IF(I293="equ",1,IF(I293="db",2,IF(I293="dw",3,IF(I293="end",9,IF(ISNA(MATCH(I293,'8080'!$B$6:$B$252,0)),"BOGUS",VLOOKUP(I293,'8080'!$B$6:$L$252,'8080'!K$3,0))))))))</f>
        <v/>
      </c>
      <c r="R293" s="37" t="str">
        <f t="shared" si="55"/>
        <v/>
      </c>
      <c r="S293" s="38" t="str">
        <f>IF(LEN(Q293)=0,"",IF(Q293&gt;9,VLOOKUP(R293,'8080'!$D$6:$E$252,'8080'!$E$4,0),IF(OR(Q293&lt;2,Q293=9),0,IF(Q293=2,1,IF(Q293=3,2,"ERROR!")))))</f>
        <v/>
      </c>
      <c r="T293" s="37" t="str">
        <f t="shared" si="56"/>
        <v/>
      </c>
      <c r="U293" s="37" t="str">
        <f t="shared" si="62"/>
        <v/>
      </c>
      <c r="V293" s="37" t="str">
        <f t="shared" si="63"/>
        <v/>
      </c>
      <c r="W293" s="37" t="str">
        <f t="shared" si="57"/>
        <v/>
      </c>
      <c r="X293" s="38" t="str">
        <f t="shared" si="64"/>
        <v>0029</v>
      </c>
      <c r="Y293" s="38" t="str">
        <f t="shared" si="58"/>
        <v>0000</v>
      </c>
      <c r="Z293" s="38" t="str">
        <f t="shared" si="59"/>
        <v/>
      </c>
      <c r="AA293" s="37" t="str">
        <f>IF(LEFT(R293,1)="#","Invalid Instruction!",IF(ISNUMBER(Q293),IF(Q293&lt;10,"",VLOOKUP(R293,'8080'!$D$6:$J$252,'8080'!$J$4,0)),""))</f>
        <v/>
      </c>
      <c r="AB293" s="37" t="str">
        <f>IF(LEN(W293)=0,"",IF(ISERROR(VALUE(LEFT(W293,1))),IF(ISNA(MATCH(W293,W$13:W292,0)),"","DUP"),"LAB"))</f>
        <v/>
      </c>
      <c r="AC293" s="49"/>
    </row>
    <row r="294" spans="1:29" x14ac:dyDescent="0.2">
      <c r="A294" s="44"/>
      <c r="B294" s="210"/>
      <c r="C294" s="208" t="str">
        <f t="shared" si="60"/>
        <v/>
      </c>
      <c r="D294" s="54" t="str">
        <f t="shared" si="52"/>
        <v/>
      </c>
      <c r="E294" s="113" t="str">
        <f>IF(OR(LEN(I294)=0,Q294&lt;2,Q294=9),"",IF(AND(Q294&lt;4,LEFT(V294,1)="#"),"###",IF(Q294=2,IF(HEX2DEC(V294)&gt;255,"&gt;FF!",RIGHT(V294,2)),IF(Q294=3,DEC2HEX(MOD(HEX2DEC(V294),256),2),IF(ISNA(MATCH(R294,'8080'!$D$6:$D$252,0)),"###",VLOOKUP(R294,'8080'!$D$6:$K$252,4,0))))))</f>
        <v/>
      </c>
      <c r="F294" s="114" t="str">
        <f t="shared" si="61"/>
        <v/>
      </c>
      <c r="G294" s="53" t="str">
        <f t="shared" si="53"/>
        <v/>
      </c>
      <c r="H294" s="52"/>
      <c r="I294" s="43"/>
      <c r="J294" s="43"/>
      <c r="K294" s="251"/>
      <c r="L294" s="55" t="str">
        <f t="shared" si="54"/>
        <v/>
      </c>
      <c r="M294" s="38" t="str">
        <f>IF(ISNUMBER(Q294),IF(Q294&lt;10,"",VLOOKUP(R294,'8080'!$D$6:$J$252,'8080'!$I$4,0)),"")</f>
        <v/>
      </c>
      <c r="N294" s="53" t="str">
        <f>IF(ISNUMBER(Q294),IF(Q294&lt;10,"",VLOOKUP(R294,'8080'!$D$6:$J$252,'8080'!$H$4,0)),"")</f>
        <v/>
      </c>
      <c r="O294" s="210"/>
      <c r="P294" s="44"/>
      <c r="Q294" s="38" t="str">
        <f>IF(LEN(I294)=0,"",IF(I294="org",0,IF(I294="equ",1,IF(I294="db",2,IF(I294="dw",3,IF(I294="end",9,IF(ISNA(MATCH(I294,'8080'!$B$6:$B$252,0)),"BOGUS",VLOOKUP(I294,'8080'!$B$6:$L$252,'8080'!K$3,0))))))))</f>
        <v/>
      </c>
      <c r="R294" s="37" t="str">
        <f t="shared" si="55"/>
        <v/>
      </c>
      <c r="S294" s="38" t="str">
        <f>IF(LEN(Q294)=0,"",IF(Q294&gt;9,VLOOKUP(R294,'8080'!$D$6:$E$252,'8080'!$E$4,0),IF(OR(Q294&lt;2,Q294=9),0,IF(Q294=2,1,IF(Q294=3,2,"ERROR!")))))</f>
        <v/>
      </c>
      <c r="T294" s="37" t="str">
        <f t="shared" si="56"/>
        <v/>
      </c>
      <c r="U294" s="37" t="str">
        <f t="shared" si="62"/>
        <v/>
      </c>
      <c r="V294" s="37" t="str">
        <f t="shared" si="63"/>
        <v/>
      </c>
      <c r="W294" s="37" t="str">
        <f t="shared" si="57"/>
        <v/>
      </c>
      <c r="X294" s="38" t="str">
        <f t="shared" si="64"/>
        <v>0029</v>
      </c>
      <c r="Y294" s="38" t="str">
        <f t="shared" si="58"/>
        <v>0000</v>
      </c>
      <c r="Z294" s="38" t="str">
        <f t="shared" si="59"/>
        <v/>
      </c>
      <c r="AA294" s="37" t="str">
        <f>IF(LEFT(R294,1)="#","Invalid Instruction!",IF(ISNUMBER(Q294),IF(Q294&lt;10,"",VLOOKUP(R294,'8080'!$D$6:$J$252,'8080'!$J$4,0)),""))</f>
        <v/>
      </c>
      <c r="AB294" s="37" t="str">
        <f>IF(LEN(W294)=0,"",IF(ISERROR(VALUE(LEFT(W294,1))),IF(ISNA(MATCH(W294,W$13:W293,0)),"","DUP"),"LAB"))</f>
        <v/>
      </c>
      <c r="AC294" s="49"/>
    </row>
    <row r="295" spans="1:29" x14ac:dyDescent="0.2">
      <c r="A295" s="44"/>
      <c r="B295" s="210"/>
      <c r="C295" s="208" t="str">
        <f t="shared" si="60"/>
        <v/>
      </c>
      <c r="D295" s="54" t="str">
        <f t="shared" si="52"/>
        <v/>
      </c>
      <c r="E295" s="113" t="str">
        <f>IF(OR(LEN(I295)=0,Q295&lt;2,Q295=9),"",IF(AND(Q295&lt;4,LEFT(V295,1)="#"),"###",IF(Q295=2,IF(HEX2DEC(V295)&gt;255,"&gt;FF!",RIGHT(V295,2)),IF(Q295=3,DEC2HEX(MOD(HEX2DEC(V295),256),2),IF(ISNA(MATCH(R295,'8080'!$D$6:$D$252,0)),"###",VLOOKUP(R295,'8080'!$D$6:$K$252,4,0))))))</f>
        <v/>
      </c>
      <c r="F295" s="114" t="str">
        <f t="shared" si="61"/>
        <v/>
      </c>
      <c r="G295" s="53" t="str">
        <f t="shared" si="53"/>
        <v/>
      </c>
      <c r="H295" s="52"/>
      <c r="I295" s="43"/>
      <c r="J295" s="43"/>
      <c r="K295" s="251"/>
      <c r="L295" s="55" t="str">
        <f t="shared" si="54"/>
        <v/>
      </c>
      <c r="M295" s="38" t="str">
        <f>IF(ISNUMBER(Q295),IF(Q295&lt;10,"",VLOOKUP(R295,'8080'!$D$6:$J$252,'8080'!$I$4,0)),"")</f>
        <v/>
      </c>
      <c r="N295" s="53" t="str">
        <f>IF(ISNUMBER(Q295),IF(Q295&lt;10,"",VLOOKUP(R295,'8080'!$D$6:$J$252,'8080'!$H$4,0)),"")</f>
        <v/>
      </c>
      <c r="O295" s="210"/>
      <c r="P295" s="44"/>
      <c r="Q295" s="38" t="str">
        <f>IF(LEN(I295)=0,"",IF(I295="org",0,IF(I295="equ",1,IF(I295="db",2,IF(I295="dw",3,IF(I295="end",9,IF(ISNA(MATCH(I295,'8080'!$B$6:$B$252,0)),"BOGUS",VLOOKUP(I295,'8080'!$B$6:$L$252,'8080'!K$3,0))))))))</f>
        <v/>
      </c>
      <c r="R295" s="37" t="str">
        <f t="shared" si="55"/>
        <v/>
      </c>
      <c r="S295" s="38" t="str">
        <f>IF(LEN(Q295)=0,"",IF(Q295&gt;9,VLOOKUP(R295,'8080'!$D$6:$E$252,'8080'!$E$4,0),IF(OR(Q295&lt;2,Q295=9),0,IF(Q295=2,1,IF(Q295=3,2,"ERROR!")))))</f>
        <v/>
      </c>
      <c r="T295" s="37" t="str">
        <f t="shared" si="56"/>
        <v/>
      </c>
      <c r="U295" s="37" t="str">
        <f t="shared" si="62"/>
        <v/>
      </c>
      <c r="V295" s="37" t="str">
        <f t="shared" si="63"/>
        <v/>
      </c>
      <c r="W295" s="37" t="str">
        <f t="shared" si="57"/>
        <v/>
      </c>
      <c r="X295" s="38" t="str">
        <f t="shared" si="64"/>
        <v>0029</v>
      </c>
      <c r="Y295" s="38" t="str">
        <f t="shared" si="58"/>
        <v>0000</v>
      </c>
      <c r="Z295" s="38" t="str">
        <f t="shared" si="59"/>
        <v/>
      </c>
      <c r="AA295" s="37" t="str">
        <f>IF(LEFT(R295,1)="#","Invalid Instruction!",IF(ISNUMBER(Q295),IF(Q295&lt;10,"",VLOOKUP(R295,'8080'!$D$6:$J$252,'8080'!$J$4,0)),""))</f>
        <v/>
      </c>
      <c r="AB295" s="37" t="str">
        <f>IF(LEN(W295)=0,"",IF(ISERROR(VALUE(LEFT(W295,1))),IF(ISNA(MATCH(W295,W$13:W294,0)),"","DUP"),"LAB"))</f>
        <v/>
      </c>
      <c r="AC295" s="49"/>
    </row>
    <row r="296" spans="1:29" x14ac:dyDescent="0.2">
      <c r="A296" s="44"/>
      <c r="B296" s="210"/>
      <c r="C296" s="208" t="str">
        <f t="shared" si="60"/>
        <v/>
      </c>
      <c r="D296" s="54" t="str">
        <f t="shared" si="52"/>
        <v/>
      </c>
      <c r="E296" s="113" t="str">
        <f>IF(OR(LEN(I296)=0,Q296&lt;2,Q296=9),"",IF(AND(Q296&lt;4,LEFT(V296,1)="#"),"###",IF(Q296=2,IF(HEX2DEC(V296)&gt;255,"&gt;FF!",RIGHT(V296,2)),IF(Q296=3,DEC2HEX(MOD(HEX2DEC(V296),256),2),IF(ISNA(MATCH(R296,'8080'!$D$6:$D$252,0)),"###",VLOOKUP(R296,'8080'!$D$6:$K$252,4,0))))))</f>
        <v/>
      </c>
      <c r="F296" s="114" t="str">
        <f t="shared" si="61"/>
        <v/>
      </c>
      <c r="G296" s="53" t="str">
        <f t="shared" si="53"/>
        <v/>
      </c>
      <c r="H296" s="52"/>
      <c r="I296" s="43"/>
      <c r="J296" s="43"/>
      <c r="K296" s="251"/>
      <c r="L296" s="55" t="str">
        <f t="shared" si="54"/>
        <v/>
      </c>
      <c r="M296" s="38" t="str">
        <f>IF(ISNUMBER(Q296),IF(Q296&lt;10,"",VLOOKUP(R296,'8080'!$D$6:$J$252,'8080'!$I$4,0)),"")</f>
        <v/>
      </c>
      <c r="N296" s="53" t="str">
        <f>IF(ISNUMBER(Q296),IF(Q296&lt;10,"",VLOOKUP(R296,'8080'!$D$6:$J$252,'8080'!$H$4,0)),"")</f>
        <v/>
      </c>
      <c r="O296" s="210"/>
      <c r="P296" s="44"/>
      <c r="Q296" s="38" t="str">
        <f>IF(LEN(I296)=0,"",IF(I296="org",0,IF(I296="equ",1,IF(I296="db",2,IF(I296="dw",3,IF(I296="end",9,IF(ISNA(MATCH(I296,'8080'!$B$6:$B$252,0)),"BOGUS",VLOOKUP(I296,'8080'!$B$6:$L$252,'8080'!K$3,0))))))))</f>
        <v/>
      </c>
      <c r="R296" s="37" t="str">
        <f t="shared" si="55"/>
        <v/>
      </c>
      <c r="S296" s="38" t="str">
        <f>IF(LEN(Q296)=0,"",IF(Q296&gt;9,VLOOKUP(R296,'8080'!$D$6:$E$252,'8080'!$E$4,0),IF(OR(Q296&lt;2,Q296=9),0,IF(Q296=2,1,IF(Q296=3,2,"ERROR!")))))</f>
        <v/>
      </c>
      <c r="T296" s="37" t="str">
        <f t="shared" si="56"/>
        <v/>
      </c>
      <c r="U296" s="37" t="str">
        <f t="shared" si="62"/>
        <v/>
      </c>
      <c r="V296" s="37" t="str">
        <f t="shared" si="63"/>
        <v/>
      </c>
      <c r="W296" s="37" t="str">
        <f t="shared" si="57"/>
        <v/>
      </c>
      <c r="X296" s="38" t="str">
        <f t="shared" si="64"/>
        <v>0029</v>
      </c>
      <c r="Y296" s="38" t="str">
        <f t="shared" si="58"/>
        <v>0000</v>
      </c>
      <c r="Z296" s="38" t="str">
        <f t="shared" si="59"/>
        <v/>
      </c>
      <c r="AA296" s="37" t="str">
        <f>IF(LEFT(R296,1)="#","Invalid Instruction!",IF(ISNUMBER(Q296),IF(Q296&lt;10,"",VLOOKUP(R296,'8080'!$D$6:$J$252,'8080'!$J$4,0)),""))</f>
        <v/>
      </c>
      <c r="AB296" s="37" t="str">
        <f>IF(LEN(W296)=0,"",IF(ISERROR(VALUE(LEFT(W296,1))),IF(ISNA(MATCH(W296,W$13:W295,0)),"","DUP"),"LAB"))</f>
        <v/>
      </c>
      <c r="AC296" s="49"/>
    </row>
    <row r="297" spans="1:29" x14ac:dyDescent="0.2">
      <c r="A297" s="44"/>
      <c r="B297" s="210"/>
      <c r="C297" s="208" t="str">
        <f t="shared" si="60"/>
        <v/>
      </c>
      <c r="D297" s="54" t="str">
        <f t="shared" si="52"/>
        <v/>
      </c>
      <c r="E297" s="113" t="str">
        <f>IF(OR(LEN(I297)=0,Q297&lt;2,Q297=9),"",IF(AND(Q297&lt;4,LEFT(V297,1)="#"),"###",IF(Q297=2,IF(HEX2DEC(V297)&gt;255,"&gt;FF!",RIGHT(V297,2)),IF(Q297=3,DEC2HEX(MOD(HEX2DEC(V297),256),2),IF(ISNA(MATCH(R297,'8080'!$D$6:$D$252,0)),"###",VLOOKUP(R297,'8080'!$D$6:$K$252,4,0))))))</f>
        <v/>
      </c>
      <c r="F297" s="114" t="str">
        <f t="shared" si="61"/>
        <v/>
      </c>
      <c r="G297" s="53" t="str">
        <f t="shared" si="53"/>
        <v/>
      </c>
      <c r="H297" s="52"/>
      <c r="I297" s="43"/>
      <c r="J297" s="43"/>
      <c r="K297" s="251"/>
      <c r="L297" s="55" t="str">
        <f t="shared" si="54"/>
        <v/>
      </c>
      <c r="M297" s="38" t="str">
        <f>IF(ISNUMBER(Q297),IF(Q297&lt;10,"",VLOOKUP(R297,'8080'!$D$6:$J$252,'8080'!$I$4,0)),"")</f>
        <v/>
      </c>
      <c r="N297" s="53" t="str">
        <f>IF(ISNUMBER(Q297),IF(Q297&lt;10,"",VLOOKUP(R297,'8080'!$D$6:$J$252,'8080'!$H$4,0)),"")</f>
        <v/>
      </c>
      <c r="O297" s="210"/>
      <c r="P297" s="44"/>
      <c r="Q297" s="38" t="str">
        <f>IF(LEN(I297)=0,"",IF(I297="org",0,IF(I297="equ",1,IF(I297="db",2,IF(I297="dw",3,IF(I297="end",9,IF(ISNA(MATCH(I297,'8080'!$B$6:$B$252,0)),"BOGUS",VLOOKUP(I297,'8080'!$B$6:$L$252,'8080'!K$3,0))))))))</f>
        <v/>
      </c>
      <c r="R297" s="37" t="str">
        <f t="shared" si="55"/>
        <v/>
      </c>
      <c r="S297" s="38" t="str">
        <f>IF(LEN(Q297)=0,"",IF(Q297&gt;9,VLOOKUP(R297,'8080'!$D$6:$E$252,'8080'!$E$4,0),IF(OR(Q297&lt;2,Q297=9),0,IF(Q297=2,1,IF(Q297=3,2,"ERROR!")))))</f>
        <v/>
      </c>
      <c r="T297" s="37" t="str">
        <f t="shared" si="56"/>
        <v/>
      </c>
      <c r="U297" s="37" t="str">
        <f t="shared" si="62"/>
        <v/>
      </c>
      <c r="V297" s="37" t="str">
        <f t="shared" si="63"/>
        <v/>
      </c>
      <c r="W297" s="37" t="str">
        <f t="shared" si="57"/>
        <v/>
      </c>
      <c r="X297" s="38" t="str">
        <f t="shared" si="64"/>
        <v>0029</v>
      </c>
      <c r="Y297" s="38" t="str">
        <f t="shared" si="58"/>
        <v>0000</v>
      </c>
      <c r="Z297" s="38" t="str">
        <f t="shared" si="59"/>
        <v/>
      </c>
      <c r="AA297" s="37" t="str">
        <f>IF(LEFT(R297,1)="#","Invalid Instruction!",IF(ISNUMBER(Q297),IF(Q297&lt;10,"",VLOOKUP(R297,'8080'!$D$6:$J$252,'8080'!$J$4,0)),""))</f>
        <v/>
      </c>
      <c r="AB297" s="37" t="str">
        <f>IF(LEN(W297)=0,"",IF(ISERROR(VALUE(LEFT(W297,1))),IF(ISNA(MATCH(W297,W$13:W296,0)),"","DUP"),"LAB"))</f>
        <v/>
      </c>
      <c r="AC297" s="49"/>
    </row>
    <row r="298" spans="1:29" x14ac:dyDescent="0.2">
      <c r="A298" s="44"/>
      <c r="B298" s="210"/>
      <c r="C298" s="208" t="str">
        <f t="shared" si="60"/>
        <v/>
      </c>
      <c r="D298" s="54" t="str">
        <f t="shared" si="52"/>
        <v/>
      </c>
      <c r="E298" s="113" t="str">
        <f>IF(OR(LEN(I298)=0,Q298&lt;2,Q298=9),"",IF(AND(Q298&lt;4,LEFT(V298,1)="#"),"###",IF(Q298=2,IF(HEX2DEC(V298)&gt;255,"&gt;FF!",RIGHT(V298,2)),IF(Q298=3,DEC2HEX(MOD(HEX2DEC(V298),256),2),IF(ISNA(MATCH(R298,'8080'!$D$6:$D$252,0)),"###",VLOOKUP(R298,'8080'!$D$6:$K$252,4,0))))))</f>
        <v/>
      </c>
      <c r="F298" s="114" t="str">
        <f t="shared" si="61"/>
        <v/>
      </c>
      <c r="G298" s="53" t="str">
        <f t="shared" si="53"/>
        <v/>
      </c>
      <c r="H298" s="52"/>
      <c r="I298" s="43"/>
      <c r="J298" s="43"/>
      <c r="K298" s="251"/>
      <c r="L298" s="55" t="str">
        <f t="shared" si="54"/>
        <v/>
      </c>
      <c r="M298" s="38" t="str">
        <f>IF(ISNUMBER(Q298),IF(Q298&lt;10,"",VLOOKUP(R298,'8080'!$D$6:$J$252,'8080'!$I$4,0)),"")</f>
        <v/>
      </c>
      <c r="N298" s="53" t="str">
        <f>IF(ISNUMBER(Q298),IF(Q298&lt;10,"",VLOOKUP(R298,'8080'!$D$6:$J$252,'8080'!$H$4,0)),"")</f>
        <v/>
      </c>
      <c r="O298" s="210"/>
      <c r="P298" s="44"/>
      <c r="Q298" s="38" t="str">
        <f>IF(LEN(I298)=0,"",IF(I298="org",0,IF(I298="equ",1,IF(I298="db",2,IF(I298="dw",3,IF(I298="end",9,IF(ISNA(MATCH(I298,'8080'!$B$6:$B$252,0)),"BOGUS",VLOOKUP(I298,'8080'!$B$6:$L$252,'8080'!K$3,0))))))))</f>
        <v/>
      </c>
      <c r="R298" s="37" t="str">
        <f t="shared" si="55"/>
        <v/>
      </c>
      <c r="S298" s="38" t="str">
        <f>IF(LEN(Q298)=0,"",IF(Q298&gt;9,VLOOKUP(R298,'8080'!$D$6:$E$252,'8080'!$E$4,0),IF(OR(Q298&lt;2,Q298=9),0,IF(Q298=2,1,IF(Q298=3,2,"ERROR!")))))</f>
        <v/>
      </c>
      <c r="T298" s="37" t="str">
        <f t="shared" si="56"/>
        <v/>
      </c>
      <c r="U298" s="37" t="str">
        <f t="shared" si="62"/>
        <v/>
      </c>
      <c r="V298" s="37" t="str">
        <f t="shared" si="63"/>
        <v/>
      </c>
      <c r="W298" s="37" t="str">
        <f t="shared" si="57"/>
        <v/>
      </c>
      <c r="X298" s="38" t="str">
        <f t="shared" si="64"/>
        <v>0029</v>
      </c>
      <c r="Y298" s="38" t="str">
        <f t="shared" si="58"/>
        <v>0000</v>
      </c>
      <c r="Z298" s="38" t="str">
        <f t="shared" si="59"/>
        <v/>
      </c>
      <c r="AA298" s="37" t="str">
        <f>IF(LEFT(R298,1)="#","Invalid Instruction!",IF(ISNUMBER(Q298),IF(Q298&lt;10,"",VLOOKUP(R298,'8080'!$D$6:$J$252,'8080'!$J$4,0)),""))</f>
        <v/>
      </c>
      <c r="AB298" s="37" t="str">
        <f>IF(LEN(W298)=0,"",IF(ISERROR(VALUE(LEFT(W298,1))),IF(ISNA(MATCH(W298,W$13:W297,0)),"","DUP"),"LAB"))</f>
        <v/>
      </c>
      <c r="AC298" s="49"/>
    </row>
    <row r="299" spans="1:29" x14ac:dyDescent="0.2">
      <c r="A299" s="44"/>
      <c r="B299" s="210"/>
      <c r="C299" s="208" t="str">
        <f t="shared" si="60"/>
        <v/>
      </c>
      <c r="D299" s="54" t="str">
        <f t="shared" si="52"/>
        <v/>
      </c>
      <c r="E299" s="113" t="str">
        <f>IF(OR(LEN(I299)=0,Q299&lt;2,Q299=9),"",IF(AND(Q299&lt;4,LEFT(V299,1)="#"),"###",IF(Q299=2,IF(HEX2DEC(V299)&gt;255,"&gt;FF!",RIGHT(V299,2)),IF(Q299=3,DEC2HEX(MOD(HEX2DEC(V299),256),2),IF(ISNA(MATCH(R299,'8080'!$D$6:$D$252,0)),"###",VLOOKUP(R299,'8080'!$D$6:$K$252,4,0))))))</f>
        <v/>
      </c>
      <c r="F299" s="114" t="str">
        <f t="shared" si="61"/>
        <v/>
      </c>
      <c r="G299" s="53" t="str">
        <f t="shared" si="53"/>
        <v/>
      </c>
      <c r="H299" s="52"/>
      <c r="I299" s="43"/>
      <c r="J299" s="43"/>
      <c r="K299" s="251"/>
      <c r="L299" s="55" t="str">
        <f t="shared" si="54"/>
        <v/>
      </c>
      <c r="M299" s="38" t="str">
        <f>IF(ISNUMBER(Q299),IF(Q299&lt;10,"",VLOOKUP(R299,'8080'!$D$6:$J$252,'8080'!$I$4,0)),"")</f>
        <v/>
      </c>
      <c r="N299" s="53" t="str">
        <f>IF(ISNUMBER(Q299),IF(Q299&lt;10,"",VLOOKUP(R299,'8080'!$D$6:$J$252,'8080'!$H$4,0)),"")</f>
        <v/>
      </c>
      <c r="O299" s="210"/>
      <c r="P299" s="44"/>
      <c r="Q299" s="38" t="str">
        <f>IF(LEN(I299)=0,"",IF(I299="org",0,IF(I299="equ",1,IF(I299="db",2,IF(I299="dw",3,IF(I299="end",9,IF(ISNA(MATCH(I299,'8080'!$B$6:$B$252,0)),"BOGUS",VLOOKUP(I299,'8080'!$B$6:$L$252,'8080'!K$3,0))))))))</f>
        <v/>
      </c>
      <c r="R299" s="37" t="str">
        <f t="shared" si="55"/>
        <v/>
      </c>
      <c r="S299" s="38" t="str">
        <f>IF(LEN(Q299)=0,"",IF(Q299&gt;9,VLOOKUP(R299,'8080'!$D$6:$E$252,'8080'!$E$4,0),IF(OR(Q299&lt;2,Q299=9),0,IF(Q299=2,1,IF(Q299=3,2,"ERROR!")))))</f>
        <v/>
      </c>
      <c r="T299" s="37" t="str">
        <f t="shared" si="56"/>
        <v/>
      </c>
      <c r="U299" s="37" t="str">
        <f t="shared" si="62"/>
        <v/>
      </c>
      <c r="V299" s="37" t="str">
        <f t="shared" si="63"/>
        <v/>
      </c>
      <c r="W299" s="37" t="str">
        <f t="shared" si="57"/>
        <v/>
      </c>
      <c r="X299" s="38" t="str">
        <f t="shared" si="64"/>
        <v>0029</v>
      </c>
      <c r="Y299" s="38" t="str">
        <f t="shared" si="58"/>
        <v>0000</v>
      </c>
      <c r="Z299" s="38" t="str">
        <f t="shared" si="59"/>
        <v/>
      </c>
      <c r="AA299" s="37" t="str">
        <f>IF(LEFT(R299,1)="#","Invalid Instruction!",IF(ISNUMBER(Q299),IF(Q299&lt;10,"",VLOOKUP(R299,'8080'!$D$6:$J$252,'8080'!$J$4,0)),""))</f>
        <v/>
      </c>
      <c r="AB299" s="37" t="str">
        <f>IF(LEN(W299)=0,"",IF(ISERROR(VALUE(LEFT(W299,1))),IF(ISNA(MATCH(W299,W$13:W298,0)),"","DUP"),"LAB"))</f>
        <v/>
      </c>
      <c r="AC299" s="49"/>
    </row>
    <row r="300" spans="1:29" x14ac:dyDescent="0.2">
      <c r="A300" s="44"/>
      <c r="B300" s="210"/>
      <c r="C300" s="208" t="str">
        <f t="shared" si="60"/>
        <v/>
      </c>
      <c r="D300" s="54" t="str">
        <f t="shared" si="52"/>
        <v/>
      </c>
      <c r="E300" s="113" t="str">
        <f>IF(OR(LEN(I300)=0,Q300&lt;2,Q300=9),"",IF(AND(Q300&lt;4,LEFT(V300,1)="#"),"###",IF(Q300=2,IF(HEX2DEC(V300)&gt;255,"&gt;FF!",RIGHT(V300,2)),IF(Q300=3,DEC2HEX(MOD(HEX2DEC(V300),256),2),IF(ISNA(MATCH(R300,'8080'!$D$6:$D$252,0)),"###",VLOOKUP(R300,'8080'!$D$6:$K$252,4,0))))))</f>
        <v/>
      </c>
      <c r="F300" s="114" t="str">
        <f t="shared" si="61"/>
        <v/>
      </c>
      <c r="G300" s="53" t="str">
        <f t="shared" si="53"/>
        <v/>
      </c>
      <c r="H300" s="52"/>
      <c r="I300" s="43"/>
      <c r="J300" s="43"/>
      <c r="K300" s="251"/>
      <c r="L300" s="55" t="str">
        <f t="shared" si="54"/>
        <v/>
      </c>
      <c r="M300" s="38" t="str">
        <f>IF(ISNUMBER(Q300),IF(Q300&lt;10,"",VLOOKUP(R300,'8080'!$D$6:$J$252,'8080'!$I$4,0)),"")</f>
        <v/>
      </c>
      <c r="N300" s="53" t="str">
        <f>IF(ISNUMBER(Q300),IF(Q300&lt;10,"",VLOOKUP(R300,'8080'!$D$6:$J$252,'8080'!$H$4,0)),"")</f>
        <v/>
      </c>
      <c r="O300" s="210"/>
      <c r="P300" s="44"/>
      <c r="Q300" s="38" t="str">
        <f>IF(LEN(I300)=0,"",IF(I300="org",0,IF(I300="equ",1,IF(I300="db",2,IF(I300="dw",3,IF(I300="end",9,IF(ISNA(MATCH(I300,'8080'!$B$6:$B$252,0)),"BOGUS",VLOOKUP(I300,'8080'!$B$6:$L$252,'8080'!K$3,0))))))))</f>
        <v/>
      </c>
      <c r="R300" s="37" t="str">
        <f t="shared" si="55"/>
        <v/>
      </c>
      <c r="S300" s="38" t="str">
        <f>IF(LEN(Q300)=0,"",IF(Q300&gt;9,VLOOKUP(R300,'8080'!$D$6:$E$252,'8080'!$E$4,0),IF(OR(Q300&lt;2,Q300=9),0,IF(Q300=2,1,IF(Q300=3,2,"ERROR!")))))</f>
        <v/>
      </c>
      <c r="T300" s="37" t="str">
        <f t="shared" si="56"/>
        <v/>
      </c>
      <c r="U300" s="37" t="str">
        <f t="shared" si="62"/>
        <v/>
      </c>
      <c r="V300" s="37" t="str">
        <f t="shared" si="63"/>
        <v/>
      </c>
      <c r="W300" s="37" t="str">
        <f t="shared" si="57"/>
        <v/>
      </c>
      <c r="X300" s="38" t="str">
        <f t="shared" si="64"/>
        <v>0029</v>
      </c>
      <c r="Y300" s="38" t="str">
        <f t="shared" si="58"/>
        <v>0000</v>
      </c>
      <c r="Z300" s="38" t="str">
        <f t="shared" si="59"/>
        <v/>
      </c>
      <c r="AA300" s="37" t="str">
        <f>IF(LEFT(R300,1)="#","Invalid Instruction!",IF(ISNUMBER(Q300),IF(Q300&lt;10,"",VLOOKUP(R300,'8080'!$D$6:$J$252,'8080'!$J$4,0)),""))</f>
        <v/>
      </c>
      <c r="AB300" s="37" t="str">
        <f>IF(LEN(W300)=0,"",IF(ISERROR(VALUE(LEFT(W300,1))),IF(ISNA(MATCH(W300,W$13:W299,0)),"","DUP"),"LAB"))</f>
        <v/>
      </c>
      <c r="AC300" s="49"/>
    </row>
    <row r="301" spans="1:29" x14ac:dyDescent="0.2">
      <c r="A301" s="44"/>
      <c r="B301" s="210"/>
      <c r="C301" s="208" t="str">
        <f t="shared" si="60"/>
        <v/>
      </c>
      <c r="D301" s="54" t="str">
        <f t="shared" si="52"/>
        <v/>
      </c>
      <c r="E301" s="113" t="str">
        <f>IF(OR(LEN(I301)=0,Q301&lt;2,Q301=9),"",IF(AND(Q301&lt;4,LEFT(V301,1)="#"),"###",IF(Q301=2,IF(HEX2DEC(V301)&gt;255,"&gt;FF!",RIGHT(V301,2)),IF(Q301=3,DEC2HEX(MOD(HEX2DEC(V301),256),2),IF(ISNA(MATCH(R301,'8080'!$D$6:$D$252,0)),"###",VLOOKUP(R301,'8080'!$D$6:$K$252,4,0))))))</f>
        <v/>
      </c>
      <c r="F301" s="114" t="str">
        <f t="shared" si="61"/>
        <v/>
      </c>
      <c r="G301" s="53" t="str">
        <f t="shared" si="53"/>
        <v/>
      </c>
      <c r="H301" s="52"/>
      <c r="I301" s="43"/>
      <c r="J301" s="43"/>
      <c r="K301" s="251"/>
      <c r="L301" s="55" t="str">
        <f t="shared" si="54"/>
        <v/>
      </c>
      <c r="M301" s="38" t="str">
        <f>IF(ISNUMBER(Q301),IF(Q301&lt;10,"",VLOOKUP(R301,'8080'!$D$6:$J$252,'8080'!$I$4,0)),"")</f>
        <v/>
      </c>
      <c r="N301" s="53" t="str">
        <f>IF(ISNUMBER(Q301),IF(Q301&lt;10,"",VLOOKUP(R301,'8080'!$D$6:$J$252,'8080'!$H$4,0)),"")</f>
        <v/>
      </c>
      <c r="O301" s="210"/>
      <c r="P301" s="44"/>
      <c r="Q301" s="38" t="str">
        <f>IF(LEN(I301)=0,"",IF(I301="org",0,IF(I301="equ",1,IF(I301="db",2,IF(I301="dw",3,IF(I301="end",9,IF(ISNA(MATCH(I301,'8080'!$B$6:$B$252,0)),"BOGUS",VLOOKUP(I301,'8080'!$B$6:$L$252,'8080'!K$3,0))))))))</f>
        <v/>
      </c>
      <c r="R301" s="37" t="str">
        <f t="shared" si="55"/>
        <v/>
      </c>
      <c r="S301" s="38" t="str">
        <f>IF(LEN(Q301)=0,"",IF(Q301&gt;9,VLOOKUP(R301,'8080'!$D$6:$E$252,'8080'!$E$4,0),IF(OR(Q301&lt;2,Q301=9),0,IF(Q301=2,1,IF(Q301=3,2,"ERROR!")))))</f>
        <v/>
      </c>
      <c r="T301" s="37" t="str">
        <f t="shared" si="56"/>
        <v/>
      </c>
      <c r="U301" s="37" t="str">
        <f t="shared" si="62"/>
        <v/>
      </c>
      <c r="V301" s="37" t="str">
        <f t="shared" si="63"/>
        <v/>
      </c>
      <c r="W301" s="37" t="str">
        <f t="shared" si="57"/>
        <v/>
      </c>
      <c r="X301" s="38" t="str">
        <f t="shared" si="64"/>
        <v>0029</v>
      </c>
      <c r="Y301" s="38" t="str">
        <f t="shared" si="58"/>
        <v>0000</v>
      </c>
      <c r="Z301" s="38" t="str">
        <f t="shared" si="59"/>
        <v/>
      </c>
      <c r="AA301" s="37" t="str">
        <f>IF(LEFT(R301,1)="#","Invalid Instruction!",IF(ISNUMBER(Q301),IF(Q301&lt;10,"",VLOOKUP(R301,'8080'!$D$6:$J$252,'8080'!$J$4,0)),""))</f>
        <v/>
      </c>
      <c r="AB301" s="37" t="str">
        <f>IF(LEN(W301)=0,"",IF(ISERROR(VALUE(LEFT(W301,1))),IF(ISNA(MATCH(W301,W$13:W300,0)),"","DUP"),"LAB"))</f>
        <v/>
      </c>
      <c r="AC301" s="49"/>
    </row>
    <row r="302" spans="1:29" x14ac:dyDescent="0.2">
      <c r="A302" s="44"/>
      <c r="B302" s="210"/>
      <c r="C302" s="208" t="str">
        <f t="shared" si="60"/>
        <v/>
      </c>
      <c r="D302" s="54" t="str">
        <f t="shared" si="52"/>
        <v/>
      </c>
      <c r="E302" s="113" t="str">
        <f>IF(OR(LEN(I302)=0,Q302&lt;2,Q302=9),"",IF(AND(Q302&lt;4,LEFT(V302,1)="#"),"###",IF(Q302=2,IF(HEX2DEC(V302)&gt;255,"&gt;FF!",RIGHT(V302,2)),IF(Q302=3,DEC2HEX(MOD(HEX2DEC(V302),256),2),IF(ISNA(MATCH(R302,'8080'!$D$6:$D$252,0)),"###",VLOOKUP(R302,'8080'!$D$6:$K$252,4,0))))))</f>
        <v/>
      </c>
      <c r="F302" s="114" t="str">
        <f t="shared" si="61"/>
        <v/>
      </c>
      <c r="G302" s="53" t="str">
        <f t="shared" si="53"/>
        <v/>
      </c>
      <c r="H302" s="52"/>
      <c r="I302" s="43"/>
      <c r="J302" s="43"/>
      <c r="K302" s="251"/>
      <c r="L302" s="55" t="str">
        <f t="shared" si="54"/>
        <v/>
      </c>
      <c r="M302" s="38" t="str">
        <f>IF(ISNUMBER(Q302),IF(Q302&lt;10,"",VLOOKUP(R302,'8080'!$D$6:$J$252,'8080'!$I$4,0)),"")</f>
        <v/>
      </c>
      <c r="N302" s="53" t="str">
        <f>IF(ISNUMBER(Q302),IF(Q302&lt;10,"",VLOOKUP(R302,'8080'!$D$6:$J$252,'8080'!$H$4,0)),"")</f>
        <v/>
      </c>
      <c r="O302" s="210"/>
      <c r="P302" s="44"/>
      <c r="Q302" s="38" t="str">
        <f>IF(LEN(I302)=0,"",IF(I302="org",0,IF(I302="equ",1,IF(I302="db",2,IF(I302="dw",3,IF(I302="end",9,IF(ISNA(MATCH(I302,'8080'!$B$6:$B$252,0)),"BOGUS",VLOOKUP(I302,'8080'!$B$6:$L$252,'8080'!K$3,0))))))))</f>
        <v/>
      </c>
      <c r="R302" s="37" t="str">
        <f t="shared" si="55"/>
        <v/>
      </c>
      <c r="S302" s="38" t="str">
        <f>IF(LEN(Q302)=0,"",IF(Q302&gt;9,VLOOKUP(R302,'8080'!$D$6:$E$252,'8080'!$E$4,0),IF(OR(Q302&lt;2,Q302=9),0,IF(Q302=2,1,IF(Q302=3,2,"ERROR!")))))</f>
        <v/>
      </c>
      <c r="T302" s="37" t="str">
        <f t="shared" si="56"/>
        <v/>
      </c>
      <c r="U302" s="37" t="str">
        <f t="shared" si="62"/>
        <v/>
      </c>
      <c r="V302" s="37" t="str">
        <f t="shared" si="63"/>
        <v/>
      </c>
      <c r="W302" s="37" t="str">
        <f t="shared" si="57"/>
        <v/>
      </c>
      <c r="X302" s="38" t="str">
        <f t="shared" si="64"/>
        <v>0029</v>
      </c>
      <c r="Y302" s="38" t="str">
        <f t="shared" si="58"/>
        <v>0000</v>
      </c>
      <c r="Z302" s="38" t="str">
        <f t="shared" si="59"/>
        <v/>
      </c>
      <c r="AA302" s="37" t="str">
        <f>IF(LEFT(R302,1)="#","Invalid Instruction!",IF(ISNUMBER(Q302),IF(Q302&lt;10,"",VLOOKUP(R302,'8080'!$D$6:$J$252,'8080'!$J$4,0)),""))</f>
        <v/>
      </c>
      <c r="AB302" s="37" t="str">
        <f>IF(LEN(W302)=0,"",IF(ISERROR(VALUE(LEFT(W302,1))),IF(ISNA(MATCH(W302,W$13:W301,0)),"","DUP"),"LAB"))</f>
        <v/>
      </c>
      <c r="AC302" s="49"/>
    </row>
    <row r="303" spans="1:29" x14ac:dyDescent="0.2">
      <c r="A303" s="44"/>
      <c r="B303" s="210"/>
      <c r="C303" s="208" t="str">
        <f t="shared" si="60"/>
        <v/>
      </c>
      <c r="D303" s="54" t="str">
        <f t="shared" si="52"/>
        <v/>
      </c>
      <c r="E303" s="113" t="str">
        <f>IF(OR(LEN(I303)=0,Q303&lt;2,Q303=9),"",IF(AND(Q303&lt;4,LEFT(V303,1)="#"),"###",IF(Q303=2,IF(HEX2DEC(V303)&gt;255,"&gt;FF!",RIGHT(V303,2)),IF(Q303=3,DEC2HEX(MOD(HEX2DEC(V303),256),2),IF(ISNA(MATCH(R303,'8080'!$D$6:$D$252,0)),"###",VLOOKUP(R303,'8080'!$D$6:$K$252,4,0))))))</f>
        <v/>
      </c>
      <c r="F303" s="114" t="str">
        <f t="shared" si="61"/>
        <v/>
      </c>
      <c r="G303" s="53" t="str">
        <f t="shared" si="53"/>
        <v/>
      </c>
      <c r="H303" s="52"/>
      <c r="I303" s="43"/>
      <c r="J303" s="43"/>
      <c r="K303" s="251"/>
      <c r="L303" s="55" t="str">
        <f t="shared" si="54"/>
        <v/>
      </c>
      <c r="M303" s="38" t="str">
        <f>IF(ISNUMBER(Q303),IF(Q303&lt;10,"",VLOOKUP(R303,'8080'!$D$6:$J$252,'8080'!$I$4,0)),"")</f>
        <v/>
      </c>
      <c r="N303" s="53" t="str">
        <f>IF(ISNUMBER(Q303),IF(Q303&lt;10,"",VLOOKUP(R303,'8080'!$D$6:$J$252,'8080'!$H$4,0)),"")</f>
        <v/>
      </c>
      <c r="O303" s="210"/>
      <c r="P303" s="44"/>
      <c r="Q303" s="38" t="str">
        <f>IF(LEN(I303)=0,"",IF(I303="org",0,IF(I303="equ",1,IF(I303="db",2,IF(I303="dw",3,IF(I303="end",9,IF(ISNA(MATCH(I303,'8080'!$B$6:$B$252,0)),"BOGUS",VLOOKUP(I303,'8080'!$B$6:$L$252,'8080'!K$3,0))))))))</f>
        <v/>
      </c>
      <c r="R303" s="37" t="str">
        <f t="shared" si="55"/>
        <v/>
      </c>
      <c r="S303" s="38" t="str">
        <f>IF(LEN(Q303)=0,"",IF(Q303&gt;9,VLOOKUP(R303,'8080'!$D$6:$E$252,'8080'!$E$4,0),IF(OR(Q303&lt;2,Q303=9),0,IF(Q303=2,1,IF(Q303=3,2,"ERROR!")))))</f>
        <v/>
      </c>
      <c r="T303" s="37" t="str">
        <f t="shared" si="56"/>
        <v/>
      </c>
      <c r="U303" s="37" t="str">
        <f t="shared" si="62"/>
        <v/>
      </c>
      <c r="V303" s="37" t="str">
        <f t="shared" si="63"/>
        <v/>
      </c>
      <c r="W303" s="37" t="str">
        <f t="shared" si="57"/>
        <v/>
      </c>
      <c r="X303" s="38" t="str">
        <f t="shared" si="64"/>
        <v>0029</v>
      </c>
      <c r="Y303" s="38" t="str">
        <f t="shared" si="58"/>
        <v>0000</v>
      </c>
      <c r="Z303" s="38" t="str">
        <f t="shared" si="59"/>
        <v/>
      </c>
      <c r="AA303" s="37" t="str">
        <f>IF(LEFT(R303,1)="#","Invalid Instruction!",IF(ISNUMBER(Q303),IF(Q303&lt;10,"",VLOOKUP(R303,'8080'!$D$6:$J$252,'8080'!$J$4,0)),""))</f>
        <v/>
      </c>
      <c r="AB303" s="37" t="str">
        <f>IF(LEN(W303)=0,"",IF(ISERROR(VALUE(LEFT(W303,1))),IF(ISNA(MATCH(W303,W$13:W302,0)),"","DUP"),"LAB"))</f>
        <v/>
      </c>
      <c r="AC303" s="49"/>
    </row>
    <row r="304" spans="1:29" x14ac:dyDescent="0.2">
      <c r="A304" s="44"/>
      <c r="B304" s="210"/>
      <c r="C304" s="208" t="str">
        <f t="shared" si="60"/>
        <v/>
      </c>
      <c r="D304" s="54" t="str">
        <f t="shared" si="52"/>
        <v/>
      </c>
      <c r="E304" s="113" t="str">
        <f>IF(OR(LEN(I304)=0,Q304&lt;2,Q304=9),"",IF(AND(Q304&lt;4,LEFT(V304,1)="#"),"###",IF(Q304=2,IF(HEX2DEC(V304)&gt;255,"&gt;FF!",RIGHT(V304,2)),IF(Q304=3,DEC2HEX(MOD(HEX2DEC(V304),256),2),IF(ISNA(MATCH(R304,'8080'!$D$6:$D$252,0)),"###",VLOOKUP(R304,'8080'!$D$6:$K$252,4,0))))))</f>
        <v/>
      </c>
      <c r="F304" s="114" t="str">
        <f t="shared" si="61"/>
        <v/>
      </c>
      <c r="G304" s="53" t="str">
        <f t="shared" si="53"/>
        <v/>
      </c>
      <c r="H304" s="52"/>
      <c r="I304" s="43"/>
      <c r="J304" s="43"/>
      <c r="K304" s="251"/>
      <c r="L304" s="55" t="str">
        <f t="shared" si="54"/>
        <v/>
      </c>
      <c r="M304" s="38" t="str">
        <f>IF(ISNUMBER(Q304),IF(Q304&lt;10,"",VLOOKUP(R304,'8080'!$D$6:$J$252,'8080'!$I$4,0)),"")</f>
        <v/>
      </c>
      <c r="N304" s="53" t="str">
        <f>IF(ISNUMBER(Q304),IF(Q304&lt;10,"",VLOOKUP(R304,'8080'!$D$6:$J$252,'8080'!$H$4,0)),"")</f>
        <v/>
      </c>
      <c r="O304" s="210"/>
      <c r="P304" s="44"/>
      <c r="Q304" s="38" t="str">
        <f>IF(LEN(I304)=0,"",IF(I304="org",0,IF(I304="equ",1,IF(I304="db",2,IF(I304="dw",3,IF(I304="end",9,IF(ISNA(MATCH(I304,'8080'!$B$6:$B$252,0)),"BOGUS",VLOOKUP(I304,'8080'!$B$6:$L$252,'8080'!K$3,0))))))))</f>
        <v/>
      </c>
      <c r="R304" s="37" t="str">
        <f t="shared" si="55"/>
        <v/>
      </c>
      <c r="S304" s="38" t="str">
        <f>IF(LEN(Q304)=0,"",IF(Q304&gt;9,VLOOKUP(R304,'8080'!$D$6:$E$252,'8080'!$E$4,0),IF(OR(Q304&lt;2,Q304=9),0,IF(Q304=2,1,IF(Q304=3,2,"ERROR!")))))</f>
        <v/>
      </c>
      <c r="T304" s="37" t="str">
        <f t="shared" si="56"/>
        <v/>
      </c>
      <c r="U304" s="37" t="str">
        <f t="shared" si="62"/>
        <v/>
      </c>
      <c r="V304" s="37" t="str">
        <f t="shared" si="63"/>
        <v/>
      </c>
      <c r="W304" s="37" t="str">
        <f t="shared" si="57"/>
        <v/>
      </c>
      <c r="X304" s="38" t="str">
        <f t="shared" si="64"/>
        <v>0029</v>
      </c>
      <c r="Y304" s="38" t="str">
        <f t="shared" si="58"/>
        <v>0000</v>
      </c>
      <c r="Z304" s="38" t="str">
        <f t="shared" si="59"/>
        <v/>
      </c>
      <c r="AA304" s="37" t="str">
        <f>IF(LEFT(R304,1)="#","Invalid Instruction!",IF(ISNUMBER(Q304),IF(Q304&lt;10,"",VLOOKUP(R304,'8080'!$D$6:$J$252,'8080'!$J$4,0)),""))</f>
        <v/>
      </c>
      <c r="AB304" s="37" t="str">
        <f>IF(LEN(W304)=0,"",IF(ISERROR(VALUE(LEFT(W304,1))),IF(ISNA(MATCH(W304,W$13:W303,0)),"","DUP"),"LAB"))</f>
        <v/>
      </c>
      <c r="AC304" s="49"/>
    </row>
    <row r="305" spans="1:29" x14ac:dyDescent="0.2">
      <c r="A305" s="44"/>
      <c r="B305" s="210"/>
      <c r="C305" s="208" t="str">
        <f t="shared" si="60"/>
        <v/>
      </c>
      <c r="D305" s="54" t="str">
        <f t="shared" si="52"/>
        <v/>
      </c>
      <c r="E305" s="113" t="str">
        <f>IF(OR(LEN(I305)=0,Q305&lt;2,Q305=9),"",IF(AND(Q305&lt;4,LEFT(V305,1)="#"),"###",IF(Q305=2,IF(HEX2DEC(V305)&gt;255,"&gt;FF!",RIGHT(V305,2)),IF(Q305=3,DEC2HEX(MOD(HEX2DEC(V305),256),2),IF(ISNA(MATCH(R305,'8080'!$D$6:$D$252,0)),"###",VLOOKUP(R305,'8080'!$D$6:$K$252,4,0))))))</f>
        <v/>
      </c>
      <c r="F305" s="114" t="str">
        <f t="shared" si="61"/>
        <v/>
      </c>
      <c r="G305" s="53" t="str">
        <f t="shared" si="53"/>
        <v/>
      </c>
      <c r="H305" s="52"/>
      <c r="I305" s="43"/>
      <c r="J305" s="43"/>
      <c r="K305" s="251"/>
      <c r="L305" s="55" t="str">
        <f t="shared" si="54"/>
        <v/>
      </c>
      <c r="M305" s="38" t="str">
        <f>IF(ISNUMBER(Q305),IF(Q305&lt;10,"",VLOOKUP(R305,'8080'!$D$6:$J$252,'8080'!$I$4,0)),"")</f>
        <v/>
      </c>
      <c r="N305" s="53" t="str">
        <f>IF(ISNUMBER(Q305),IF(Q305&lt;10,"",VLOOKUP(R305,'8080'!$D$6:$J$252,'8080'!$H$4,0)),"")</f>
        <v/>
      </c>
      <c r="O305" s="210"/>
      <c r="P305" s="44"/>
      <c r="Q305" s="38" t="str">
        <f>IF(LEN(I305)=0,"",IF(I305="org",0,IF(I305="equ",1,IF(I305="db",2,IF(I305="dw",3,IF(I305="end",9,IF(ISNA(MATCH(I305,'8080'!$B$6:$B$252,0)),"BOGUS",VLOOKUP(I305,'8080'!$B$6:$L$252,'8080'!K$3,0))))))))</f>
        <v/>
      </c>
      <c r="R305" s="37" t="str">
        <f t="shared" si="55"/>
        <v/>
      </c>
      <c r="S305" s="38" t="str">
        <f>IF(LEN(Q305)=0,"",IF(Q305&gt;9,VLOOKUP(R305,'8080'!$D$6:$E$252,'8080'!$E$4,0),IF(OR(Q305&lt;2,Q305=9),0,IF(Q305=2,1,IF(Q305=3,2,"ERROR!")))))</f>
        <v/>
      </c>
      <c r="T305" s="37" t="str">
        <f t="shared" si="56"/>
        <v/>
      </c>
      <c r="U305" s="37" t="str">
        <f t="shared" si="62"/>
        <v/>
      </c>
      <c r="V305" s="37" t="str">
        <f t="shared" si="63"/>
        <v/>
      </c>
      <c r="W305" s="37" t="str">
        <f t="shared" si="57"/>
        <v/>
      </c>
      <c r="X305" s="38" t="str">
        <f t="shared" si="64"/>
        <v>0029</v>
      </c>
      <c r="Y305" s="38" t="str">
        <f t="shared" si="58"/>
        <v>0000</v>
      </c>
      <c r="Z305" s="38" t="str">
        <f t="shared" si="59"/>
        <v/>
      </c>
      <c r="AA305" s="37" t="str">
        <f>IF(LEFT(R305,1)="#","Invalid Instruction!",IF(ISNUMBER(Q305),IF(Q305&lt;10,"",VLOOKUP(R305,'8080'!$D$6:$J$252,'8080'!$J$4,0)),""))</f>
        <v/>
      </c>
      <c r="AB305" s="37" t="str">
        <f>IF(LEN(W305)=0,"",IF(ISERROR(VALUE(LEFT(W305,1))),IF(ISNA(MATCH(W305,W$13:W304,0)),"","DUP"),"LAB"))</f>
        <v/>
      </c>
      <c r="AC305" s="49"/>
    </row>
    <row r="306" spans="1:29" x14ac:dyDescent="0.2">
      <c r="A306" s="44"/>
      <c r="B306" s="210"/>
      <c r="C306" s="208" t="str">
        <f t="shared" si="60"/>
        <v/>
      </c>
      <c r="D306" s="54" t="str">
        <f t="shared" si="52"/>
        <v/>
      </c>
      <c r="E306" s="113" t="str">
        <f>IF(OR(LEN(I306)=0,Q306&lt;2,Q306=9),"",IF(AND(Q306&lt;4,LEFT(V306,1)="#"),"###",IF(Q306=2,IF(HEX2DEC(V306)&gt;255,"&gt;FF!",RIGHT(V306,2)),IF(Q306=3,DEC2HEX(MOD(HEX2DEC(V306),256),2),IF(ISNA(MATCH(R306,'8080'!$D$6:$D$252,0)),"###",VLOOKUP(R306,'8080'!$D$6:$K$252,4,0))))))</f>
        <v/>
      </c>
      <c r="F306" s="114" t="str">
        <f t="shared" si="61"/>
        <v/>
      </c>
      <c r="G306" s="53" t="str">
        <f t="shared" si="53"/>
        <v/>
      </c>
      <c r="H306" s="52"/>
      <c r="I306" s="43"/>
      <c r="J306" s="43"/>
      <c r="K306" s="251"/>
      <c r="L306" s="55" t="str">
        <f t="shared" si="54"/>
        <v/>
      </c>
      <c r="M306" s="38" t="str">
        <f>IF(ISNUMBER(Q306),IF(Q306&lt;10,"",VLOOKUP(R306,'8080'!$D$6:$J$252,'8080'!$I$4,0)),"")</f>
        <v/>
      </c>
      <c r="N306" s="53" t="str">
        <f>IF(ISNUMBER(Q306),IF(Q306&lt;10,"",VLOOKUP(R306,'8080'!$D$6:$J$252,'8080'!$H$4,0)),"")</f>
        <v/>
      </c>
      <c r="O306" s="210"/>
      <c r="P306" s="44"/>
      <c r="Q306" s="38" t="str">
        <f>IF(LEN(I306)=0,"",IF(I306="org",0,IF(I306="equ",1,IF(I306="db",2,IF(I306="dw",3,IF(I306="end",9,IF(ISNA(MATCH(I306,'8080'!$B$6:$B$252,0)),"BOGUS",VLOOKUP(I306,'8080'!$B$6:$L$252,'8080'!K$3,0))))))))</f>
        <v/>
      </c>
      <c r="R306" s="37" t="str">
        <f t="shared" si="55"/>
        <v/>
      </c>
      <c r="S306" s="38" t="str">
        <f>IF(LEN(Q306)=0,"",IF(Q306&gt;9,VLOOKUP(R306,'8080'!$D$6:$E$252,'8080'!$E$4,0),IF(OR(Q306&lt;2,Q306=9),0,IF(Q306=2,1,IF(Q306=3,2,"ERROR!")))))</f>
        <v/>
      </c>
      <c r="T306" s="37" t="str">
        <f t="shared" si="56"/>
        <v/>
      </c>
      <c r="U306" s="37" t="str">
        <f t="shared" si="62"/>
        <v/>
      </c>
      <c r="V306" s="37" t="str">
        <f t="shared" si="63"/>
        <v/>
      </c>
      <c r="W306" s="37" t="str">
        <f t="shared" si="57"/>
        <v/>
      </c>
      <c r="X306" s="38" t="str">
        <f t="shared" si="64"/>
        <v>0029</v>
      </c>
      <c r="Y306" s="38" t="str">
        <f t="shared" si="58"/>
        <v>0000</v>
      </c>
      <c r="Z306" s="38" t="str">
        <f t="shared" si="59"/>
        <v/>
      </c>
      <c r="AA306" s="37" t="str">
        <f>IF(LEFT(R306,1)="#","Invalid Instruction!",IF(ISNUMBER(Q306),IF(Q306&lt;10,"",VLOOKUP(R306,'8080'!$D$6:$J$252,'8080'!$J$4,0)),""))</f>
        <v/>
      </c>
      <c r="AB306" s="37" t="str">
        <f>IF(LEN(W306)=0,"",IF(ISERROR(VALUE(LEFT(W306,1))),IF(ISNA(MATCH(W306,W$13:W305,0)),"","DUP"),"LAB"))</f>
        <v/>
      </c>
      <c r="AC306" s="49"/>
    </row>
    <row r="307" spans="1:29" x14ac:dyDescent="0.2">
      <c r="A307" s="44"/>
      <c r="B307" s="210"/>
      <c r="C307" s="208" t="str">
        <f t="shared" si="60"/>
        <v/>
      </c>
      <c r="D307" s="54" t="str">
        <f t="shared" si="52"/>
        <v/>
      </c>
      <c r="E307" s="113" t="str">
        <f>IF(OR(LEN(I307)=0,Q307&lt;2,Q307=9),"",IF(AND(Q307&lt;4,LEFT(V307,1)="#"),"###",IF(Q307=2,IF(HEX2DEC(V307)&gt;255,"&gt;FF!",RIGHT(V307,2)),IF(Q307=3,DEC2HEX(MOD(HEX2DEC(V307),256),2),IF(ISNA(MATCH(R307,'8080'!$D$6:$D$252,0)),"###",VLOOKUP(R307,'8080'!$D$6:$K$252,4,0))))))</f>
        <v/>
      </c>
      <c r="F307" s="114" t="str">
        <f t="shared" si="61"/>
        <v/>
      </c>
      <c r="G307" s="53" t="str">
        <f t="shared" si="53"/>
        <v/>
      </c>
      <c r="H307" s="52"/>
      <c r="I307" s="43"/>
      <c r="J307" s="43"/>
      <c r="K307" s="251"/>
      <c r="L307" s="55" t="str">
        <f t="shared" si="54"/>
        <v/>
      </c>
      <c r="M307" s="38" t="str">
        <f>IF(ISNUMBER(Q307),IF(Q307&lt;10,"",VLOOKUP(R307,'8080'!$D$6:$J$252,'8080'!$I$4,0)),"")</f>
        <v/>
      </c>
      <c r="N307" s="53" t="str">
        <f>IF(ISNUMBER(Q307),IF(Q307&lt;10,"",VLOOKUP(R307,'8080'!$D$6:$J$252,'8080'!$H$4,0)),"")</f>
        <v/>
      </c>
      <c r="O307" s="210"/>
      <c r="P307" s="44"/>
      <c r="Q307" s="38" t="str">
        <f>IF(LEN(I307)=0,"",IF(I307="org",0,IF(I307="equ",1,IF(I307="db",2,IF(I307="dw",3,IF(I307="end",9,IF(ISNA(MATCH(I307,'8080'!$B$6:$B$252,0)),"BOGUS",VLOOKUP(I307,'8080'!$B$6:$L$252,'8080'!K$3,0))))))))</f>
        <v/>
      </c>
      <c r="R307" s="37" t="str">
        <f t="shared" si="55"/>
        <v/>
      </c>
      <c r="S307" s="38" t="str">
        <f>IF(LEN(Q307)=0,"",IF(Q307&gt;9,VLOOKUP(R307,'8080'!$D$6:$E$252,'8080'!$E$4,0),IF(OR(Q307&lt;2,Q307=9),0,IF(Q307=2,1,IF(Q307=3,2,"ERROR!")))))</f>
        <v/>
      </c>
      <c r="T307" s="37" t="str">
        <f t="shared" si="56"/>
        <v/>
      </c>
      <c r="U307" s="37" t="str">
        <f t="shared" si="62"/>
        <v/>
      </c>
      <c r="V307" s="37" t="str">
        <f t="shared" si="63"/>
        <v/>
      </c>
      <c r="W307" s="37" t="str">
        <f t="shared" si="57"/>
        <v/>
      </c>
      <c r="X307" s="38" t="str">
        <f t="shared" si="64"/>
        <v>0029</v>
      </c>
      <c r="Y307" s="38" t="str">
        <f t="shared" si="58"/>
        <v>0000</v>
      </c>
      <c r="Z307" s="38" t="str">
        <f t="shared" si="59"/>
        <v/>
      </c>
      <c r="AA307" s="37" t="str">
        <f>IF(LEFT(R307,1)="#","Invalid Instruction!",IF(ISNUMBER(Q307),IF(Q307&lt;10,"",VLOOKUP(R307,'8080'!$D$6:$J$252,'8080'!$J$4,0)),""))</f>
        <v/>
      </c>
      <c r="AB307" s="37" t="str">
        <f>IF(LEN(W307)=0,"",IF(ISERROR(VALUE(LEFT(W307,1))),IF(ISNA(MATCH(W307,W$13:W306,0)),"","DUP"),"LAB"))</f>
        <v/>
      </c>
      <c r="AC307" s="49"/>
    </row>
    <row r="308" spans="1:29" x14ac:dyDescent="0.2">
      <c r="A308" s="44"/>
      <c r="B308" s="210"/>
      <c r="C308" s="208" t="str">
        <f t="shared" si="60"/>
        <v/>
      </c>
      <c r="D308" s="54" t="str">
        <f t="shared" si="52"/>
        <v/>
      </c>
      <c r="E308" s="113" t="str">
        <f>IF(OR(LEN(I308)=0,Q308&lt;2,Q308=9),"",IF(AND(Q308&lt;4,LEFT(V308,1)="#"),"###",IF(Q308=2,IF(HEX2DEC(V308)&gt;255,"&gt;FF!",RIGHT(V308,2)),IF(Q308=3,DEC2HEX(MOD(HEX2DEC(V308),256),2),IF(ISNA(MATCH(R308,'8080'!$D$6:$D$252,0)),"###",VLOOKUP(R308,'8080'!$D$6:$K$252,4,0))))))</f>
        <v/>
      </c>
      <c r="F308" s="114" t="str">
        <f t="shared" si="61"/>
        <v/>
      </c>
      <c r="G308" s="53" t="str">
        <f t="shared" si="53"/>
        <v/>
      </c>
      <c r="H308" s="52"/>
      <c r="I308" s="43"/>
      <c r="J308" s="43"/>
      <c r="K308" s="251"/>
      <c r="L308" s="55" t="str">
        <f t="shared" si="54"/>
        <v/>
      </c>
      <c r="M308" s="38" t="str">
        <f>IF(ISNUMBER(Q308),IF(Q308&lt;10,"",VLOOKUP(R308,'8080'!$D$6:$J$252,'8080'!$I$4,0)),"")</f>
        <v/>
      </c>
      <c r="N308" s="53" t="str">
        <f>IF(ISNUMBER(Q308),IF(Q308&lt;10,"",VLOOKUP(R308,'8080'!$D$6:$J$252,'8080'!$H$4,0)),"")</f>
        <v/>
      </c>
      <c r="O308" s="210"/>
      <c r="P308" s="44"/>
      <c r="Q308" s="38" t="str">
        <f>IF(LEN(I308)=0,"",IF(I308="org",0,IF(I308="equ",1,IF(I308="db",2,IF(I308="dw",3,IF(I308="end",9,IF(ISNA(MATCH(I308,'8080'!$B$6:$B$252,0)),"BOGUS",VLOOKUP(I308,'8080'!$B$6:$L$252,'8080'!K$3,0))))))))</f>
        <v/>
      </c>
      <c r="R308" s="37" t="str">
        <f t="shared" si="55"/>
        <v/>
      </c>
      <c r="S308" s="38" t="str">
        <f>IF(LEN(Q308)=0,"",IF(Q308&gt;9,VLOOKUP(R308,'8080'!$D$6:$E$252,'8080'!$E$4,0),IF(OR(Q308&lt;2,Q308=9),0,IF(Q308=2,1,IF(Q308=3,2,"ERROR!")))))</f>
        <v/>
      </c>
      <c r="T308" s="37" t="str">
        <f t="shared" si="56"/>
        <v/>
      </c>
      <c r="U308" s="37" t="str">
        <f t="shared" si="62"/>
        <v/>
      </c>
      <c r="V308" s="37" t="str">
        <f t="shared" si="63"/>
        <v/>
      </c>
      <c r="W308" s="37" t="str">
        <f t="shared" si="57"/>
        <v/>
      </c>
      <c r="X308" s="38" t="str">
        <f t="shared" si="64"/>
        <v>0029</v>
      </c>
      <c r="Y308" s="38" t="str">
        <f t="shared" si="58"/>
        <v>0000</v>
      </c>
      <c r="Z308" s="38" t="str">
        <f t="shared" si="59"/>
        <v/>
      </c>
      <c r="AA308" s="37" t="str">
        <f>IF(LEFT(R308,1)="#","Invalid Instruction!",IF(ISNUMBER(Q308),IF(Q308&lt;10,"",VLOOKUP(R308,'8080'!$D$6:$J$252,'8080'!$J$4,0)),""))</f>
        <v/>
      </c>
      <c r="AB308" s="37" t="str">
        <f>IF(LEN(W308)=0,"",IF(ISERROR(VALUE(LEFT(W308,1))),IF(ISNA(MATCH(W308,W$13:W307,0)),"","DUP"),"LAB"))</f>
        <v/>
      </c>
      <c r="AC308" s="49"/>
    </row>
    <row r="309" spans="1:29" x14ac:dyDescent="0.2">
      <c r="A309" s="44"/>
      <c r="B309" s="210"/>
      <c r="C309" s="208" t="str">
        <f t="shared" si="60"/>
        <v/>
      </c>
      <c r="D309" s="54" t="str">
        <f t="shared" si="52"/>
        <v/>
      </c>
      <c r="E309" s="113" t="str">
        <f>IF(OR(LEN(I309)=0,Q309&lt;2,Q309=9),"",IF(AND(Q309&lt;4,LEFT(V309,1)="#"),"###",IF(Q309=2,IF(HEX2DEC(V309)&gt;255,"&gt;FF!",RIGHT(V309,2)),IF(Q309=3,DEC2HEX(MOD(HEX2DEC(V309),256),2),IF(ISNA(MATCH(R309,'8080'!$D$6:$D$252,0)),"###",VLOOKUP(R309,'8080'!$D$6:$K$252,4,0))))))</f>
        <v/>
      </c>
      <c r="F309" s="114" t="str">
        <f t="shared" si="61"/>
        <v/>
      </c>
      <c r="G309" s="53" t="str">
        <f t="shared" si="53"/>
        <v/>
      </c>
      <c r="H309" s="52"/>
      <c r="I309" s="43"/>
      <c r="J309" s="43"/>
      <c r="K309" s="251"/>
      <c r="L309" s="55" t="str">
        <f t="shared" si="54"/>
        <v/>
      </c>
      <c r="M309" s="38" t="str">
        <f>IF(ISNUMBER(Q309),IF(Q309&lt;10,"",VLOOKUP(R309,'8080'!$D$6:$J$252,'8080'!$I$4,0)),"")</f>
        <v/>
      </c>
      <c r="N309" s="53" t="str">
        <f>IF(ISNUMBER(Q309),IF(Q309&lt;10,"",VLOOKUP(R309,'8080'!$D$6:$J$252,'8080'!$H$4,0)),"")</f>
        <v/>
      </c>
      <c r="O309" s="210"/>
      <c r="P309" s="44"/>
      <c r="Q309" s="38" t="str">
        <f>IF(LEN(I309)=0,"",IF(I309="org",0,IF(I309="equ",1,IF(I309="db",2,IF(I309="dw",3,IF(I309="end",9,IF(ISNA(MATCH(I309,'8080'!$B$6:$B$252,0)),"BOGUS",VLOOKUP(I309,'8080'!$B$6:$L$252,'8080'!K$3,0))))))))</f>
        <v/>
      </c>
      <c r="R309" s="37" t="str">
        <f t="shared" si="55"/>
        <v/>
      </c>
      <c r="S309" s="38" t="str">
        <f>IF(LEN(Q309)=0,"",IF(Q309&gt;9,VLOOKUP(R309,'8080'!$D$6:$E$252,'8080'!$E$4,0),IF(OR(Q309&lt;2,Q309=9),0,IF(Q309=2,1,IF(Q309=3,2,"ERROR!")))))</f>
        <v/>
      </c>
      <c r="T309" s="37" t="str">
        <f t="shared" si="56"/>
        <v/>
      </c>
      <c r="U309" s="37" t="str">
        <f t="shared" si="62"/>
        <v/>
      </c>
      <c r="V309" s="37" t="str">
        <f t="shared" si="63"/>
        <v/>
      </c>
      <c r="W309" s="37" t="str">
        <f t="shared" si="57"/>
        <v/>
      </c>
      <c r="X309" s="38" t="str">
        <f t="shared" si="64"/>
        <v>0029</v>
      </c>
      <c r="Y309" s="38" t="str">
        <f t="shared" si="58"/>
        <v>0000</v>
      </c>
      <c r="Z309" s="38" t="str">
        <f t="shared" si="59"/>
        <v/>
      </c>
      <c r="AA309" s="37" t="str">
        <f>IF(LEFT(R309,1)="#","Invalid Instruction!",IF(ISNUMBER(Q309),IF(Q309&lt;10,"",VLOOKUP(R309,'8080'!$D$6:$J$252,'8080'!$J$4,0)),""))</f>
        <v/>
      </c>
      <c r="AB309" s="37" t="str">
        <f>IF(LEN(W309)=0,"",IF(ISERROR(VALUE(LEFT(W309,1))),IF(ISNA(MATCH(W309,W$13:W308,0)),"","DUP"),"LAB"))</f>
        <v/>
      </c>
      <c r="AC309" s="49"/>
    </row>
    <row r="310" spans="1:29" x14ac:dyDescent="0.2">
      <c r="A310" s="44"/>
      <c r="B310" s="210"/>
      <c r="C310" s="208" t="str">
        <f t="shared" si="60"/>
        <v/>
      </c>
      <c r="D310" s="54" t="str">
        <f t="shared" si="52"/>
        <v/>
      </c>
      <c r="E310" s="113" t="str">
        <f>IF(OR(LEN(I310)=0,Q310&lt;2,Q310=9),"",IF(AND(Q310&lt;4,LEFT(V310,1)="#"),"###",IF(Q310=2,IF(HEX2DEC(V310)&gt;255,"&gt;FF!",RIGHT(V310,2)),IF(Q310=3,DEC2HEX(MOD(HEX2DEC(V310),256),2),IF(ISNA(MATCH(R310,'8080'!$D$6:$D$252,0)),"###",VLOOKUP(R310,'8080'!$D$6:$K$252,4,0))))))</f>
        <v/>
      </c>
      <c r="F310" s="114" t="str">
        <f t="shared" si="61"/>
        <v/>
      </c>
      <c r="G310" s="53" t="str">
        <f t="shared" si="53"/>
        <v/>
      </c>
      <c r="H310" s="52"/>
      <c r="I310" s="43"/>
      <c r="J310" s="43"/>
      <c r="K310" s="251"/>
      <c r="L310" s="55" t="str">
        <f t="shared" si="54"/>
        <v/>
      </c>
      <c r="M310" s="38" t="str">
        <f>IF(ISNUMBER(Q310),IF(Q310&lt;10,"",VLOOKUP(R310,'8080'!$D$6:$J$252,'8080'!$I$4,0)),"")</f>
        <v/>
      </c>
      <c r="N310" s="53" t="str">
        <f>IF(ISNUMBER(Q310),IF(Q310&lt;10,"",VLOOKUP(R310,'8080'!$D$6:$J$252,'8080'!$H$4,0)),"")</f>
        <v/>
      </c>
      <c r="O310" s="210"/>
      <c r="P310" s="44"/>
      <c r="Q310" s="38" t="str">
        <f>IF(LEN(I310)=0,"",IF(I310="org",0,IF(I310="equ",1,IF(I310="db",2,IF(I310="dw",3,IF(I310="end",9,IF(ISNA(MATCH(I310,'8080'!$B$6:$B$252,0)),"BOGUS",VLOOKUP(I310,'8080'!$B$6:$L$252,'8080'!K$3,0))))))))</f>
        <v/>
      </c>
      <c r="R310" s="37" t="str">
        <f t="shared" si="55"/>
        <v/>
      </c>
      <c r="S310" s="38" t="str">
        <f>IF(LEN(Q310)=0,"",IF(Q310&gt;9,VLOOKUP(R310,'8080'!$D$6:$E$252,'8080'!$E$4,0),IF(OR(Q310&lt;2,Q310=9),0,IF(Q310=2,1,IF(Q310=3,2,"ERROR!")))))</f>
        <v/>
      </c>
      <c r="T310" s="37" t="str">
        <f t="shared" si="56"/>
        <v/>
      </c>
      <c r="U310" s="37" t="str">
        <f t="shared" si="62"/>
        <v/>
      </c>
      <c r="V310" s="37" t="str">
        <f t="shared" si="63"/>
        <v/>
      </c>
      <c r="W310" s="37" t="str">
        <f t="shared" si="57"/>
        <v/>
      </c>
      <c r="X310" s="38" t="str">
        <f t="shared" si="64"/>
        <v>0029</v>
      </c>
      <c r="Y310" s="38" t="str">
        <f t="shared" si="58"/>
        <v>0000</v>
      </c>
      <c r="Z310" s="38" t="str">
        <f t="shared" si="59"/>
        <v/>
      </c>
      <c r="AA310" s="37" t="str">
        <f>IF(LEFT(R310,1)="#","Invalid Instruction!",IF(ISNUMBER(Q310),IF(Q310&lt;10,"",VLOOKUP(R310,'8080'!$D$6:$J$252,'8080'!$J$4,0)),""))</f>
        <v/>
      </c>
      <c r="AB310" s="37" t="str">
        <f>IF(LEN(W310)=0,"",IF(ISERROR(VALUE(LEFT(W310,1))),IF(ISNA(MATCH(W310,W$13:W309,0)),"","DUP"),"LAB"))</f>
        <v/>
      </c>
      <c r="AC310" s="49"/>
    </row>
    <row r="311" spans="1:29" x14ac:dyDescent="0.2">
      <c r="A311" s="44"/>
      <c r="B311" s="210"/>
      <c r="C311" s="208" t="str">
        <f t="shared" si="60"/>
        <v/>
      </c>
      <c r="D311" s="54" t="str">
        <f t="shared" si="52"/>
        <v/>
      </c>
      <c r="E311" s="113" t="str">
        <f>IF(OR(LEN(I311)=0,Q311&lt;2,Q311=9),"",IF(AND(Q311&lt;4,LEFT(V311,1)="#"),"###",IF(Q311=2,IF(HEX2DEC(V311)&gt;255,"&gt;FF!",RIGHT(V311,2)),IF(Q311=3,DEC2HEX(MOD(HEX2DEC(V311),256),2),IF(ISNA(MATCH(R311,'8080'!$D$6:$D$252,0)),"###",VLOOKUP(R311,'8080'!$D$6:$K$252,4,0))))))</f>
        <v/>
      </c>
      <c r="F311" s="114" t="str">
        <f t="shared" si="61"/>
        <v/>
      </c>
      <c r="G311" s="53" t="str">
        <f t="shared" si="53"/>
        <v/>
      </c>
      <c r="H311" s="52"/>
      <c r="I311" s="43"/>
      <c r="J311" s="43"/>
      <c r="K311" s="251"/>
      <c r="L311" s="55" t="str">
        <f t="shared" si="54"/>
        <v/>
      </c>
      <c r="M311" s="38" t="str">
        <f>IF(ISNUMBER(Q311),IF(Q311&lt;10,"",VLOOKUP(R311,'8080'!$D$6:$J$252,'8080'!$I$4,0)),"")</f>
        <v/>
      </c>
      <c r="N311" s="53" t="str">
        <f>IF(ISNUMBER(Q311),IF(Q311&lt;10,"",VLOOKUP(R311,'8080'!$D$6:$J$252,'8080'!$H$4,0)),"")</f>
        <v/>
      </c>
      <c r="O311" s="210"/>
      <c r="P311" s="44"/>
      <c r="Q311" s="38" t="str">
        <f>IF(LEN(I311)=0,"",IF(I311="org",0,IF(I311="equ",1,IF(I311="db",2,IF(I311="dw",3,IF(I311="end",9,IF(ISNA(MATCH(I311,'8080'!$B$6:$B$252,0)),"BOGUS",VLOOKUP(I311,'8080'!$B$6:$L$252,'8080'!K$3,0))))))))</f>
        <v/>
      </c>
      <c r="R311" s="37" t="str">
        <f t="shared" si="55"/>
        <v/>
      </c>
      <c r="S311" s="38" t="str">
        <f>IF(LEN(Q311)=0,"",IF(Q311&gt;9,VLOOKUP(R311,'8080'!$D$6:$E$252,'8080'!$E$4,0),IF(OR(Q311&lt;2,Q311=9),0,IF(Q311=2,1,IF(Q311=3,2,"ERROR!")))))</f>
        <v/>
      </c>
      <c r="T311" s="37" t="str">
        <f t="shared" si="56"/>
        <v/>
      </c>
      <c r="U311" s="37" t="str">
        <f t="shared" si="62"/>
        <v/>
      </c>
      <c r="V311" s="37" t="str">
        <f t="shared" si="63"/>
        <v/>
      </c>
      <c r="W311" s="37" t="str">
        <f t="shared" si="57"/>
        <v/>
      </c>
      <c r="X311" s="38" t="str">
        <f t="shared" si="64"/>
        <v>0029</v>
      </c>
      <c r="Y311" s="38" t="str">
        <f t="shared" si="58"/>
        <v>0000</v>
      </c>
      <c r="Z311" s="38" t="str">
        <f t="shared" si="59"/>
        <v/>
      </c>
      <c r="AA311" s="37" t="str">
        <f>IF(LEFT(R311,1)="#","Invalid Instruction!",IF(ISNUMBER(Q311),IF(Q311&lt;10,"",VLOOKUP(R311,'8080'!$D$6:$J$252,'8080'!$J$4,0)),""))</f>
        <v/>
      </c>
      <c r="AB311" s="37" t="str">
        <f>IF(LEN(W311)=0,"",IF(ISERROR(VALUE(LEFT(W311,1))),IF(ISNA(MATCH(W311,W$13:W310,0)),"","DUP"),"LAB"))</f>
        <v/>
      </c>
      <c r="AC311" s="49"/>
    </row>
    <row r="312" spans="1:29" x14ac:dyDescent="0.2">
      <c r="A312" s="44"/>
      <c r="B312" s="210"/>
      <c r="C312" s="208" t="str">
        <f t="shared" si="60"/>
        <v/>
      </c>
      <c r="D312" s="54" t="str">
        <f t="shared" si="52"/>
        <v/>
      </c>
      <c r="E312" s="113" t="str">
        <f>IF(OR(LEN(I312)=0,Q312&lt;2,Q312=9),"",IF(AND(Q312&lt;4,LEFT(V312,1)="#"),"###",IF(Q312=2,IF(HEX2DEC(V312)&gt;255,"&gt;FF!",RIGHT(V312,2)),IF(Q312=3,DEC2HEX(MOD(HEX2DEC(V312),256),2),IF(ISNA(MATCH(R312,'8080'!$D$6:$D$252,0)),"###",VLOOKUP(R312,'8080'!$D$6:$K$252,4,0))))))</f>
        <v/>
      </c>
      <c r="F312" s="114" t="str">
        <f t="shared" si="61"/>
        <v/>
      </c>
      <c r="G312" s="53" t="str">
        <f t="shared" si="53"/>
        <v/>
      </c>
      <c r="H312" s="52"/>
      <c r="I312" s="43"/>
      <c r="J312" s="43"/>
      <c r="K312" s="251"/>
      <c r="L312" s="55" t="str">
        <f t="shared" si="54"/>
        <v/>
      </c>
      <c r="M312" s="38" t="str">
        <f>IF(ISNUMBER(Q312),IF(Q312&lt;10,"",VLOOKUP(R312,'8080'!$D$6:$J$252,'8080'!$I$4,0)),"")</f>
        <v/>
      </c>
      <c r="N312" s="53" t="str">
        <f>IF(ISNUMBER(Q312),IF(Q312&lt;10,"",VLOOKUP(R312,'8080'!$D$6:$J$252,'8080'!$H$4,0)),"")</f>
        <v/>
      </c>
      <c r="O312" s="210"/>
      <c r="P312" s="44"/>
      <c r="Q312" s="38" t="str">
        <f>IF(LEN(I312)=0,"",IF(I312="org",0,IF(I312="equ",1,IF(I312="db",2,IF(I312="dw",3,IF(I312="end",9,IF(ISNA(MATCH(I312,'8080'!$B$6:$B$252,0)),"BOGUS",VLOOKUP(I312,'8080'!$B$6:$L$252,'8080'!K$3,0))))))))</f>
        <v/>
      </c>
      <c r="R312" s="37" t="str">
        <f t="shared" si="55"/>
        <v/>
      </c>
      <c r="S312" s="38" t="str">
        <f>IF(LEN(Q312)=0,"",IF(Q312&gt;9,VLOOKUP(R312,'8080'!$D$6:$E$252,'8080'!$E$4,0),IF(OR(Q312&lt;2,Q312=9),0,IF(Q312=2,1,IF(Q312=3,2,"ERROR!")))))</f>
        <v/>
      </c>
      <c r="T312" s="37" t="str">
        <f t="shared" si="56"/>
        <v/>
      </c>
      <c r="U312" s="37" t="str">
        <f t="shared" si="62"/>
        <v/>
      </c>
      <c r="V312" s="37" t="str">
        <f t="shared" si="63"/>
        <v/>
      </c>
      <c r="W312" s="37" t="str">
        <f t="shared" si="57"/>
        <v/>
      </c>
      <c r="X312" s="38" t="str">
        <f t="shared" si="64"/>
        <v>0029</v>
      </c>
      <c r="Y312" s="38" t="str">
        <f t="shared" si="58"/>
        <v>0000</v>
      </c>
      <c r="Z312" s="38" t="str">
        <f t="shared" si="59"/>
        <v/>
      </c>
      <c r="AA312" s="37" t="str">
        <f>IF(LEFT(R312,1)="#","Invalid Instruction!",IF(ISNUMBER(Q312),IF(Q312&lt;10,"",VLOOKUP(R312,'8080'!$D$6:$J$252,'8080'!$J$4,0)),""))</f>
        <v/>
      </c>
      <c r="AB312" s="37" t="str">
        <f>IF(LEN(W312)=0,"",IF(ISERROR(VALUE(LEFT(W312,1))),IF(ISNA(MATCH(W312,W$13:W311,0)),"","DUP"),"LAB"))</f>
        <v/>
      </c>
      <c r="AC312" s="49"/>
    </row>
    <row r="313" spans="1:29" x14ac:dyDescent="0.2">
      <c r="A313" s="44"/>
      <c r="B313" s="210"/>
      <c r="C313" s="208" t="str">
        <f t="shared" si="60"/>
        <v/>
      </c>
      <c r="D313" s="54" t="str">
        <f t="shared" si="52"/>
        <v/>
      </c>
      <c r="E313" s="113" t="str">
        <f>IF(OR(LEN(I313)=0,Q313&lt;2,Q313=9),"",IF(AND(Q313&lt;4,LEFT(V313,1)="#"),"###",IF(Q313=2,IF(HEX2DEC(V313)&gt;255,"&gt;FF!",RIGHT(V313,2)),IF(Q313=3,DEC2HEX(MOD(HEX2DEC(V313),256),2),IF(ISNA(MATCH(R313,'8080'!$D$6:$D$252,0)),"###",VLOOKUP(R313,'8080'!$D$6:$K$252,4,0))))))</f>
        <v/>
      </c>
      <c r="F313" s="114" t="str">
        <f t="shared" si="61"/>
        <v/>
      </c>
      <c r="G313" s="53" t="str">
        <f t="shared" si="53"/>
        <v/>
      </c>
      <c r="H313" s="52"/>
      <c r="I313" s="43"/>
      <c r="J313" s="43"/>
      <c r="K313" s="251"/>
      <c r="L313" s="55" t="str">
        <f t="shared" si="54"/>
        <v/>
      </c>
      <c r="M313" s="38" t="str">
        <f>IF(ISNUMBER(Q313),IF(Q313&lt;10,"",VLOOKUP(R313,'8080'!$D$6:$J$252,'8080'!$I$4,0)),"")</f>
        <v/>
      </c>
      <c r="N313" s="53" t="str">
        <f>IF(ISNUMBER(Q313),IF(Q313&lt;10,"",VLOOKUP(R313,'8080'!$D$6:$J$252,'8080'!$H$4,0)),"")</f>
        <v/>
      </c>
      <c r="O313" s="210"/>
      <c r="P313" s="44"/>
      <c r="Q313" s="38" t="str">
        <f>IF(LEN(I313)=0,"",IF(I313="org",0,IF(I313="equ",1,IF(I313="db",2,IF(I313="dw",3,IF(I313="end",9,IF(ISNA(MATCH(I313,'8080'!$B$6:$B$252,0)),"BOGUS",VLOOKUP(I313,'8080'!$B$6:$L$252,'8080'!K$3,0))))))))</f>
        <v/>
      </c>
      <c r="R313" s="37" t="str">
        <f t="shared" si="55"/>
        <v/>
      </c>
      <c r="S313" s="38" t="str">
        <f>IF(LEN(Q313)=0,"",IF(Q313&gt;9,VLOOKUP(R313,'8080'!$D$6:$E$252,'8080'!$E$4,0),IF(OR(Q313&lt;2,Q313=9),0,IF(Q313=2,1,IF(Q313=3,2,"ERROR!")))))</f>
        <v/>
      </c>
      <c r="T313" s="37" t="str">
        <f t="shared" si="56"/>
        <v/>
      </c>
      <c r="U313" s="37" t="str">
        <f t="shared" si="62"/>
        <v/>
      </c>
      <c r="V313" s="37" t="str">
        <f t="shared" si="63"/>
        <v/>
      </c>
      <c r="W313" s="37" t="str">
        <f t="shared" si="57"/>
        <v/>
      </c>
      <c r="X313" s="38" t="str">
        <f t="shared" si="64"/>
        <v>0029</v>
      </c>
      <c r="Y313" s="38" t="str">
        <f t="shared" si="58"/>
        <v>0000</v>
      </c>
      <c r="Z313" s="38" t="str">
        <f t="shared" si="59"/>
        <v/>
      </c>
      <c r="AA313" s="37" t="str">
        <f>IF(LEFT(R313,1)="#","Invalid Instruction!",IF(ISNUMBER(Q313),IF(Q313&lt;10,"",VLOOKUP(R313,'8080'!$D$6:$J$252,'8080'!$J$4,0)),""))</f>
        <v/>
      </c>
      <c r="AB313" s="37" t="str">
        <f>IF(LEN(W313)=0,"",IF(ISERROR(VALUE(LEFT(W313,1))),IF(ISNA(MATCH(W313,W$13:W312,0)),"","DUP"),"LAB"))</f>
        <v/>
      </c>
      <c r="AC313" s="49"/>
    </row>
    <row r="314" spans="1:29" x14ac:dyDescent="0.2">
      <c r="A314" s="44"/>
      <c r="B314" s="210"/>
      <c r="C314" s="208" t="str">
        <f t="shared" si="60"/>
        <v/>
      </c>
      <c r="D314" s="54" t="str">
        <f t="shared" si="52"/>
        <v/>
      </c>
      <c r="E314" s="113" t="str">
        <f>IF(OR(LEN(I314)=0,Q314&lt;2,Q314=9),"",IF(AND(Q314&lt;4,LEFT(V314,1)="#"),"###",IF(Q314=2,IF(HEX2DEC(V314)&gt;255,"&gt;FF!",RIGHT(V314,2)),IF(Q314=3,DEC2HEX(MOD(HEX2DEC(V314),256),2),IF(ISNA(MATCH(R314,'8080'!$D$6:$D$252,0)),"###",VLOOKUP(R314,'8080'!$D$6:$K$252,4,0))))))</f>
        <v/>
      </c>
      <c r="F314" s="114" t="str">
        <f t="shared" si="61"/>
        <v/>
      </c>
      <c r="G314" s="53" t="str">
        <f t="shared" si="53"/>
        <v/>
      </c>
      <c r="H314" s="52"/>
      <c r="I314" s="43"/>
      <c r="J314" s="43"/>
      <c r="K314" s="251"/>
      <c r="L314" s="55" t="str">
        <f t="shared" si="54"/>
        <v/>
      </c>
      <c r="M314" s="38" t="str">
        <f>IF(ISNUMBER(Q314),IF(Q314&lt;10,"",VLOOKUP(R314,'8080'!$D$6:$J$252,'8080'!$I$4,0)),"")</f>
        <v/>
      </c>
      <c r="N314" s="53" t="str">
        <f>IF(ISNUMBER(Q314),IF(Q314&lt;10,"",VLOOKUP(R314,'8080'!$D$6:$J$252,'8080'!$H$4,0)),"")</f>
        <v/>
      </c>
      <c r="O314" s="210"/>
      <c r="P314" s="44"/>
      <c r="Q314" s="38" t="str">
        <f>IF(LEN(I314)=0,"",IF(I314="org",0,IF(I314="equ",1,IF(I314="db",2,IF(I314="dw",3,IF(I314="end",9,IF(ISNA(MATCH(I314,'8080'!$B$6:$B$252,0)),"BOGUS",VLOOKUP(I314,'8080'!$B$6:$L$252,'8080'!K$3,0))))))))</f>
        <v/>
      </c>
      <c r="R314" s="37" t="str">
        <f t="shared" si="55"/>
        <v/>
      </c>
      <c r="S314" s="38" t="str">
        <f>IF(LEN(Q314)=0,"",IF(Q314&gt;9,VLOOKUP(R314,'8080'!$D$6:$E$252,'8080'!$E$4,0),IF(OR(Q314&lt;2,Q314=9),0,IF(Q314=2,1,IF(Q314=3,2,"ERROR!")))))</f>
        <v/>
      </c>
      <c r="T314" s="37" t="str">
        <f t="shared" si="56"/>
        <v/>
      </c>
      <c r="U314" s="37" t="str">
        <f t="shared" si="62"/>
        <v/>
      </c>
      <c r="V314" s="37" t="str">
        <f t="shared" si="63"/>
        <v/>
      </c>
      <c r="W314" s="37" t="str">
        <f t="shared" si="57"/>
        <v/>
      </c>
      <c r="X314" s="38" t="str">
        <f t="shared" si="64"/>
        <v>0029</v>
      </c>
      <c r="Y314" s="38" t="str">
        <f t="shared" si="58"/>
        <v>0000</v>
      </c>
      <c r="Z314" s="38" t="str">
        <f t="shared" si="59"/>
        <v/>
      </c>
      <c r="AA314" s="37" t="str">
        <f>IF(LEFT(R314,1)="#","Invalid Instruction!",IF(ISNUMBER(Q314),IF(Q314&lt;10,"",VLOOKUP(R314,'8080'!$D$6:$J$252,'8080'!$J$4,0)),""))</f>
        <v/>
      </c>
      <c r="AB314" s="37" t="str">
        <f>IF(LEN(W314)=0,"",IF(ISERROR(VALUE(LEFT(W314,1))),IF(ISNA(MATCH(W314,W$13:W313,0)),"","DUP"),"LAB"))</f>
        <v/>
      </c>
      <c r="AC314" s="49"/>
    </row>
    <row r="315" spans="1:29" x14ac:dyDescent="0.2">
      <c r="A315" s="44"/>
      <c r="B315" s="210"/>
      <c r="C315" s="208" t="str">
        <f t="shared" si="60"/>
        <v/>
      </c>
      <c r="D315" s="54" t="str">
        <f t="shared" si="52"/>
        <v/>
      </c>
      <c r="E315" s="113" t="str">
        <f>IF(OR(LEN(I315)=0,Q315&lt;2,Q315=9),"",IF(AND(Q315&lt;4,LEFT(V315,1)="#"),"###",IF(Q315=2,IF(HEX2DEC(V315)&gt;255,"&gt;FF!",RIGHT(V315,2)),IF(Q315=3,DEC2HEX(MOD(HEX2DEC(V315),256),2),IF(ISNA(MATCH(R315,'8080'!$D$6:$D$252,0)),"###",VLOOKUP(R315,'8080'!$D$6:$K$252,4,0))))))</f>
        <v/>
      </c>
      <c r="F315" s="114" t="str">
        <f t="shared" si="61"/>
        <v/>
      </c>
      <c r="G315" s="53" t="str">
        <f t="shared" si="53"/>
        <v/>
      </c>
      <c r="H315" s="52"/>
      <c r="I315" s="43"/>
      <c r="J315" s="43"/>
      <c r="K315" s="251"/>
      <c r="L315" s="55" t="str">
        <f t="shared" si="54"/>
        <v/>
      </c>
      <c r="M315" s="38" t="str">
        <f>IF(ISNUMBER(Q315),IF(Q315&lt;10,"",VLOOKUP(R315,'8080'!$D$6:$J$252,'8080'!$I$4,0)),"")</f>
        <v/>
      </c>
      <c r="N315" s="53" t="str">
        <f>IF(ISNUMBER(Q315),IF(Q315&lt;10,"",VLOOKUP(R315,'8080'!$D$6:$J$252,'8080'!$H$4,0)),"")</f>
        <v/>
      </c>
      <c r="O315" s="210"/>
      <c r="P315" s="44"/>
      <c r="Q315" s="38" t="str">
        <f>IF(LEN(I315)=0,"",IF(I315="org",0,IF(I315="equ",1,IF(I315="db",2,IF(I315="dw",3,IF(I315="end",9,IF(ISNA(MATCH(I315,'8080'!$B$6:$B$252,0)),"BOGUS",VLOOKUP(I315,'8080'!$B$6:$L$252,'8080'!K$3,0))))))))</f>
        <v/>
      </c>
      <c r="R315" s="37" t="str">
        <f t="shared" si="55"/>
        <v/>
      </c>
      <c r="S315" s="38" t="str">
        <f>IF(LEN(Q315)=0,"",IF(Q315&gt;9,VLOOKUP(R315,'8080'!$D$6:$E$252,'8080'!$E$4,0),IF(OR(Q315&lt;2,Q315=9),0,IF(Q315=2,1,IF(Q315=3,2,"ERROR!")))))</f>
        <v/>
      </c>
      <c r="T315" s="37" t="str">
        <f t="shared" si="56"/>
        <v/>
      </c>
      <c r="U315" s="37" t="str">
        <f t="shared" si="62"/>
        <v/>
      </c>
      <c r="V315" s="37" t="str">
        <f t="shared" si="63"/>
        <v/>
      </c>
      <c r="W315" s="37" t="str">
        <f t="shared" si="57"/>
        <v/>
      </c>
      <c r="X315" s="38" t="str">
        <f t="shared" si="64"/>
        <v>0029</v>
      </c>
      <c r="Y315" s="38" t="str">
        <f t="shared" si="58"/>
        <v>0000</v>
      </c>
      <c r="Z315" s="38" t="str">
        <f t="shared" si="59"/>
        <v/>
      </c>
      <c r="AA315" s="37" t="str">
        <f>IF(LEFT(R315,1)="#","Invalid Instruction!",IF(ISNUMBER(Q315),IF(Q315&lt;10,"",VLOOKUP(R315,'8080'!$D$6:$J$252,'8080'!$J$4,0)),""))</f>
        <v/>
      </c>
      <c r="AB315" s="37" t="str">
        <f>IF(LEN(W315)=0,"",IF(ISERROR(VALUE(LEFT(W315,1))),IF(ISNA(MATCH(W315,W$13:W314,0)),"","DUP"),"LAB"))</f>
        <v/>
      </c>
      <c r="AC315" s="49"/>
    </row>
    <row r="316" spans="1:29" x14ac:dyDescent="0.2">
      <c r="A316" s="44"/>
      <c r="B316" s="210"/>
      <c r="C316" s="208" t="str">
        <f t="shared" si="60"/>
        <v/>
      </c>
      <c r="D316" s="54" t="str">
        <f t="shared" si="52"/>
        <v/>
      </c>
      <c r="E316" s="113" t="str">
        <f>IF(OR(LEN(I316)=0,Q316&lt;2,Q316=9),"",IF(AND(Q316&lt;4,LEFT(V316,1)="#"),"###",IF(Q316=2,IF(HEX2DEC(V316)&gt;255,"&gt;FF!",RIGHT(V316,2)),IF(Q316=3,DEC2HEX(MOD(HEX2DEC(V316),256),2),IF(ISNA(MATCH(R316,'8080'!$D$6:$D$252,0)),"###",VLOOKUP(R316,'8080'!$D$6:$K$252,4,0))))))</f>
        <v/>
      </c>
      <c r="F316" s="114" t="str">
        <f t="shared" si="61"/>
        <v/>
      </c>
      <c r="G316" s="53" t="str">
        <f t="shared" si="53"/>
        <v/>
      </c>
      <c r="H316" s="52"/>
      <c r="I316" s="43"/>
      <c r="J316" s="43"/>
      <c r="K316" s="251"/>
      <c r="L316" s="55" t="str">
        <f t="shared" si="54"/>
        <v/>
      </c>
      <c r="M316" s="38" t="str">
        <f>IF(ISNUMBER(Q316),IF(Q316&lt;10,"",VLOOKUP(R316,'8080'!$D$6:$J$252,'8080'!$I$4,0)),"")</f>
        <v/>
      </c>
      <c r="N316" s="53" t="str">
        <f>IF(ISNUMBER(Q316),IF(Q316&lt;10,"",VLOOKUP(R316,'8080'!$D$6:$J$252,'8080'!$H$4,0)),"")</f>
        <v/>
      </c>
      <c r="O316" s="210"/>
      <c r="P316" s="44"/>
      <c r="Q316" s="38" t="str">
        <f>IF(LEN(I316)=0,"",IF(I316="org",0,IF(I316="equ",1,IF(I316="db",2,IF(I316="dw",3,IF(I316="end",9,IF(ISNA(MATCH(I316,'8080'!$B$6:$B$252,0)),"BOGUS",VLOOKUP(I316,'8080'!$B$6:$L$252,'8080'!K$3,0))))))))</f>
        <v/>
      </c>
      <c r="R316" s="37" t="str">
        <f t="shared" si="55"/>
        <v/>
      </c>
      <c r="S316" s="38" t="str">
        <f>IF(LEN(Q316)=0,"",IF(Q316&gt;9,VLOOKUP(R316,'8080'!$D$6:$E$252,'8080'!$E$4,0),IF(OR(Q316&lt;2,Q316=9),0,IF(Q316=2,1,IF(Q316=3,2,"ERROR!")))))</f>
        <v/>
      </c>
      <c r="T316" s="37" t="str">
        <f t="shared" si="56"/>
        <v/>
      </c>
      <c r="U316" s="37" t="str">
        <f t="shared" si="62"/>
        <v/>
      </c>
      <c r="V316" s="37" t="str">
        <f t="shared" si="63"/>
        <v/>
      </c>
      <c r="W316" s="37" t="str">
        <f t="shared" si="57"/>
        <v/>
      </c>
      <c r="X316" s="38" t="str">
        <f t="shared" si="64"/>
        <v>0029</v>
      </c>
      <c r="Y316" s="38" t="str">
        <f t="shared" si="58"/>
        <v>0000</v>
      </c>
      <c r="Z316" s="38" t="str">
        <f t="shared" si="59"/>
        <v/>
      </c>
      <c r="AA316" s="37" t="str">
        <f>IF(LEFT(R316,1)="#","Invalid Instruction!",IF(ISNUMBER(Q316),IF(Q316&lt;10,"",VLOOKUP(R316,'8080'!$D$6:$J$252,'8080'!$J$4,0)),""))</f>
        <v/>
      </c>
      <c r="AB316" s="37" t="str">
        <f>IF(LEN(W316)=0,"",IF(ISERROR(VALUE(LEFT(W316,1))),IF(ISNA(MATCH(W316,W$13:W315,0)),"","DUP"),"LAB"))</f>
        <v/>
      </c>
      <c r="AC316" s="49"/>
    </row>
    <row r="317" spans="1:29" x14ac:dyDescent="0.2">
      <c r="A317" s="44"/>
      <c r="B317" s="210"/>
      <c r="C317" s="208" t="str">
        <f t="shared" si="60"/>
        <v/>
      </c>
      <c r="D317" s="54" t="str">
        <f t="shared" si="52"/>
        <v/>
      </c>
      <c r="E317" s="113" t="str">
        <f>IF(OR(LEN(I317)=0,Q317&lt;2,Q317=9),"",IF(AND(Q317&lt;4,LEFT(V317,1)="#"),"###",IF(Q317=2,IF(HEX2DEC(V317)&gt;255,"&gt;FF!",RIGHT(V317,2)),IF(Q317=3,DEC2HEX(MOD(HEX2DEC(V317),256),2),IF(ISNA(MATCH(R317,'8080'!$D$6:$D$252,0)),"###",VLOOKUP(R317,'8080'!$D$6:$K$252,4,0))))))</f>
        <v/>
      </c>
      <c r="F317" s="114" t="str">
        <f t="shared" si="61"/>
        <v/>
      </c>
      <c r="G317" s="53" t="str">
        <f t="shared" si="53"/>
        <v/>
      </c>
      <c r="H317" s="52"/>
      <c r="I317" s="43"/>
      <c r="J317" s="43"/>
      <c r="K317" s="251"/>
      <c r="L317" s="55" t="str">
        <f t="shared" si="54"/>
        <v/>
      </c>
      <c r="M317" s="38" t="str">
        <f>IF(ISNUMBER(Q317),IF(Q317&lt;10,"",VLOOKUP(R317,'8080'!$D$6:$J$252,'8080'!$I$4,0)),"")</f>
        <v/>
      </c>
      <c r="N317" s="53" t="str">
        <f>IF(ISNUMBER(Q317),IF(Q317&lt;10,"",VLOOKUP(R317,'8080'!$D$6:$J$252,'8080'!$H$4,0)),"")</f>
        <v/>
      </c>
      <c r="O317" s="210"/>
      <c r="P317" s="44"/>
      <c r="Q317" s="38" t="str">
        <f>IF(LEN(I317)=0,"",IF(I317="org",0,IF(I317="equ",1,IF(I317="db",2,IF(I317="dw",3,IF(I317="end",9,IF(ISNA(MATCH(I317,'8080'!$B$6:$B$252,0)),"BOGUS",VLOOKUP(I317,'8080'!$B$6:$L$252,'8080'!K$3,0))))))))</f>
        <v/>
      </c>
      <c r="R317" s="37" t="str">
        <f t="shared" si="55"/>
        <v/>
      </c>
      <c r="S317" s="38" t="str">
        <f>IF(LEN(Q317)=0,"",IF(Q317&gt;9,VLOOKUP(R317,'8080'!$D$6:$E$252,'8080'!$E$4,0),IF(OR(Q317&lt;2,Q317=9),0,IF(Q317=2,1,IF(Q317=3,2,"ERROR!")))))</f>
        <v/>
      </c>
      <c r="T317" s="37" t="str">
        <f t="shared" si="56"/>
        <v/>
      </c>
      <c r="U317" s="37" t="str">
        <f t="shared" si="62"/>
        <v/>
      </c>
      <c r="V317" s="37" t="str">
        <f t="shared" si="63"/>
        <v/>
      </c>
      <c r="W317" s="37" t="str">
        <f t="shared" si="57"/>
        <v/>
      </c>
      <c r="X317" s="38" t="str">
        <f t="shared" si="64"/>
        <v>0029</v>
      </c>
      <c r="Y317" s="38" t="str">
        <f t="shared" si="58"/>
        <v>0000</v>
      </c>
      <c r="Z317" s="38" t="str">
        <f t="shared" si="59"/>
        <v/>
      </c>
      <c r="AA317" s="37" t="str">
        <f>IF(LEFT(R317,1)="#","Invalid Instruction!",IF(ISNUMBER(Q317),IF(Q317&lt;10,"",VLOOKUP(R317,'8080'!$D$6:$J$252,'8080'!$J$4,0)),""))</f>
        <v/>
      </c>
      <c r="AB317" s="37" t="str">
        <f>IF(LEN(W317)=0,"",IF(ISERROR(VALUE(LEFT(W317,1))),IF(ISNA(MATCH(W317,W$13:W316,0)),"","DUP"),"LAB"))</f>
        <v/>
      </c>
      <c r="AC317" s="49"/>
    </row>
    <row r="318" spans="1:29" x14ac:dyDescent="0.2">
      <c r="A318" s="44"/>
      <c r="B318" s="210"/>
      <c r="C318" s="208" t="str">
        <f t="shared" si="60"/>
        <v/>
      </c>
      <c r="D318" s="54" t="str">
        <f t="shared" si="52"/>
        <v/>
      </c>
      <c r="E318" s="113" t="str">
        <f>IF(OR(LEN(I318)=0,Q318&lt;2,Q318=9),"",IF(AND(Q318&lt;4,LEFT(V318,1)="#"),"###",IF(Q318=2,IF(HEX2DEC(V318)&gt;255,"&gt;FF!",RIGHT(V318,2)),IF(Q318=3,DEC2HEX(MOD(HEX2DEC(V318),256),2),IF(ISNA(MATCH(R318,'8080'!$D$6:$D$252,0)),"###",VLOOKUP(R318,'8080'!$D$6:$K$252,4,0))))))</f>
        <v/>
      </c>
      <c r="F318" s="114" t="str">
        <f t="shared" si="61"/>
        <v/>
      </c>
      <c r="G318" s="53" t="str">
        <f t="shared" si="53"/>
        <v/>
      </c>
      <c r="H318" s="52"/>
      <c r="I318" s="43"/>
      <c r="J318" s="43"/>
      <c r="K318" s="251"/>
      <c r="L318" s="55" t="str">
        <f t="shared" si="54"/>
        <v/>
      </c>
      <c r="M318" s="38" t="str">
        <f>IF(ISNUMBER(Q318),IF(Q318&lt;10,"",VLOOKUP(R318,'8080'!$D$6:$J$252,'8080'!$I$4,0)),"")</f>
        <v/>
      </c>
      <c r="N318" s="53" t="str">
        <f>IF(ISNUMBER(Q318),IF(Q318&lt;10,"",VLOOKUP(R318,'8080'!$D$6:$J$252,'8080'!$H$4,0)),"")</f>
        <v/>
      </c>
      <c r="O318" s="210"/>
      <c r="P318" s="44"/>
      <c r="Q318" s="38" t="str">
        <f>IF(LEN(I318)=0,"",IF(I318="org",0,IF(I318="equ",1,IF(I318="db",2,IF(I318="dw",3,IF(I318="end",9,IF(ISNA(MATCH(I318,'8080'!$B$6:$B$252,0)),"BOGUS",VLOOKUP(I318,'8080'!$B$6:$L$252,'8080'!K$3,0))))))))</f>
        <v/>
      </c>
      <c r="R318" s="37" t="str">
        <f t="shared" si="55"/>
        <v/>
      </c>
      <c r="S318" s="38" t="str">
        <f>IF(LEN(Q318)=0,"",IF(Q318&gt;9,VLOOKUP(R318,'8080'!$D$6:$E$252,'8080'!$E$4,0),IF(OR(Q318&lt;2,Q318=9),0,IF(Q318=2,1,IF(Q318=3,2,"ERROR!")))))</f>
        <v/>
      </c>
      <c r="T318" s="37" t="str">
        <f t="shared" si="56"/>
        <v/>
      </c>
      <c r="U318" s="37" t="str">
        <f t="shared" si="62"/>
        <v/>
      </c>
      <c r="V318" s="37" t="str">
        <f t="shared" si="63"/>
        <v/>
      </c>
      <c r="W318" s="37" t="str">
        <f t="shared" si="57"/>
        <v/>
      </c>
      <c r="X318" s="38" t="str">
        <f t="shared" si="64"/>
        <v>0029</v>
      </c>
      <c r="Y318" s="38" t="str">
        <f t="shared" si="58"/>
        <v>0000</v>
      </c>
      <c r="Z318" s="38" t="str">
        <f t="shared" si="59"/>
        <v/>
      </c>
      <c r="AA318" s="37" t="str">
        <f>IF(LEFT(R318,1)="#","Invalid Instruction!",IF(ISNUMBER(Q318),IF(Q318&lt;10,"",VLOOKUP(R318,'8080'!$D$6:$J$252,'8080'!$J$4,0)),""))</f>
        <v/>
      </c>
      <c r="AB318" s="37" t="str">
        <f>IF(LEN(W318)=0,"",IF(ISERROR(VALUE(LEFT(W318,1))),IF(ISNA(MATCH(W318,W$13:W317,0)),"","DUP"),"LAB"))</f>
        <v/>
      </c>
      <c r="AC318" s="49"/>
    </row>
    <row r="319" spans="1:29" x14ac:dyDescent="0.2">
      <c r="A319" s="44"/>
      <c r="B319" s="210"/>
      <c r="C319" s="208" t="str">
        <f t="shared" si="60"/>
        <v/>
      </c>
      <c r="D319" s="54" t="str">
        <f t="shared" si="52"/>
        <v/>
      </c>
      <c r="E319" s="113" t="str">
        <f>IF(OR(LEN(I319)=0,Q319&lt;2,Q319=9),"",IF(AND(Q319&lt;4,LEFT(V319,1)="#"),"###",IF(Q319=2,IF(HEX2DEC(V319)&gt;255,"&gt;FF!",RIGHT(V319,2)),IF(Q319=3,DEC2HEX(MOD(HEX2DEC(V319),256),2),IF(ISNA(MATCH(R319,'8080'!$D$6:$D$252,0)),"###",VLOOKUP(R319,'8080'!$D$6:$K$252,4,0))))))</f>
        <v/>
      </c>
      <c r="F319" s="114" t="str">
        <f t="shared" si="61"/>
        <v/>
      </c>
      <c r="G319" s="53" t="str">
        <f t="shared" si="53"/>
        <v/>
      </c>
      <c r="H319" s="52"/>
      <c r="I319" s="43"/>
      <c r="J319" s="43"/>
      <c r="K319" s="251"/>
      <c r="L319" s="55" t="str">
        <f t="shared" si="54"/>
        <v/>
      </c>
      <c r="M319" s="38" t="str">
        <f>IF(ISNUMBER(Q319),IF(Q319&lt;10,"",VLOOKUP(R319,'8080'!$D$6:$J$252,'8080'!$I$4,0)),"")</f>
        <v/>
      </c>
      <c r="N319" s="53" t="str">
        <f>IF(ISNUMBER(Q319),IF(Q319&lt;10,"",VLOOKUP(R319,'8080'!$D$6:$J$252,'8080'!$H$4,0)),"")</f>
        <v/>
      </c>
      <c r="O319" s="210"/>
      <c r="P319" s="44"/>
      <c r="Q319" s="38" t="str">
        <f>IF(LEN(I319)=0,"",IF(I319="org",0,IF(I319="equ",1,IF(I319="db",2,IF(I319="dw",3,IF(I319="end",9,IF(ISNA(MATCH(I319,'8080'!$B$6:$B$252,0)),"BOGUS",VLOOKUP(I319,'8080'!$B$6:$L$252,'8080'!K$3,0))))))))</f>
        <v/>
      </c>
      <c r="R319" s="37" t="str">
        <f t="shared" si="55"/>
        <v/>
      </c>
      <c r="S319" s="38" t="str">
        <f>IF(LEN(Q319)=0,"",IF(Q319&gt;9,VLOOKUP(R319,'8080'!$D$6:$E$252,'8080'!$E$4,0),IF(OR(Q319&lt;2,Q319=9),0,IF(Q319=2,1,IF(Q319=3,2,"ERROR!")))))</f>
        <v/>
      </c>
      <c r="T319" s="37" t="str">
        <f t="shared" si="56"/>
        <v/>
      </c>
      <c r="U319" s="37" t="str">
        <f t="shared" si="62"/>
        <v/>
      </c>
      <c r="V319" s="37" t="str">
        <f t="shared" si="63"/>
        <v/>
      </c>
      <c r="W319" s="37" t="str">
        <f t="shared" si="57"/>
        <v/>
      </c>
      <c r="X319" s="38" t="str">
        <f t="shared" si="64"/>
        <v>0029</v>
      </c>
      <c r="Y319" s="38" t="str">
        <f t="shared" si="58"/>
        <v>0000</v>
      </c>
      <c r="Z319" s="38" t="str">
        <f t="shared" si="59"/>
        <v/>
      </c>
      <c r="AA319" s="37" t="str">
        <f>IF(LEFT(R319,1)="#","Invalid Instruction!",IF(ISNUMBER(Q319),IF(Q319&lt;10,"",VLOOKUP(R319,'8080'!$D$6:$J$252,'8080'!$J$4,0)),""))</f>
        <v/>
      </c>
      <c r="AB319" s="37" t="str">
        <f>IF(LEN(W319)=0,"",IF(ISERROR(VALUE(LEFT(W319,1))),IF(ISNA(MATCH(W319,W$13:W318,0)),"","DUP"),"LAB"))</f>
        <v/>
      </c>
      <c r="AC319" s="49"/>
    </row>
    <row r="320" spans="1:29" x14ac:dyDescent="0.2">
      <c r="A320" s="44"/>
      <c r="B320" s="210"/>
      <c r="C320" s="208" t="str">
        <f t="shared" si="60"/>
        <v/>
      </c>
      <c r="D320" s="54" t="str">
        <f t="shared" si="52"/>
        <v/>
      </c>
      <c r="E320" s="113" t="str">
        <f>IF(OR(LEN(I320)=0,Q320&lt;2,Q320=9),"",IF(AND(Q320&lt;4,LEFT(V320,1)="#"),"###",IF(Q320=2,IF(HEX2DEC(V320)&gt;255,"&gt;FF!",RIGHT(V320,2)),IF(Q320=3,DEC2HEX(MOD(HEX2DEC(V320),256),2),IF(ISNA(MATCH(R320,'8080'!$D$6:$D$252,0)),"###",VLOOKUP(R320,'8080'!$D$6:$K$252,4,0))))))</f>
        <v/>
      </c>
      <c r="F320" s="114" t="str">
        <f t="shared" si="61"/>
        <v/>
      </c>
      <c r="G320" s="53" t="str">
        <f t="shared" si="53"/>
        <v/>
      </c>
      <c r="H320" s="52"/>
      <c r="I320" s="43"/>
      <c r="J320" s="43"/>
      <c r="K320" s="251"/>
      <c r="L320" s="55" t="str">
        <f t="shared" si="54"/>
        <v/>
      </c>
      <c r="M320" s="38" t="str">
        <f>IF(ISNUMBER(Q320),IF(Q320&lt;10,"",VLOOKUP(R320,'8080'!$D$6:$J$252,'8080'!$I$4,0)),"")</f>
        <v/>
      </c>
      <c r="N320" s="53" t="str">
        <f>IF(ISNUMBER(Q320),IF(Q320&lt;10,"",VLOOKUP(R320,'8080'!$D$6:$J$252,'8080'!$H$4,0)),"")</f>
        <v/>
      </c>
      <c r="O320" s="210"/>
      <c r="P320" s="44"/>
      <c r="Q320" s="38" t="str">
        <f>IF(LEN(I320)=0,"",IF(I320="org",0,IF(I320="equ",1,IF(I320="db",2,IF(I320="dw",3,IF(I320="end",9,IF(ISNA(MATCH(I320,'8080'!$B$6:$B$252,0)),"BOGUS",VLOOKUP(I320,'8080'!$B$6:$L$252,'8080'!K$3,0))))))))</f>
        <v/>
      </c>
      <c r="R320" s="37" t="str">
        <f t="shared" si="55"/>
        <v/>
      </c>
      <c r="S320" s="38" t="str">
        <f>IF(LEN(Q320)=0,"",IF(Q320&gt;9,VLOOKUP(R320,'8080'!$D$6:$E$252,'8080'!$E$4,0),IF(OR(Q320&lt;2,Q320=9),0,IF(Q320=2,1,IF(Q320=3,2,"ERROR!")))))</f>
        <v/>
      </c>
      <c r="T320" s="37" t="str">
        <f t="shared" si="56"/>
        <v/>
      </c>
      <c r="U320" s="37" t="str">
        <f t="shared" si="62"/>
        <v/>
      </c>
      <c r="V320" s="37" t="str">
        <f t="shared" si="63"/>
        <v/>
      </c>
      <c r="W320" s="37" t="str">
        <f t="shared" si="57"/>
        <v/>
      </c>
      <c r="X320" s="38" t="str">
        <f t="shared" si="64"/>
        <v>0029</v>
      </c>
      <c r="Y320" s="38" t="str">
        <f t="shared" si="58"/>
        <v>0000</v>
      </c>
      <c r="Z320" s="38" t="str">
        <f t="shared" si="59"/>
        <v/>
      </c>
      <c r="AA320" s="37" t="str">
        <f>IF(LEFT(R320,1)="#","Invalid Instruction!",IF(ISNUMBER(Q320),IF(Q320&lt;10,"",VLOOKUP(R320,'8080'!$D$6:$J$252,'8080'!$J$4,0)),""))</f>
        <v/>
      </c>
      <c r="AB320" s="37" t="str">
        <f>IF(LEN(W320)=0,"",IF(ISERROR(VALUE(LEFT(W320,1))),IF(ISNA(MATCH(W320,W$13:W319,0)),"","DUP"),"LAB"))</f>
        <v/>
      </c>
      <c r="AC320" s="49"/>
    </row>
    <row r="321" spans="1:29" x14ac:dyDescent="0.2">
      <c r="A321" s="44"/>
      <c r="B321" s="210"/>
      <c r="C321" s="208" t="str">
        <f t="shared" si="60"/>
        <v/>
      </c>
      <c r="D321" s="54" t="str">
        <f t="shared" si="52"/>
        <v/>
      </c>
      <c r="E321" s="113" t="str">
        <f>IF(OR(LEN(I321)=0,Q321&lt;2,Q321=9),"",IF(AND(Q321&lt;4,LEFT(V321,1)="#"),"###",IF(Q321=2,IF(HEX2DEC(V321)&gt;255,"&gt;FF!",RIGHT(V321,2)),IF(Q321=3,DEC2HEX(MOD(HEX2DEC(V321),256),2),IF(ISNA(MATCH(R321,'8080'!$D$6:$D$252,0)),"###",VLOOKUP(R321,'8080'!$D$6:$K$252,4,0))))))</f>
        <v/>
      </c>
      <c r="F321" s="114" t="str">
        <f t="shared" si="61"/>
        <v/>
      </c>
      <c r="G321" s="53" t="str">
        <f t="shared" si="53"/>
        <v/>
      </c>
      <c r="H321" s="52"/>
      <c r="I321" s="43"/>
      <c r="J321" s="43"/>
      <c r="K321" s="251"/>
      <c r="L321" s="55" t="str">
        <f t="shared" si="54"/>
        <v/>
      </c>
      <c r="M321" s="38" t="str">
        <f>IF(ISNUMBER(Q321),IF(Q321&lt;10,"",VLOOKUP(R321,'8080'!$D$6:$J$252,'8080'!$I$4,0)),"")</f>
        <v/>
      </c>
      <c r="N321" s="53" t="str">
        <f>IF(ISNUMBER(Q321),IF(Q321&lt;10,"",VLOOKUP(R321,'8080'!$D$6:$J$252,'8080'!$H$4,0)),"")</f>
        <v/>
      </c>
      <c r="O321" s="210"/>
      <c r="P321" s="44"/>
      <c r="Q321" s="38" t="str">
        <f>IF(LEN(I321)=0,"",IF(I321="org",0,IF(I321="equ",1,IF(I321="db",2,IF(I321="dw",3,IF(I321="end",9,IF(ISNA(MATCH(I321,'8080'!$B$6:$B$252,0)),"BOGUS",VLOOKUP(I321,'8080'!$B$6:$L$252,'8080'!K$3,0))))))))</f>
        <v/>
      </c>
      <c r="R321" s="37" t="str">
        <f t="shared" si="55"/>
        <v/>
      </c>
      <c r="S321" s="38" t="str">
        <f>IF(LEN(Q321)=0,"",IF(Q321&gt;9,VLOOKUP(R321,'8080'!$D$6:$E$252,'8080'!$E$4,0),IF(OR(Q321&lt;2,Q321=9),0,IF(Q321=2,1,IF(Q321=3,2,"ERROR!")))))</f>
        <v/>
      </c>
      <c r="T321" s="37" t="str">
        <f t="shared" si="56"/>
        <v/>
      </c>
      <c r="U321" s="37" t="str">
        <f t="shared" si="62"/>
        <v/>
      </c>
      <c r="V321" s="37" t="str">
        <f t="shared" si="63"/>
        <v/>
      </c>
      <c r="W321" s="37" t="str">
        <f t="shared" si="57"/>
        <v/>
      </c>
      <c r="X321" s="38" t="str">
        <f t="shared" si="64"/>
        <v>0029</v>
      </c>
      <c r="Y321" s="38" t="str">
        <f t="shared" si="58"/>
        <v>0000</v>
      </c>
      <c r="Z321" s="38" t="str">
        <f t="shared" si="59"/>
        <v/>
      </c>
      <c r="AA321" s="37" t="str">
        <f>IF(LEFT(R321,1)="#","Invalid Instruction!",IF(ISNUMBER(Q321),IF(Q321&lt;10,"",VLOOKUP(R321,'8080'!$D$6:$J$252,'8080'!$J$4,0)),""))</f>
        <v/>
      </c>
      <c r="AB321" s="37" t="str">
        <f>IF(LEN(W321)=0,"",IF(ISERROR(VALUE(LEFT(W321,1))),IF(ISNA(MATCH(W321,W$13:W320,0)),"","DUP"),"LAB"))</f>
        <v/>
      </c>
      <c r="AC321" s="49"/>
    </row>
    <row r="322" spans="1:29" x14ac:dyDescent="0.2">
      <c r="A322" s="44"/>
      <c r="B322" s="210"/>
      <c r="C322" s="208" t="str">
        <f t="shared" si="60"/>
        <v/>
      </c>
      <c r="D322" s="54" t="str">
        <f t="shared" si="52"/>
        <v/>
      </c>
      <c r="E322" s="113" t="str">
        <f>IF(OR(LEN(I322)=0,Q322&lt;2,Q322=9),"",IF(AND(Q322&lt;4,LEFT(V322,1)="#"),"###",IF(Q322=2,IF(HEX2DEC(V322)&gt;255,"&gt;FF!",RIGHT(V322,2)),IF(Q322=3,DEC2HEX(MOD(HEX2DEC(V322),256),2),IF(ISNA(MATCH(R322,'8080'!$D$6:$D$252,0)),"###",VLOOKUP(R322,'8080'!$D$6:$K$252,4,0))))))</f>
        <v/>
      </c>
      <c r="F322" s="114" t="str">
        <f t="shared" si="61"/>
        <v/>
      </c>
      <c r="G322" s="53" t="str">
        <f t="shared" si="53"/>
        <v/>
      </c>
      <c r="H322" s="52"/>
      <c r="I322" s="43"/>
      <c r="J322" s="43"/>
      <c r="K322" s="251"/>
      <c r="L322" s="55" t="str">
        <f t="shared" si="54"/>
        <v/>
      </c>
      <c r="M322" s="38" t="str">
        <f>IF(ISNUMBER(Q322),IF(Q322&lt;10,"",VLOOKUP(R322,'8080'!$D$6:$J$252,'8080'!$I$4,0)),"")</f>
        <v/>
      </c>
      <c r="N322" s="53" t="str">
        <f>IF(ISNUMBER(Q322),IF(Q322&lt;10,"",VLOOKUP(R322,'8080'!$D$6:$J$252,'8080'!$H$4,0)),"")</f>
        <v/>
      </c>
      <c r="O322" s="210"/>
      <c r="P322" s="44"/>
      <c r="Q322" s="38" t="str">
        <f>IF(LEN(I322)=0,"",IF(I322="org",0,IF(I322="equ",1,IF(I322="db",2,IF(I322="dw",3,IF(I322="end",9,IF(ISNA(MATCH(I322,'8080'!$B$6:$B$252,0)),"BOGUS",VLOOKUP(I322,'8080'!$B$6:$L$252,'8080'!K$3,0))))))))</f>
        <v/>
      </c>
      <c r="R322" s="37" t="str">
        <f t="shared" si="55"/>
        <v/>
      </c>
      <c r="S322" s="38" t="str">
        <f>IF(LEN(Q322)=0,"",IF(Q322&gt;9,VLOOKUP(R322,'8080'!$D$6:$E$252,'8080'!$E$4,0),IF(OR(Q322&lt;2,Q322=9),0,IF(Q322=2,1,IF(Q322=3,2,"ERROR!")))))</f>
        <v/>
      </c>
      <c r="T322" s="37" t="str">
        <f t="shared" si="56"/>
        <v/>
      </c>
      <c r="U322" s="37" t="str">
        <f t="shared" si="62"/>
        <v/>
      </c>
      <c r="V322" s="37" t="str">
        <f t="shared" si="63"/>
        <v/>
      </c>
      <c r="W322" s="37" t="str">
        <f t="shared" si="57"/>
        <v/>
      </c>
      <c r="X322" s="38" t="str">
        <f t="shared" si="64"/>
        <v>0029</v>
      </c>
      <c r="Y322" s="38" t="str">
        <f t="shared" si="58"/>
        <v>0000</v>
      </c>
      <c r="Z322" s="38" t="str">
        <f t="shared" si="59"/>
        <v/>
      </c>
      <c r="AA322" s="37" t="str">
        <f>IF(LEFT(R322,1)="#","Invalid Instruction!",IF(ISNUMBER(Q322),IF(Q322&lt;10,"",VLOOKUP(R322,'8080'!$D$6:$J$252,'8080'!$J$4,0)),""))</f>
        <v/>
      </c>
      <c r="AB322" s="37" t="str">
        <f>IF(LEN(W322)=0,"",IF(ISERROR(VALUE(LEFT(W322,1))),IF(ISNA(MATCH(W322,W$13:W321,0)),"","DUP"),"LAB"))</f>
        <v/>
      </c>
      <c r="AC322" s="49"/>
    </row>
    <row r="323" spans="1:29" x14ac:dyDescent="0.2">
      <c r="A323" s="44"/>
      <c r="B323" s="210"/>
      <c r="C323" s="208" t="str">
        <f t="shared" si="60"/>
        <v/>
      </c>
      <c r="D323" s="54" t="str">
        <f t="shared" si="52"/>
        <v/>
      </c>
      <c r="E323" s="113" t="str">
        <f>IF(OR(LEN(I323)=0,Q323&lt;2,Q323=9),"",IF(AND(Q323&lt;4,LEFT(V323,1)="#"),"###",IF(Q323=2,IF(HEX2DEC(V323)&gt;255,"&gt;FF!",RIGHT(V323,2)),IF(Q323=3,DEC2HEX(MOD(HEX2DEC(V323),256),2),IF(ISNA(MATCH(R323,'8080'!$D$6:$D$252,0)),"###",VLOOKUP(R323,'8080'!$D$6:$K$252,4,0))))))</f>
        <v/>
      </c>
      <c r="F323" s="114" t="str">
        <f t="shared" si="61"/>
        <v/>
      </c>
      <c r="G323" s="53" t="str">
        <f t="shared" si="53"/>
        <v/>
      </c>
      <c r="H323" s="52"/>
      <c r="I323" s="43"/>
      <c r="J323" s="43"/>
      <c r="K323" s="251"/>
      <c r="L323" s="55" t="str">
        <f t="shared" si="54"/>
        <v/>
      </c>
      <c r="M323" s="38" t="str">
        <f>IF(ISNUMBER(Q323),IF(Q323&lt;10,"",VLOOKUP(R323,'8080'!$D$6:$J$252,'8080'!$I$4,0)),"")</f>
        <v/>
      </c>
      <c r="N323" s="53" t="str">
        <f>IF(ISNUMBER(Q323),IF(Q323&lt;10,"",VLOOKUP(R323,'8080'!$D$6:$J$252,'8080'!$H$4,0)),"")</f>
        <v/>
      </c>
      <c r="O323" s="210"/>
      <c r="P323" s="44"/>
      <c r="Q323" s="38" t="str">
        <f>IF(LEN(I323)=0,"",IF(I323="org",0,IF(I323="equ",1,IF(I323="db",2,IF(I323="dw",3,IF(I323="end",9,IF(ISNA(MATCH(I323,'8080'!$B$6:$B$252,0)),"BOGUS",VLOOKUP(I323,'8080'!$B$6:$L$252,'8080'!K$3,0))))))))</f>
        <v/>
      </c>
      <c r="R323" s="37" t="str">
        <f t="shared" si="55"/>
        <v/>
      </c>
      <c r="S323" s="38" t="str">
        <f>IF(LEN(Q323)=0,"",IF(Q323&gt;9,VLOOKUP(R323,'8080'!$D$6:$E$252,'8080'!$E$4,0),IF(OR(Q323&lt;2,Q323=9),0,IF(Q323=2,1,IF(Q323=3,2,"ERROR!")))))</f>
        <v/>
      </c>
      <c r="T323" s="37" t="str">
        <f t="shared" si="56"/>
        <v/>
      </c>
      <c r="U323" s="37" t="str">
        <f t="shared" si="62"/>
        <v/>
      </c>
      <c r="V323" s="37" t="str">
        <f t="shared" si="63"/>
        <v/>
      </c>
      <c r="W323" s="37" t="str">
        <f t="shared" si="57"/>
        <v/>
      </c>
      <c r="X323" s="38" t="str">
        <f t="shared" si="64"/>
        <v>0029</v>
      </c>
      <c r="Y323" s="38" t="str">
        <f t="shared" si="58"/>
        <v>0000</v>
      </c>
      <c r="Z323" s="38" t="str">
        <f t="shared" si="59"/>
        <v/>
      </c>
      <c r="AA323" s="37" t="str">
        <f>IF(LEFT(R323,1)="#","Invalid Instruction!",IF(ISNUMBER(Q323),IF(Q323&lt;10,"",VLOOKUP(R323,'8080'!$D$6:$J$252,'8080'!$J$4,0)),""))</f>
        <v/>
      </c>
      <c r="AB323" s="37" t="str">
        <f>IF(LEN(W323)=0,"",IF(ISERROR(VALUE(LEFT(W323,1))),IF(ISNA(MATCH(W323,W$13:W322,0)),"","DUP"),"LAB"))</f>
        <v/>
      </c>
      <c r="AC323" s="49"/>
    </row>
    <row r="324" spans="1:29" x14ac:dyDescent="0.2">
      <c r="A324" s="44"/>
      <c r="B324" s="210"/>
      <c r="C324" s="208" t="str">
        <f t="shared" si="60"/>
        <v/>
      </c>
      <c r="D324" s="54" t="str">
        <f t="shared" si="52"/>
        <v/>
      </c>
      <c r="E324" s="113" t="str">
        <f>IF(OR(LEN(I324)=0,Q324&lt;2,Q324=9),"",IF(AND(Q324&lt;4,LEFT(V324,1)="#"),"###",IF(Q324=2,IF(HEX2DEC(V324)&gt;255,"&gt;FF!",RIGHT(V324,2)),IF(Q324=3,DEC2HEX(MOD(HEX2DEC(V324),256),2),IF(ISNA(MATCH(R324,'8080'!$D$6:$D$252,0)),"###",VLOOKUP(R324,'8080'!$D$6:$K$252,4,0))))))</f>
        <v/>
      </c>
      <c r="F324" s="114" t="str">
        <f t="shared" si="61"/>
        <v/>
      </c>
      <c r="G324" s="53" t="str">
        <f t="shared" si="53"/>
        <v/>
      </c>
      <c r="H324" s="52"/>
      <c r="I324" s="43"/>
      <c r="J324" s="43"/>
      <c r="K324" s="251"/>
      <c r="L324" s="55" t="str">
        <f t="shared" si="54"/>
        <v/>
      </c>
      <c r="M324" s="38" t="str">
        <f>IF(ISNUMBER(Q324),IF(Q324&lt;10,"",VLOOKUP(R324,'8080'!$D$6:$J$252,'8080'!$I$4,0)),"")</f>
        <v/>
      </c>
      <c r="N324" s="53" t="str">
        <f>IF(ISNUMBER(Q324),IF(Q324&lt;10,"",VLOOKUP(R324,'8080'!$D$6:$J$252,'8080'!$H$4,0)),"")</f>
        <v/>
      </c>
      <c r="O324" s="210"/>
      <c r="P324" s="44"/>
      <c r="Q324" s="38" t="str">
        <f>IF(LEN(I324)=0,"",IF(I324="org",0,IF(I324="equ",1,IF(I324="db",2,IF(I324="dw",3,IF(I324="end",9,IF(ISNA(MATCH(I324,'8080'!$B$6:$B$252,0)),"BOGUS",VLOOKUP(I324,'8080'!$B$6:$L$252,'8080'!K$3,0))))))))</f>
        <v/>
      </c>
      <c r="R324" s="37" t="str">
        <f t="shared" si="55"/>
        <v/>
      </c>
      <c r="S324" s="38" t="str">
        <f>IF(LEN(Q324)=0,"",IF(Q324&gt;9,VLOOKUP(R324,'8080'!$D$6:$E$252,'8080'!$E$4,0),IF(OR(Q324&lt;2,Q324=9),0,IF(Q324=2,1,IF(Q324=3,2,"ERROR!")))))</f>
        <v/>
      </c>
      <c r="T324" s="37" t="str">
        <f t="shared" si="56"/>
        <v/>
      </c>
      <c r="U324" s="37" t="str">
        <f t="shared" si="62"/>
        <v/>
      </c>
      <c r="V324" s="37" t="str">
        <f t="shared" si="63"/>
        <v/>
      </c>
      <c r="W324" s="37" t="str">
        <f t="shared" si="57"/>
        <v/>
      </c>
      <c r="X324" s="38" t="str">
        <f t="shared" si="64"/>
        <v>0029</v>
      </c>
      <c r="Y324" s="38" t="str">
        <f t="shared" si="58"/>
        <v>0000</v>
      </c>
      <c r="Z324" s="38" t="str">
        <f t="shared" si="59"/>
        <v/>
      </c>
      <c r="AA324" s="37" t="str">
        <f>IF(LEFT(R324,1)="#","Invalid Instruction!",IF(ISNUMBER(Q324),IF(Q324&lt;10,"",VLOOKUP(R324,'8080'!$D$6:$J$252,'8080'!$J$4,0)),""))</f>
        <v/>
      </c>
      <c r="AB324" s="37" t="str">
        <f>IF(LEN(W324)=0,"",IF(ISERROR(VALUE(LEFT(W324,1))),IF(ISNA(MATCH(W324,W$13:W323,0)),"","DUP"),"LAB"))</f>
        <v/>
      </c>
      <c r="AC324" s="49"/>
    </row>
    <row r="325" spans="1:29" x14ac:dyDescent="0.2">
      <c r="A325" s="44"/>
      <c r="B325" s="210"/>
      <c r="C325" s="208" t="str">
        <f t="shared" si="60"/>
        <v/>
      </c>
      <c r="D325" s="54" t="str">
        <f t="shared" si="52"/>
        <v/>
      </c>
      <c r="E325" s="113" t="str">
        <f>IF(OR(LEN(I325)=0,Q325&lt;2,Q325=9),"",IF(AND(Q325&lt;4,LEFT(V325,1)="#"),"###",IF(Q325=2,IF(HEX2DEC(V325)&gt;255,"&gt;FF!",RIGHT(V325,2)),IF(Q325=3,DEC2HEX(MOD(HEX2DEC(V325),256),2),IF(ISNA(MATCH(R325,'8080'!$D$6:$D$252,0)),"###",VLOOKUP(R325,'8080'!$D$6:$K$252,4,0))))))</f>
        <v/>
      </c>
      <c r="F325" s="114" t="str">
        <f t="shared" si="61"/>
        <v/>
      </c>
      <c r="G325" s="53" t="str">
        <f t="shared" si="53"/>
        <v/>
      </c>
      <c r="H325" s="52"/>
      <c r="I325" s="43"/>
      <c r="J325" s="43"/>
      <c r="K325" s="251"/>
      <c r="L325" s="55" t="str">
        <f t="shared" si="54"/>
        <v/>
      </c>
      <c r="M325" s="38" t="str">
        <f>IF(ISNUMBER(Q325),IF(Q325&lt;10,"",VLOOKUP(R325,'8080'!$D$6:$J$252,'8080'!$I$4,0)),"")</f>
        <v/>
      </c>
      <c r="N325" s="53" t="str">
        <f>IF(ISNUMBER(Q325),IF(Q325&lt;10,"",VLOOKUP(R325,'8080'!$D$6:$J$252,'8080'!$H$4,0)),"")</f>
        <v/>
      </c>
      <c r="O325" s="210"/>
      <c r="P325" s="44"/>
      <c r="Q325" s="38" t="str">
        <f>IF(LEN(I325)=0,"",IF(I325="org",0,IF(I325="equ",1,IF(I325="db",2,IF(I325="dw",3,IF(I325="end",9,IF(ISNA(MATCH(I325,'8080'!$B$6:$B$252,0)),"BOGUS",VLOOKUP(I325,'8080'!$B$6:$L$252,'8080'!K$3,0))))))))</f>
        <v/>
      </c>
      <c r="R325" s="37" t="str">
        <f t="shared" si="55"/>
        <v/>
      </c>
      <c r="S325" s="38" t="str">
        <f>IF(LEN(Q325)=0,"",IF(Q325&gt;9,VLOOKUP(R325,'8080'!$D$6:$E$252,'8080'!$E$4,0),IF(OR(Q325&lt;2,Q325=9),0,IF(Q325=2,1,IF(Q325=3,2,"ERROR!")))))</f>
        <v/>
      </c>
      <c r="T325" s="37" t="str">
        <f t="shared" si="56"/>
        <v/>
      </c>
      <c r="U325" s="37" t="str">
        <f t="shared" si="62"/>
        <v/>
      </c>
      <c r="V325" s="37" t="str">
        <f t="shared" si="63"/>
        <v/>
      </c>
      <c r="W325" s="37" t="str">
        <f t="shared" si="57"/>
        <v/>
      </c>
      <c r="X325" s="38" t="str">
        <f t="shared" si="64"/>
        <v>0029</v>
      </c>
      <c r="Y325" s="38" t="str">
        <f t="shared" si="58"/>
        <v>0000</v>
      </c>
      <c r="Z325" s="38" t="str">
        <f t="shared" si="59"/>
        <v/>
      </c>
      <c r="AA325" s="37" t="str">
        <f>IF(LEFT(R325,1)="#","Invalid Instruction!",IF(ISNUMBER(Q325),IF(Q325&lt;10,"",VLOOKUP(R325,'8080'!$D$6:$J$252,'8080'!$J$4,0)),""))</f>
        <v/>
      </c>
      <c r="AB325" s="37" t="str">
        <f>IF(LEN(W325)=0,"",IF(ISERROR(VALUE(LEFT(W325,1))),IF(ISNA(MATCH(W325,W$13:W324,0)),"","DUP"),"LAB"))</f>
        <v/>
      </c>
      <c r="AC325" s="49"/>
    </row>
    <row r="326" spans="1:29" x14ac:dyDescent="0.2">
      <c r="A326" s="44"/>
      <c r="B326" s="210"/>
      <c r="C326" s="208" t="str">
        <f t="shared" si="60"/>
        <v/>
      </c>
      <c r="D326" s="54" t="str">
        <f t="shared" si="52"/>
        <v/>
      </c>
      <c r="E326" s="113" t="str">
        <f>IF(OR(LEN(I326)=0,Q326&lt;2,Q326=9),"",IF(AND(Q326&lt;4,LEFT(V326,1)="#"),"###",IF(Q326=2,IF(HEX2DEC(V326)&gt;255,"&gt;FF!",RIGHT(V326,2)),IF(Q326=3,DEC2HEX(MOD(HEX2DEC(V326),256),2),IF(ISNA(MATCH(R326,'8080'!$D$6:$D$252,0)),"###",VLOOKUP(R326,'8080'!$D$6:$K$252,4,0))))))</f>
        <v/>
      </c>
      <c r="F326" s="114" t="str">
        <f t="shared" si="61"/>
        <v/>
      </c>
      <c r="G326" s="53" t="str">
        <f t="shared" si="53"/>
        <v/>
      </c>
      <c r="H326" s="52"/>
      <c r="I326" s="43"/>
      <c r="J326" s="43"/>
      <c r="K326" s="251"/>
      <c r="L326" s="55" t="str">
        <f t="shared" si="54"/>
        <v/>
      </c>
      <c r="M326" s="38" t="str">
        <f>IF(ISNUMBER(Q326),IF(Q326&lt;10,"",VLOOKUP(R326,'8080'!$D$6:$J$252,'8080'!$I$4,0)),"")</f>
        <v/>
      </c>
      <c r="N326" s="53" t="str">
        <f>IF(ISNUMBER(Q326),IF(Q326&lt;10,"",VLOOKUP(R326,'8080'!$D$6:$J$252,'8080'!$H$4,0)),"")</f>
        <v/>
      </c>
      <c r="O326" s="210"/>
      <c r="P326" s="44"/>
      <c r="Q326" s="38" t="str">
        <f>IF(LEN(I326)=0,"",IF(I326="org",0,IF(I326="equ",1,IF(I326="db",2,IF(I326="dw",3,IF(I326="end",9,IF(ISNA(MATCH(I326,'8080'!$B$6:$B$252,0)),"BOGUS",VLOOKUP(I326,'8080'!$B$6:$L$252,'8080'!K$3,0))))))))</f>
        <v/>
      </c>
      <c r="R326" s="37" t="str">
        <f t="shared" si="55"/>
        <v/>
      </c>
      <c r="S326" s="38" t="str">
        <f>IF(LEN(Q326)=0,"",IF(Q326&gt;9,VLOOKUP(R326,'8080'!$D$6:$E$252,'8080'!$E$4,0),IF(OR(Q326&lt;2,Q326=9),0,IF(Q326=2,1,IF(Q326=3,2,"ERROR!")))))</f>
        <v/>
      </c>
      <c r="T326" s="37" t="str">
        <f t="shared" si="56"/>
        <v/>
      </c>
      <c r="U326" s="37" t="str">
        <f t="shared" si="62"/>
        <v/>
      </c>
      <c r="V326" s="37" t="str">
        <f t="shared" si="63"/>
        <v/>
      </c>
      <c r="W326" s="37" t="str">
        <f t="shared" si="57"/>
        <v/>
      </c>
      <c r="X326" s="38" t="str">
        <f t="shared" si="64"/>
        <v>0029</v>
      </c>
      <c r="Y326" s="38" t="str">
        <f t="shared" si="58"/>
        <v>0000</v>
      </c>
      <c r="Z326" s="38" t="str">
        <f t="shared" si="59"/>
        <v/>
      </c>
      <c r="AA326" s="37" t="str">
        <f>IF(LEFT(R326,1)="#","Invalid Instruction!",IF(ISNUMBER(Q326),IF(Q326&lt;10,"",VLOOKUP(R326,'8080'!$D$6:$J$252,'8080'!$J$4,0)),""))</f>
        <v/>
      </c>
      <c r="AB326" s="37" t="str">
        <f>IF(LEN(W326)=0,"",IF(ISERROR(VALUE(LEFT(W326,1))),IF(ISNA(MATCH(W326,W$13:W325,0)),"","DUP"),"LAB"))</f>
        <v/>
      </c>
      <c r="AC326" s="49"/>
    </row>
    <row r="327" spans="1:29" x14ac:dyDescent="0.2">
      <c r="A327" s="44"/>
      <c r="B327" s="210"/>
      <c r="C327" s="208" t="str">
        <f t="shared" si="60"/>
        <v/>
      </c>
      <c r="D327" s="54" t="str">
        <f t="shared" si="52"/>
        <v/>
      </c>
      <c r="E327" s="113" t="str">
        <f>IF(OR(LEN(I327)=0,Q327&lt;2,Q327=9),"",IF(AND(Q327&lt;4,LEFT(V327,1)="#"),"###",IF(Q327=2,IF(HEX2DEC(V327)&gt;255,"&gt;FF!",RIGHT(V327,2)),IF(Q327=3,DEC2HEX(MOD(HEX2DEC(V327),256),2),IF(ISNA(MATCH(R327,'8080'!$D$6:$D$252,0)),"###",VLOOKUP(R327,'8080'!$D$6:$K$252,4,0))))))</f>
        <v/>
      </c>
      <c r="F327" s="114" t="str">
        <f t="shared" si="61"/>
        <v/>
      </c>
      <c r="G327" s="53" t="str">
        <f t="shared" si="53"/>
        <v/>
      </c>
      <c r="H327" s="52"/>
      <c r="I327" s="43"/>
      <c r="J327" s="43"/>
      <c r="K327" s="251"/>
      <c r="L327" s="55" t="str">
        <f t="shared" si="54"/>
        <v/>
      </c>
      <c r="M327" s="38" t="str">
        <f>IF(ISNUMBER(Q327),IF(Q327&lt;10,"",VLOOKUP(R327,'8080'!$D$6:$J$252,'8080'!$I$4,0)),"")</f>
        <v/>
      </c>
      <c r="N327" s="53" t="str">
        <f>IF(ISNUMBER(Q327),IF(Q327&lt;10,"",VLOOKUP(R327,'8080'!$D$6:$J$252,'8080'!$H$4,0)),"")</f>
        <v/>
      </c>
      <c r="O327" s="210"/>
      <c r="P327" s="44"/>
      <c r="Q327" s="38" t="str">
        <f>IF(LEN(I327)=0,"",IF(I327="org",0,IF(I327="equ",1,IF(I327="db",2,IF(I327="dw",3,IF(I327="end",9,IF(ISNA(MATCH(I327,'8080'!$B$6:$B$252,0)),"BOGUS",VLOOKUP(I327,'8080'!$B$6:$L$252,'8080'!K$3,0))))))))</f>
        <v/>
      </c>
      <c r="R327" s="37" t="str">
        <f t="shared" si="55"/>
        <v/>
      </c>
      <c r="S327" s="38" t="str">
        <f>IF(LEN(Q327)=0,"",IF(Q327&gt;9,VLOOKUP(R327,'8080'!$D$6:$E$252,'8080'!$E$4,0),IF(OR(Q327&lt;2,Q327=9),0,IF(Q327=2,1,IF(Q327=3,2,"ERROR!")))))</f>
        <v/>
      </c>
      <c r="T327" s="37" t="str">
        <f t="shared" si="56"/>
        <v/>
      </c>
      <c r="U327" s="37" t="str">
        <f t="shared" si="62"/>
        <v/>
      </c>
      <c r="V327" s="37" t="str">
        <f t="shared" si="63"/>
        <v/>
      </c>
      <c r="W327" s="37" t="str">
        <f t="shared" si="57"/>
        <v/>
      </c>
      <c r="X327" s="38" t="str">
        <f t="shared" si="64"/>
        <v>0029</v>
      </c>
      <c r="Y327" s="38" t="str">
        <f t="shared" si="58"/>
        <v>0000</v>
      </c>
      <c r="Z327" s="38" t="str">
        <f t="shared" si="59"/>
        <v/>
      </c>
      <c r="AA327" s="37" t="str">
        <f>IF(LEFT(R327,1)="#","Invalid Instruction!",IF(ISNUMBER(Q327),IF(Q327&lt;10,"",VLOOKUP(R327,'8080'!$D$6:$J$252,'8080'!$J$4,0)),""))</f>
        <v/>
      </c>
      <c r="AB327" s="37" t="str">
        <f>IF(LEN(W327)=0,"",IF(ISERROR(VALUE(LEFT(W327,1))),IF(ISNA(MATCH(W327,W$13:W326,0)),"","DUP"),"LAB"))</f>
        <v/>
      </c>
      <c r="AC327" s="49"/>
    </row>
    <row r="328" spans="1:29" x14ac:dyDescent="0.2">
      <c r="A328" s="44"/>
      <c r="B328" s="210"/>
      <c r="C328" s="208" t="str">
        <f t="shared" si="60"/>
        <v/>
      </c>
      <c r="D328" s="54" t="str">
        <f t="shared" si="52"/>
        <v/>
      </c>
      <c r="E328" s="113" t="str">
        <f>IF(OR(LEN(I328)=0,Q328&lt;2,Q328=9),"",IF(AND(Q328&lt;4,LEFT(V328,1)="#"),"###",IF(Q328=2,IF(HEX2DEC(V328)&gt;255,"&gt;FF!",RIGHT(V328,2)),IF(Q328=3,DEC2HEX(MOD(HEX2DEC(V328),256),2),IF(ISNA(MATCH(R328,'8080'!$D$6:$D$252,0)),"###",VLOOKUP(R328,'8080'!$D$6:$K$252,4,0))))))</f>
        <v/>
      </c>
      <c r="F328" s="114" t="str">
        <f t="shared" si="61"/>
        <v/>
      </c>
      <c r="G328" s="53" t="str">
        <f t="shared" si="53"/>
        <v/>
      </c>
      <c r="H328" s="52"/>
      <c r="I328" s="43"/>
      <c r="J328" s="43"/>
      <c r="K328" s="251"/>
      <c r="L328" s="55" t="str">
        <f t="shared" si="54"/>
        <v/>
      </c>
      <c r="M328" s="38" t="str">
        <f>IF(ISNUMBER(Q328),IF(Q328&lt;10,"",VLOOKUP(R328,'8080'!$D$6:$J$252,'8080'!$I$4,0)),"")</f>
        <v/>
      </c>
      <c r="N328" s="53" t="str">
        <f>IF(ISNUMBER(Q328),IF(Q328&lt;10,"",VLOOKUP(R328,'8080'!$D$6:$J$252,'8080'!$H$4,0)),"")</f>
        <v/>
      </c>
      <c r="O328" s="210"/>
      <c r="P328" s="44"/>
      <c r="Q328" s="38" t="str">
        <f>IF(LEN(I328)=0,"",IF(I328="org",0,IF(I328="equ",1,IF(I328="db",2,IF(I328="dw",3,IF(I328="end",9,IF(ISNA(MATCH(I328,'8080'!$B$6:$B$252,0)),"BOGUS",VLOOKUP(I328,'8080'!$B$6:$L$252,'8080'!K$3,0))))))))</f>
        <v/>
      </c>
      <c r="R328" s="37" t="str">
        <f t="shared" si="55"/>
        <v/>
      </c>
      <c r="S328" s="38" t="str">
        <f>IF(LEN(Q328)=0,"",IF(Q328&gt;9,VLOOKUP(R328,'8080'!$D$6:$E$252,'8080'!$E$4,0),IF(OR(Q328&lt;2,Q328=9),0,IF(Q328=2,1,IF(Q328=3,2,"ERROR!")))))</f>
        <v/>
      </c>
      <c r="T328" s="37" t="str">
        <f t="shared" si="56"/>
        <v/>
      </c>
      <c r="U328" s="37" t="str">
        <f t="shared" si="62"/>
        <v/>
      </c>
      <c r="V328" s="37" t="str">
        <f t="shared" si="63"/>
        <v/>
      </c>
      <c r="W328" s="37" t="str">
        <f t="shared" si="57"/>
        <v/>
      </c>
      <c r="X328" s="38" t="str">
        <f t="shared" si="64"/>
        <v>0029</v>
      </c>
      <c r="Y328" s="38" t="str">
        <f t="shared" si="58"/>
        <v>0000</v>
      </c>
      <c r="Z328" s="38" t="str">
        <f t="shared" si="59"/>
        <v/>
      </c>
      <c r="AA328" s="37" t="str">
        <f>IF(LEFT(R328,1)="#","Invalid Instruction!",IF(ISNUMBER(Q328),IF(Q328&lt;10,"",VLOOKUP(R328,'8080'!$D$6:$J$252,'8080'!$J$4,0)),""))</f>
        <v/>
      </c>
      <c r="AB328" s="37" t="str">
        <f>IF(LEN(W328)=0,"",IF(ISERROR(VALUE(LEFT(W328,1))),IF(ISNA(MATCH(W328,W$13:W327,0)),"","DUP"),"LAB"))</f>
        <v/>
      </c>
      <c r="AC328" s="49"/>
    </row>
    <row r="329" spans="1:29" x14ac:dyDescent="0.2">
      <c r="A329" s="44"/>
      <c r="B329" s="210"/>
      <c r="C329" s="208" t="str">
        <f t="shared" si="60"/>
        <v/>
      </c>
      <c r="D329" s="54" t="str">
        <f t="shared" si="52"/>
        <v/>
      </c>
      <c r="E329" s="113" t="str">
        <f>IF(OR(LEN(I329)=0,Q329&lt;2,Q329=9),"",IF(AND(Q329&lt;4,LEFT(V329,1)="#"),"###",IF(Q329=2,IF(HEX2DEC(V329)&gt;255,"&gt;FF!",RIGHT(V329,2)),IF(Q329=3,DEC2HEX(MOD(HEX2DEC(V329),256),2),IF(ISNA(MATCH(R329,'8080'!$D$6:$D$252,0)),"###",VLOOKUP(R329,'8080'!$D$6:$K$252,4,0))))))</f>
        <v/>
      </c>
      <c r="F329" s="114" t="str">
        <f t="shared" si="61"/>
        <v/>
      </c>
      <c r="G329" s="53" t="str">
        <f t="shared" si="53"/>
        <v/>
      </c>
      <c r="H329" s="52"/>
      <c r="I329" s="43"/>
      <c r="J329" s="43"/>
      <c r="K329" s="251"/>
      <c r="L329" s="55" t="str">
        <f t="shared" si="54"/>
        <v/>
      </c>
      <c r="M329" s="38" t="str">
        <f>IF(ISNUMBER(Q329),IF(Q329&lt;10,"",VLOOKUP(R329,'8080'!$D$6:$J$252,'8080'!$I$4,0)),"")</f>
        <v/>
      </c>
      <c r="N329" s="53" t="str">
        <f>IF(ISNUMBER(Q329),IF(Q329&lt;10,"",VLOOKUP(R329,'8080'!$D$6:$J$252,'8080'!$H$4,0)),"")</f>
        <v/>
      </c>
      <c r="O329" s="210"/>
      <c r="P329" s="44"/>
      <c r="Q329" s="38" t="str">
        <f>IF(LEN(I329)=0,"",IF(I329="org",0,IF(I329="equ",1,IF(I329="db",2,IF(I329="dw",3,IF(I329="end",9,IF(ISNA(MATCH(I329,'8080'!$B$6:$B$252,0)),"BOGUS",VLOOKUP(I329,'8080'!$B$6:$L$252,'8080'!K$3,0))))))))</f>
        <v/>
      </c>
      <c r="R329" s="37" t="str">
        <f t="shared" si="55"/>
        <v/>
      </c>
      <c r="S329" s="38" t="str">
        <f>IF(LEN(Q329)=0,"",IF(Q329&gt;9,VLOOKUP(R329,'8080'!$D$6:$E$252,'8080'!$E$4,0),IF(OR(Q329&lt;2,Q329=9),0,IF(Q329=2,1,IF(Q329=3,2,"ERROR!")))))</f>
        <v/>
      </c>
      <c r="T329" s="37" t="str">
        <f t="shared" si="56"/>
        <v/>
      </c>
      <c r="U329" s="37" t="str">
        <f t="shared" si="62"/>
        <v/>
      </c>
      <c r="V329" s="37" t="str">
        <f t="shared" si="63"/>
        <v/>
      </c>
      <c r="W329" s="37" t="str">
        <f t="shared" si="57"/>
        <v/>
      </c>
      <c r="X329" s="38" t="str">
        <f t="shared" si="64"/>
        <v>0029</v>
      </c>
      <c r="Y329" s="38" t="str">
        <f t="shared" si="58"/>
        <v>0000</v>
      </c>
      <c r="Z329" s="38" t="str">
        <f t="shared" si="59"/>
        <v/>
      </c>
      <c r="AA329" s="37" t="str">
        <f>IF(LEFT(R329,1)="#","Invalid Instruction!",IF(ISNUMBER(Q329),IF(Q329&lt;10,"",VLOOKUP(R329,'8080'!$D$6:$J$252,'8080'!$J$4,0)),""))</f>
        <v/>
      </c>
      <c r="AB329" s="37" t="str">
        <f>IF(LEN(W329)=0,"",IF(ISERROR(VALUE(LEFT(W329,1))),IF(ISNA(MATCH(W329,W$13:W328,0)),"","DUP"),"LAB"))</f>
        <v/>
      </c>
      <c r="AC329" s="49"/>
    </row>
    <row r="330" spans="1:29" x14ac:dyDescent="0.2">
      <c r="A330" s="44"/>
      <c r="B330" s="210"/>
      <c r="C330" s="208" t="str">
        <f t="shared" si="60"/>
        <v/>
      </c>
      <c r="D330" s="54" t="str">
        <f t="shared" si="52"/>
        <v/>
      </c>
      <c r="E330" s="113" t="str">
        <f>IF(OR(LEN(I330)=0,Q330&lt;2,Q330=9),"",IF(AND(Q330&lt;4,LEFT(V330,1)="#"),"###",IF(Q330=2,IF(HEX2DEC(V330)&gt;255,"&gt;FF!",RIGHT(V330,2)),IF(Q330=3,DEC2HEX(MOD(HEX2DEC(V330),256),2),IF(ISNA(MATCH(R330,'8080'!$D$6:$D$252,0)),"###",VLOOKUP(R330,'8080'!$D$6:$K$252,4,0))))))</f>
        <v/>
      </c>
      <c r="F330" s="114" t="str">
        <f t="shared" si="61"/>
        <v/>
      </c>
      <c r="G330" s="53" t="str">
        <f t="shared" si="53"/>
        <v/>
      </c>
      <c r="H330" s="52"/>
      <c r="I330" s="43"/>
      <c r="J330" s="43"/>
      <c r="K330" s="251"/>
      <c r="L330" s="55" t="str">
        <f t="shared" si="54"/>
        <v/>
      </c>
      <c r="M330" s="38" t="str">
        <f>IF(ISNUMBER(Q330),IF(Q330&lt;10,"",VLOOKUP(R330,'8080'!$D$6:$J$252,'8080'!$I$4,0)),"")</f>
        <v/>
      </c>
      <c r="N330" s="53" t="str">
        <f>IF(ISNUMBER(Q330),IF(Q330&lt;10,"",VLOOKUP(R330,'8080'!$D$6:$J$252,'8080'!$H$4,0)),"")</f>
        <v/>
      </c>
      <c r="O330" s="210"/>
      <c r="P330" s="44"/>
      <c r="Q330" s="38" t="str">
        <f>IF(LEN(I330)=0,"",IF(I330="org",0,IF(I330="equ",1,IF(I330="db",2,IF(I330="dw",3,IF(I330="end",9,IF(ISNA(MATCH(I330,'8080'!$B$6:$B$252,0)),"BOGUS",VLOOKUP(I330,'8080'!$B$6:$L$252,'8080'!K$3,0))))))))</f>
        <v/>
      </c>
      <c r="R330" s="37" t="str">
        <f t="shared" si="55"/>
        <v/>
      </c>
      <c r="S330" s="38" t="str">
        <f>IF(LEN(Q330)=0,"",IF(Q330&gt;9,VLOOKUP(R330,'8080'!$D$6:$E$252,'8080'!$E$4,0),IF(OR(Q330&lt;2,Q330=9),0,IF(Q330=2,1,IF(Q330=3,2,"ERROR!")))))</f>
        <v/>
      </c>
      <c r="T330" s="37" t="str">
        <f t="shared" si="56"/>
        <v/>
      </c>
      <c r="U330" s="37" t="str">
        <f t="shared" si="62"/>
        <v/>
      </c>
      <c r="V330" s="37" t="str">
        <f t="shared" si="63"/>
        <v/>
      </c>
      <c r="W330" s="37" t="str">
        <f t="shared" si="57"/>
        <v/>
      </c>
      <c r="X330" s="38" t="str">
        <f t="shared" si="64"/>
        <v>0029</v>
      </c>
      <c r="Y330" s="38" t="str">
        <f t="shared" si="58"/>
        <v>0000</v>
      </c>
      <c r="Z330" s="38" t="str">
        <f t="shared" si="59"/>
        <v/>
      </c>
      <c r="AA330" s="37" t="str">
        <f>IF(LEFT(R330,1)="#","Invalid Instruction!",IF(ISNUMBER(Q330),IF(Q330&lt;10,"",VLOOKUP(R330,'8080'!$D$6:$J$252,'8080'!$J$4,0)),""))</f>
        <v/>
      </c>
      <c r="AB330" s="37" t="str">
        <f>IF(LEN(W330)=0,"",IF(ISERROR(VALUE(LEFT(W330,1))),IF(ISNA(MATCH(W330,W$13:W329,0)),"","DUP"),"LAB"))</f>
        <v/>
      </c>
      <c r="AC330" s="49"/>
    </row>
    <row r="331" spans="1:29" x14ac:dyDescent="0.2">
      <c r="A331" s="44"/>
      <c r="B331" s="210"/>
      <c r="C331" s="208" t="str">
        <f t="shared" si="60"/>
        <v/>
      </c>
      <c r="D331" s="54" t="str">
        <f t="shared" si="52"/>
        <v/>
      </c>
      <c r="E331" s="113" t="str">
        <f>IF(OR(LEN(I331)=0,Q331&lt;2,Q331=9),"",IF(AND(Q331&lt;4,LEFT(V331,1)="#"),"###",IF(Q331=2,IF(HEX2DEC(V331)&gt;255,"&gt;FF!",RIGHT(V331,2)),IF(Q331=3,DEC2HEX(MOD(HEX2DEC(V331),256),2),IF(ISNA(MATCH(R331,'8080'!$D$6:$D$252,0)),"###",VLOOKUP(R331,'8080'!$D$6:$K$252,4,0))))))</f>
        <v/>
      </c>
      <c r="F331" s="114" t="str">
        <f t="shared" si="61"/>
        <v/>
      </c>
      <c r="G331" s="53" t="str">
        <f t="shared" si="53"/>
        <v/>
      </c>
      <c r="H331" s="52"/>
      <c r="I331" s="43"/>
      <c r="J331" s="43"/>
      <c r="K331" s="251"/>
      <c r="L331" s="55" t="str">
        <f t="shared" si="54"/>
        <v/>
      </c>
      <c r="M331" s="38" t="str">
        <f>IF(ISNUMBER(Q331),IF(Q331&lt;10,"",VLOOKUP(R331,'8080'!$D$6:$J$252,'8080'!$I$4,0)),"")</f>
        <v/>
      </c>
      <c r="N331" s="53" t="str">
        <f>IF(ISNUMBER(Q331),IF(Q331&lt;10,"",VLOOKUP(R331,'8080'!$D$6:$J$252,'8080'!$H$4,0)),"")</f>
        <v/>
      </c>
      <c r="O331" s="210"/>
      <c r="P331" s="44"/>
      <c r="Q331" s="38" t="str">
        <f>IF(LEN(I331)=0,"",IF(I331="org",0,IF(I331="equ",1,IF(I331="db",2,IF(I331="dw",3,IF(I331="end",9,IF(ISNA(MATCH(I331,'8080'!$B$6:$B$252,0)),"BOGUS",VLOOKUP(I331,'8080'!$B$6:$L$252,'8080'!K$3,0))))))))</f>
        <v/>
      </c>
      <c r="R331" s="37" t="str">
        <f t="shared" si="55"/>
        <v/>
      </c>
      <c r="S331" s="38" t="str">
        <f>IF(LEN(Q331)=0,"",IF(Q331&gt;9,VLOOKUP(R331,'8080'!$D$6:$E$252,'8080'!$E$4,0),IF(OR(Q331&lt;2,Q331=9),0,IF(Q331=2,1,IF(Q331=3,2,"ERROR!")))))</f>
        <v/>
      </c>
      <c r="T331" s="37" t="str">
        <f t="shared" si="56"/>
        <v/>
      </c>
      <c r="U331" s="37" t="str">
        <f t="shared" si="62"/>
        <v/>
      </c>
      <c r="V331" s="37" t="str">
        <f t="shared" si="63"/>
        <v/>
      </c>
      <c r="W331" s="37" t="str">
        <f t="shared" si="57"/>
        <v/>
      </c>
      <c r="X331" s="38" t="str">
        <f t="shared" si="64"/>
        <v>0029</v>
      </c>
      <c r="Y331" s="38" t="str">
        <f t="shared" si="58"/>
        <v>0000</v>
      </c>
      <c r="Z331" s="38" t="str">
        <f t="shared" si="59"/>
        <v/>
      </c>
      <c r="AA331" s="37" t="str">
        <f>IF(LEFT(R331,1)="#","Invalid Instruction!",IF(ISNUMBER(Q331),IF(Q331&lt;10,"",VLOOKUP(R331,'8080'!$D$6:$J$252,'8080'!$J$4,0)),""))</f>
        <v/>
      </c>
      <c r="AB331" s="37" t="str">
        <f>IF(LEN(W331)=0,"",IF(ISERROR(VALUE(LEFT(W331,1))),IF(ISNA(MATCH(W331,W$13:W330,0)),"","DUP"),"LAB"))</f>
        <v/>
      </c>
      <c r="AC331" s="49"/>
    </row>
    <row r="332" spans="1:29" x14ac:dyDescent="0.2">
      <c r="A332" s="44"/>
      <c r="B332" s="210"/>
      <c r="C332" s="208" t="str">
        <f t="shared" si="60"/>
        <v/>
      </c>
      <c r="D332" s="54" t="str">
        <f t="shared" si="52"/>
        <v/>
      </c>
      <c r="E332" s="113" t="str">
        <f>IF(OR(LEN(I332)=0,Q332&lt;2,Q332=9),"",IF(AND(Q332&lt;4,LEFT(V332,1)="#"),"###",IF(Q332=2,IF(HEX2DEC(V332)&gt;255,"&gt;FF!",RIGHT(V332,2)),IF(Q332=3,DEC2HEX(MOD(HEX2DEC(V332),256),2),IF(ISNA(MATCH(R332,'8080'!$D$6:$D$252,0)),"###",VLOOKUP(R332,'8080'!$D$6:$K$252,4,0))))))</f>
        <v/>
      </c>
      <c r="F332" s="114" t="str">
        <f t="shared" si="61"/>
        <v/>
      </c>
      <c r="G332" s="53" t="str">
        <f t="shared" si="53"/>
        <v/>
      </c>
      <c r="H332" s="52"/>
      <c r="I332" s="43"/>
      <c r="J332" s="43"/>
      <c r="K332" s="251"/>
      <c r="L332" s="55" t="str">
        <f t="shared" si="54"/>
        <v/>
      </c>
      <c r="M332" s="38" t="str">
        <f>IF(ISNUMBER(Q332),IF(Q332&lt;10,"",VLOOKUP(R332,'8080'!$D$6:$J$252,'8080'!$I$4,0)),"")</f>
        <v/>
      </c>
      <c r="N332" s="53" t="str">
        <f>IF(ISNUMBER(Q332),IF(Q332&lt;10,"",VLOOKUP(R332,'8080'!$D$6:$J$252,'8080'!$H$4,0)),"")</f>
        <v/>
      </c>
      <c r="O332" s="210"/>
      <c r="P332" s="44"/>
      <c r="Q332" s="38" t="str">
        <f>IF(LEN(I332)=0,"",IF(I332="org",0,IF(I332="equ",1,IF(I332="db",2,IF(I332="dw",3,IF(I332="end",9,IF(ISNA(MATCH(I332,'8080'!$B$6:$B$252,0)),"BOGUS",VLOOKUP(I332,'8080'!$B$6:$L$252,'8080'!K$3,0))))))))</f>
        <v/>
      </c>
      <c r="R332" s="37" t="str">
        <f t="shared" si="55"/>
        <v/>
      </c>
      <c r="S332" s="38" t="str">
        <f>IF(LEN(Q332)=0,"",IF(Q332&gt;9,VLOOKUP(R332,'8080'!$D$6:$E$252,'8080'!$E$4,0),IF(OR(Q332&lt;2,Q332=9),0,IF(Q332=2,1,IF(Q332=3,2,"ERROR!")))))</f>
        <v/>
      </c>
      <c r="T332" s="37" t="str">
        <f t="shared" si="56"/>
        <v/>
      </c>
      <c r="U332" s="37" t="str">
        <f t="shared" si="62"/>
        <v/>
      </c>
      <c r="V332" s="37" t="str">
        <f t="shared" si="63"/>
        <v/>
      </c>
      <c r="W332" s="37" t="str">
        <f t="shared" si="57"/>
        <v/>
      </c>
      <c r="X332" s="38" t="str">
        <f t="shared" si="64"/>
        <v>0029</v>
      </c>
      <c r="Y332" s="38" t="str">
        <f t="shared" si="58"/>
        <v>0000</v>
      </c>
      <c r="Z332" s="38" t="str">
        <f t="shared" si="59"/>
        <v/>
      </c>
      <c r="AA332" s="37" t="str">
        <f>IF(LEFT(R332,1)="#","Invalid Instruction!",IF(ISNUMBER(Q332),IF(Q332&lt;10,"",VLOOKUP(R332,'8080'!$D$6:$J$252,'8080'!$J$4,0)),""))</f>
        <v/>
      </c>
      <c r="AB332" s="37" t="str">
        <f>IF(LEN(W332)=0,"",IF(ISERROR(VALUE(LEFT(W332,1))),IF(ISNA(MATCH(W332,W$13:W331,0)),"","DUP"),"LAB"))</f>
        <v/>
      </c>
      <c r="AC332" s="49"/>
    </row>
    <row r="333" spans="1:29" x14ac:dyDescent="0.2">
      <c r="A333" s="44"/>
      <c r="B333" s="210"/>
      <c r="C333" s="208" t="str">
        <f t="shared" si="60"/>
        <v/>
      </c>
      <c r="D333" s="54" t="str">
        <f t="shared" ref="D333:D396" si="65">IF(LEN(I333)=0,"",X333)</f>
        <v/>
      </c>
      <c r="E333" s="113" t="str">
        <f>IF(OR(LEN(I333)=0,Q333&lt;2,Q333=9),"",IF(AND(Q333&lt;4,LEFT(V333,1)="#"),"###",IF(Q333=2,IF(HEX2DEC(V333)&gt;255,"&gt;FF!",RIGHT(V333,2)),IF(Q333=3,DEC2HEX(MOD(HEX2DEC(V333),256),2),IF(ISNA(MATCH(R333,'8080'!$D$6:$D$252,0)),"###",VLOOKUP(R333,'8080'!$D$6:$K$252,4,0))))))</f>
        <v/>
      </c>
      <c r="F333" s="114" t="str">
        <f t="shared" si="61"/>
        <v/>
      </c>
      <c r="G333" s="53" t="str">
        <f t="shared" ref="G333:G396" si="66">IF(LEN(Q333)=0,"",IF(Q333&lt;15,"",IF(ISERROR(HEX2DEC(V333)),"###",IF(HEX2DEC(V333)&gt;65535,"&gt;FFFF!",DEC2HEX(INT(HEX2DEC(V333)/256),2)))))</f>
        <v/>
      </c>
      <c r="H333" s="52"/>
      <c r="I333" s="43"/>
      <c r="J333" s="43"/>
      <c r="K333" s="251"/>
      <c r="L333" s="55" t="str">
        <f t="shared" ref="L333:L396" si="67">IF(LEN(Q333)=0,"",IF(Q333&lt;13,AA333,IF(Q333=17,CONCATENATE(AA333," to ",Z333,"h"),REPLACE(AA333,SEARCH("immediate",AA333),9,CONCATENATE(Z333,"h")))))</f>
        <v/>
      </c>
      <c r="M333" s="38" t="str">
        <f>IF(ISNUMBER(Q333),IF(Q333&lt;10,"",VLOOKUP(R333,'8080'!$D$6:$J$252,'8080'!$I$4,0)),"")</f>
        <v/>
      </c>
      <c r="N333" s="53" t="str">
        <f>IF(ISNUMBER(Q333),IF(Q333&lt;10,"",VLOOKUP(R333,'8080'!$D$6:$J$252,'8080'!$H$4,0)),"")</f>
        <v/>
      </c>
      <c r="O333" s="210"/>
      <c r="P333" s="44"/>
      <c r="Q333" s="38" t="str">
        <f>IF(LEN(I333)=0,"",IF(I333="org",0,IF(I333="equ",1,IF(I333="db",2,IF(I333="dw",3,IF(I333="end",9,IF(ISNA(MATCH(I333,'8080'!$B$6:$B$252,0)),"BOGUS",VLOOKUP(I333,'8080'!$B$6:$L$252,'8080'!K$3,0))))))))</f>
        <v/>
      </c>
      <c r="R333" s="37" t="str">
        <f t="shared" ref="R333:R396" si="68">IF(LEN(Q333)=0,"",IF(Q333&lt;12,I333,IF(OR(Q333=14,Q333=16,Q333=17),I333,IF(Q333=12,CONCATENATE(I333," ",J333),IF(OR(Q333=13,Q333=15),CONCATENATE(I333," ",IF(LEFT(J333,2)="sp",LEFT(J333,3),LEFT(J333,2))),"###")))))</f>
        <v/>
      </c>
      <c r="S333" s="38" t="str">
        <f>IF(LEN(Q333)=0,"",IF(Q333&gt;9,VLOOKUP(R333,'8080'!$D$6:$E$252,'8080'!$E$4,0),IF(OR(Q333&lt;2,Q333=9),0,IF(Q333=2,1,IF(Q333=3,2,"ERROR!")))))</f>
        <v/>
      </c>
      <c r="T333" s="37" t="str">
        <f t="shared" ref="T333:T396" si="69">IF(Q333="BOGUS","###",IF(AND(Q333=11,LEN(J333)&gt;0),"###",IF(OR(LEN(I333)=0,Q333=9,Q333=11,Q333=12),"",IF(OR(Q333&lt;4,Q333=14,Q333=16,Q333=17),J333,RIGHT(J333,IF(LEFT(J333,2)="sp",LEN(J333)-3,LEN(J333)-2))))))</f>
        <v/>
      </c>
      <c r="U333" s="37" t="str">
        <f t="shared" si="62"/>
        <v/>
      </c>
      <c r="V333" s="37" t="str">
        <f t="shared" si="63"/>
        <v/>
      </c>
      <c r="W333" s="37" t="str">
        <f t="shared" ref="W333:W396" si="70">IF(LEN(H333)=0,"",IF(RIGHT(H333)=":",LEFT(H333,LEN(H333)-1),H333))</f>
        <v/>
      </c>
      <c r="X333" s="38" t="str">
        <f t="shared" si="64"/>
        <v>0029</v>
      </c>
      <c r="Y333" s="38" t="str">
        <f t="shared" ref="Y333:Y396" si="71">IF(OR(Q333&lt;10,Q333&gt;12),DEC2HEX(HEX2DEC(V333),4),X333)</f>
        <v>0000</v>
      </c>
      <c r="Z333" s="38" t="str">
        <f t="shared" ref="Z333:Z396" si="72">IF(OR(LEN(Q333)=0,Q333&lt;13),"",DEC2HEX(HEX2DEC(V333),IF(OR(Q333&lt;2,Q333=3,Q333&gt;14),4,2)))</f>
        <v/>
      </c>
      <c r="AA333" s="37" t="str">
        <f>IF(LEFT(R333,1)="#","Invalid Instruction!",IF(ISNUMBER(Q333),IF(Q333&lt;10,"",VLOOKUP(R333,'8080'!$D$6:$J$252,'8080'!$J$4,0)),""))</f>
        <v/>
      </c>
      <c r="AB333" s="37" t="str">
        <f>IF(LEN(W333)=0,"",IF(ISERROR(VALUE(LEFT(W333,1))),IF(ISNA(MATCH(W333,W$13:W332,0)),"","DUP"),"LAB"))</f>
        <v/>
      </c>
      <c r="AC333" s="49"/>
    </row>
    <row r="334" spans="1:29" x14ac:dyDescent="0.2">
      <c r="A334" s="44"/>
      <c r="B334" s="210"/>
      <c r="C334" s="208" t="str">
        <f t="shared" ref="C334:C397" si="73">IF(AB334="LAB","Label",IF(AB334="DUP","Duplicate",IF(LEFT(D334,1)="#","Value",IF(RIGHT(R334,1)="!","Operand",IF(LEFT(E334)="#",IF(Q334&gt;10,"Mnemonic","Value"),IF(OR(LEFT(E334,1)="&gt;",LEFT(F334,1)="&gt;",LEFT(G334,1)="&gt;"),"Range",IF(LEFT(F334,1)="#",IF(Q334=11,"Operand","Value"),"")))))))</f>
        <v/>
      </c>
      <c r="D334" s="54" t="str">
        <f t="shared" si="65"/>
        <v/>
      </c>
      <c r="E334" s="113" t="str">
        <f>IF(OR(LEN(I334)=0,Q334&lt;2,Q334=9),"",IF(AND(Q334&lt;4,LEFT(V334,1)="#"),"###",IF(Q334=2,IF(HEX2DEC(V334)&gt;255,"&gt;FF!",RIGHT(V334,2)),IF(Q334=3,DEC2HEX(MOD(HEX2DEC(V334),256),2),IF(ISNA(MATCH(R334,'8080'!$D$6:$D$252,0)),"###",VLOOKUP(R334,'8080'!$D$6:$K$252,4,0))))))</f>
        <v/>
      </c>
      <c r="F334" s="114" t="str">
        <f t="shared" ref="F334:F397" si="74">IF(OR(LEN(V334)=0,Q334&lt;3),"",IF(Q334=3,IF(HEX2DEC(V334)&gt;65535,"&gt;FFFF!",DEC2HEX(INT(HEX2DEC(V334)/256),2)),IF(ISERROR(HEX2DEC(V334)),"###",IF(AND(Q334&gt;9,Q334&lt;15,HEX2DEC(V334)&gt;255),"&gt;FF!",DEC2HEX(MOD(HEX2DEC(V334),256),2)))))</f>
        <v/>
      </c>
      <c r="G334" s="53" t="str">
        <f t="shared" si="66"/>
        <v/>
      </c>
      <c r="H334" s="52"/>
      <c r="I334" s="43"/>
      <c r="J334" s="43"/>
      <c r="K334" s="251"/>
      <c r="L334" s="55" t="str">
        <f t="shared" si="67"/>
        <v/>
      </c>
      <c r="M334" s="38" t="str">
        <f>IF(ISNUMBER(Q334),IF(Q334&lt;10,"",VLOOKUP(R334,'8080'!$D$6:$J$252,'8080'!$I$4,0)),"")</f>
        <v/>
      </c>
      <c r="N334" s="53" t="str">
        <f>IF(ISNUMBER(Q334),IF(Q334&lt;10,"",VLOOKUP(R334,'8080'!$D$6:$J$252,'8080'!$H$4,0)),"")</f>
        <v/>
      </c>
      <c r="O334" s="210"/>
      <c r="P334" s="44"/>
      <c r="Q334" s="38" t="str">
        <f>IF(LEN(I334)=0,"",IF(I334="org",0,IF(I334="equ",1,IF(I334="db",2,IF(I334="dw",3,IF(I334="end",9,IF(ISNA(MATCH(I334,'8080'!$B$6:$B$252,0)),"BOGUS",VLOOKUP(I334,'8080'!$B$6:$L$252,'8080'!K$3,0))))))))</f>
        <v/>
      </c>
      <c r="R334" s="37" t="str">
        <f t="shared" si="68"/>
        <v/>
      </c>
      <c r="S334" s="38" t="str">
        <f>IF(LEN(Q334)=0,"",IF(Q334&gt;9,VLOOKUP(R334,'8080'!$D$6:$E$252,'8080'!$E$4,0),IF(OR(Q334&lt;2,Q334=9),0,IF(Q334=2,1,IF(Q334=3,2,"ERROR!")))))</f>
        <v/>
      </c>
      <c r="T334" s="37" t="str">
        <f t="shared" si="69"/>
        <v/>
      </c>
      <c r="U334" s="37" t="str">
        <f t="shared" ref="U334:U397" si="75">IF(LEN(T334)=0,"",IF(AND(CODE(LEFT(T334,1))=34,LEN(T334)=3,CODE(RIGHT(T334,1))=34),CODE(MID(T334,2,1)),IF(ISERROR(VALUE(LEFT(T334)-1)),T334,IF(RIGHT(T334,1)="q",IF(ISERROR(OCT2DEC(LEFT(T334,LEN(T334)-1))),"##Q",OCT2DEC(LEFT(T334,LEN(T334)-1))),IF(RIGHT(T334,1)="h",IF(ISERROR(HEX2DEC(LEFT(T334,LEN(T334)-1))),"##H",HEX2DEC(LEFT(T334,LEN(T334)-1))),IF(ISERROR(VALUE(T334)),"##D",VALUE(T334)))))))</f>
        <v/>
      </c>
      <c r="V334" s="37" t="str">
        <f t="shared" ref="V334:V397" si="76">IF(LEN(U334)=0,"",IF(U334="$",X334,IF(ISERROR(VALUE(U334)),IF(ISNA(MATCH(U334,$W$13:$W$512,0)),"###",VLOOKUP(U334,$W$13:$Y$512,IF(INDEX($Q$13:$Q$512,MATCH(T334,$W$13:$W$512,0))=1,3,2),0)),DEC2HEX(U334,4))))</f>
        <v/>
      </c>
      <c r="W334" s="37" t="str">
        <f t="shared" si="70"/>
        <v/>
      </c>
      <c r="X334" s="38" t="str">
        <f t="shared" ref="X334:X397" si="77">IF(Q334=0,IF(ISERROR(HEX2DEC(V334)),"###",DEC2HEX(HEX2DEC(V334),4)),IF(LEN(Q333)=0,X333,DEC2HEX(MOD(HEX2DEC(X333)+S333,65536),4)))</f>
        <v>0029</v>
      </c>
      <c r="Y334" s="38" t="str">
        <f t="shared" si="71"/>
        <v>0000</v>
      </c>
      <c r="Z334" s="38" t="str">
        <f t="shared" si="72"/>
        <v/>
      </c>
      <c r="AA334" s="37" t="str">
        <f>IF(LEFT(R334,1)="#","Invalid Instruction!",IF(ISNUMBER(Q334),IF(Q334&lt;10,"",VLOOKUP(R334,'8080'!$D$6:$J$252,'8080'!$J$4,0)),""))</f>
        <v/>
      </c>
      <c r="AB334" s="37" t="str">
        <f>IF(LEN(W334)=0,"",IF(ISERROR(VALUE(LEFT(W334,1))),IF(ISNA(MATCH(W334,W$13:W333,0)),"","DUP"),"LAB"))</f>
        <v/>
      </c>
      <c r="AC334" s="49"/>
    </row>
    <row r="335" spans="1:29" x14ac:dyDescent="0.2">
      <c r="A335" s="44"/>
      <c r="B335" s="210"/>
      <c r="C335" s="208" t="str">
        <f t="shared" si="73"/>
        <v/>
      </c>
      <c r="D335" s="54" t="str">
        <f t="shared" si="65"/>
        <v/>
      </c>
      <c r="E335" s="113" t="str">
        <f>IF(OR(LEN(I335)=0,Q335&lt;2,Q335=9),"",IF(AND(Q335&lt;4,LEFT(V335,1)="#"),"###",IF(Q335=2,IF(HEX2DEC(V335)&gt;255,"&gt;FF!",RIGHT(V335,2)),IF(Q335=3,DEC2HEX(MOD(HEX2DEC(V335),256),2),IF(ISNA(MATCH(R335,'8080'!$D$6:$D$252,0)),"###",VLOOKUP(R335,'8080'!$D$6:$K$252,4,0))))))</f>
        <v/>
      </c>
      <c r="F335" s="114" t="str">
        <f t="shared" si="74"/>
        <v/>
      </c>
      <c r="G335" s="53" t="str">
        <f t="shared" si="66"/>
        <v/>
      </c>
      <c r="H335" s="52"/>
      <c r="I335" s="43"/>
      <c r="J335" s="43"/>
      <c r="K335" s="251"/>
      <c r="L335" s="55" t="str">
        <f t="shared" si="67"/>
        <v/>
      </c>
      <c r="M335" s="38" t="str">
        <f>IF(ISNUMBER(Q335),IF(Q335&lt;10,"",VLOOKUP(R335,'8080'!$D$6:$J$252,'8080'!$I$4,0)),"")</f>
        <v/>
      </c>
      <c r="N335" s="53" t="str">
        <f>IF(ISNUMBER(Q335),IF(Q335&lt;10,"",VLOOKUP(R335,'8080'!$D$6:$J$252,'8080'!$H$4,0)),"")</f>
        <v/>
      </c>
      <c r="O335" s="210"/>
      <c r="P335" s="44"/>
      <c r="Q335" s="38" t="str">
        <f>IF(LEN(I335)=0,"",IF(I335="org",0,IF(I335="equ",1,IF(I335="db",2,IF(I335="dw",3,IF(I335="end",9,IF(ISNA(MATCH(I335,'8080'!$B$6:$B$252,0)),"BOGUS",VLOOKUP(I335,'8080'!$B$6:$L$252,'8080'!K$3,0))))))))</f>
        <v/>
      </c>
      <c r="R335" s="37" t="str">
        <f t="shared" si="68"/>
        <v/>
      </c>
      <c r="S335" s="38" t="str">
        <f>IF(LEN(Q335)=0,"",IF(Q335&gt;9,VLOOKUP(R335,'8080'!$D$6:$E$252,'8080'!$E$4,0),IF(OR(Q335&lt;2,Q335=9),0,IF(Q335=2,1,IF(Q335=3,2,"ERROR!")))))</f>
        <v/>
      </c>
      <c r="T335" s="37" t="str">
        <f t="shared" si="69"/>
        <v/>
      </c>
      <c r="U335" s="37" t="str">
        <f t="shared" si="75"/>
        <v/>
      </c>
      <c r="V335" s="37" t="str">
        <f t="shared" si="76"/>
        <v/>
      </c>
      <c r="W335" s="37" t="str">
        <f t="shared" si="70"/>
        <v/>
      </c>
      <c r="X335" s="38" t="str">
        <f t="shared" si="77"/>
        <v>0029</v>
      </c>
      <c r="Y335" s="38" t="str">
        <f t="shared" si="71"/>
        <v>0000</v>
      </c>
      <c r="Z335" s="38" t="str">
        <f t="shared" si="72"/>
        <v/>
      </c>
      <c r="AA335" s="37" t="str">
        <f>IF(LEFT(R335,1)="#","Invalid Instruction!",IF(ISNUMBER(Q335),IF(Q335&lt;10,"",VLOOKUP(R335,'8080'!$D$6:$J$252,'8080'!$J$4,0)),""))</f>
        <v/>
      </c>
      <c r="AB335" s="37" t="str">
        <f>IF(LEN(W335)=0,"",IF(ISERROR(VALUE(LEFT(W335,1))),IF(ISNA(MATCH(W335,W$13:W334,0)),"","DUP"),"LAB"))</f>
        <v/>
      </c>
      <c r="AC335" s="49"/>
    </row>
    <row r="336" spans="1:29" x14ac:dyDescent="0.2">
      <c r="A336" s="44"/>
      <c r="B336" s="210"/>
      <c r="C336" s="208" t="str">
        <f t="shared" si="73"/>
        <v/>
      </c>
      <c r="D336" s="54" t="str">
        <f t="shared" si="65"/>
        <v/>
      </c>
      <c r="E336" s="113" t="str">
        <f>IF(OR(LEN(I336)=0,Q336&lt;2,Q336=9),"",IF(AND(Q336&lt;4,LEFT(V336,1)="#"),"###",IF(Q336=2,IF(HEX2DEC(V336)&gt;255,"&gt;FF!",RIGHT(V336,2)),IF(Q336=3,DEC2HEX(MOD(HEX2DEC(V336),256),2),IF(ISNA(MATCH(R336,'8080'!$D$6:$D$252,0)),"###",VLOOKUP(R336,'8080'!$D$6:$K$252,4,0))))))</f>
        <v/>
      </c>
      <c r="F336" s="114" t="str">
        <f t="shared" si="74"/>
        <v/>
      </c>
      <c r="G336" s="53" t="str">
        <f t="shared" si="66"/>
        <v/>
      </c>
      <c r="H336" s="52"/>
      <c r="I336" s="43"/>
      <c r="J336" s="43"/>
      <c r="K336" s="251"/>
      <c r="L336" s="55" t="str">
        <f t="shared" si="67"/>
        <v/>
      </c>
      <c r="M336" s="38" t="str">
        <f>IF(ISNUMBER(Q336),IF(Q336&lt;10,"",VLOOKUP(R336,'8080'!$D$6:$J$252,'8080'!$I$4,0)),"")</f>
        <v/>
      </c>
      <c r="N336" s="53" t="str">
        <f>IF(ISNUMBER(Q336),IF(Q336&lt;10,"",VLOOKUP(R336,'8080'!$D$6:$J$252,'8080'!$H$4,0)),"")</f>
        <v/>
      </c>
      <c r="O336" s="210"/>
      <c r="P336" s="44"/>
      <c r="Q336" s="38" t="str">
        <f>IF(LEN(I336)=0,"",IF(I336="org",0,IF(I336="equ",1,IF(I336="db",2,IF(I336="dw",3,IF(I336="end",9,IF(ISNA(MATCH(I336,'8080'!$B$6:$B$252,0)),"BOGUS",VLOOKUP(I336,'8080'!$B$6:$L$252,'8080'!K$3,0))))))))</f>
        <v/>
      </c>
      <c r="R336" s="37" t="str">
        <f t="shared" si="68"/>
        <v/>
      </c>
      <c r="S336" s="38" t="str">
        <f>IF(LEN(Q336)=0,"",IF(Q336&gt;9,VLOOKUP(R336,'8080'!$D$6:$E$252,'8080'!$E$4,0),IF(OR(Q336&lt;2,Q336=9),0,IF(Q336=2,1,IF(Q336=3,2,"ERROR!")))))</f>
        <v/>
      </c>
      <c r="T336" s="37" t="str">
        <f t="shared" si="69"/>
        <v/>
      </c>
      <c r="U336" s="37" t="str">
        <f t="shared" si="75"/>
        <v/>
      </c>
      <c r="V336" s="37" t="str">
        <f t="shared" si="76"/>
        <v/>
      </c>
      <c r="W336" s="37" t="str">
        <f t="shared" si="70"/>
        <v/>
      </c>
      <c r="X336" s="38" t="str">
        <f t="shared" si="77"/>
        <v>0029</v>
      </c>
      <c r="Y336" s="38" t="str">
        <f t="shared" si="71"/>
        <v>0000</v>
      </c>
      <c r="Z336" s="38" t="str">
        <f t="shared" si="72"/>
        <v/>
      </c>
      <c r="AA336" s="37" t="str">
        <f>IF(LEFT(R336,1)="#","Invalid Instruction!",IF(ISNUMBER(Q336),IF(Q336&lt;10,"",VLOOKUP(R336,'8080'!$D$6:$J$252,'8080'!$J$4,0)),""))</f>
        <v/>
      </c>
      <c r="AB336" s="37" t="str">
        <f>IF(LEN(W336)=0,"",IF(ISERROR(VALUE(LEFT(W336,1))),IF(ISNA(MATCH(W336,W$13:W335,0)),"","DUP"),"LAB"))</f>
        <v/>
      </c>
      <c r="AC336" s="49"/>
    </row>
    <row r="337" spans="1:29" x14ac:dyDescent="0.2">
      <c r="A337" s="44"/>
      <c r="B337" s="210"/>
      <c r="C337" s="208" t="str">
        <f t="shared" si="73"/>
        <v/>
      </c>
      <c r="D337" s="54" t="str">
        <f t="shared" si="65"/>
        <v/>
      </c>
      <c r="E337" s="113" t="str">
        <f>IF(OR(LEN(I337)=0,Q337&lt;2,Q337=9),"",IF(AND(Q337&lt;4,LEFT(V337,1)="#"),"###",IF(Q337=2,IF(HEX2DEC(V337)&gt;255,"&gt;FF!",RIGHT(V337,2)),IF(Q337=3,DEC2HEX(MOD(HEX2DEC(V337),256),2),IF(ISNA(MATCH(R337,'8080'!$D$6:$D$252,0)),"###",VLOOKUP(R337,'8080'!$D$6:$K$252,4,0))))))</f>
        <v/>
      </c>
      <c r="F337" s="114" t="str">
        <f t="shared" si="74"/>
        <v/>
      </c>
      <c r="G337" s="53" t="str">
        <f t="shared" si="66"/>
        <v/>
      </c>
      <c r="H337" s="52"/>
      <c r="I337" s="43"/>
      <c r="J337" s="43"/>
      <c r="K337" s="251"/>
      <c r="L337" s="55" t="str">
        <f t="shared" si="67"/>
        <v/>
      </c>
      <c r="M337" s="38" t="str">
        <f>IF(ISNUMBER(Q337),IF(Q337&lt;10,"",VLOOKUP(R337,'8080'!$D$6:$J$252,'8080'!$I$4,0)),"")</f>
        <v/>
      </c>
      <c r="N337" s="53" t="str">
        <f>IF(ISNUMBER(Q337),IF(Q337&lt;10,"",VLOOKUP(R337,'8080'!$D$6:$J$252,'8080'!$H$4,0)),"")</f>
        <v/>
      </c>
      <c r="O337" s="210"/>
      <c r="P337" s="44"/>
      <c r="Q337" s="38" t="str">
        <f>IF(LEN(I337)=0,"",IF(I337="org",0,IF(I337="equ",1,IF(I337="db",2,IF(I337="dw",3,IF(I337="end",9,IF(ISNA(MATCH(I337,'8080'!$B$6:$B$252,0)),"BOGUS",VLOOKUP(I337,'8080'!$B$6:$L$252,'8080'!K$3,0))))))))</f>
        <v/>
      </c>
      <c r="R337" s="37" t="str">
        <f t="shared" si="68"/>
        <v/>
      </c>
      <c r="S337" s="38" t="str">
        <f>IF(LEN(Q337)=0,"",IF(Q337&gt;9,VLOOKUP(R337,'8080'!$D$6:$E$252,'8080'!$E$4,0),IF(OR(Q337&lt;2,Q337=9),0,IF(Q337=2,1,IF(Q337=3,2,"ERROR!")))))</f>
        <v/>
      </c>
      <c r="T337" s="37" t="str">
        <f t="shared" si="69"/>
        <v/>
      </c>
      <c r="U337" s="37" t="str">
        <f t="shared" si="75"/>
        <v/>
      </c>
      <c r="V337" s="37" t="str">
        <f t="shared" si="76"/>
        <v/>
      </c>
      <c r="W337" s="37" t="str">
        <f t="shared" si="70"/>
        <v/>
      </c>
      <c r="X337" s="38" t="str">
        <f t="shared" si="77"/>
        <v>0029</v>
      </c>
      <c r="Y337" s="38" t="str">
        <f t="shared" si="71"/>
        <v>0000</v>
      </c>
      <c r="Z337" s="38" t="str">
        <f t="shared" si="72"/>
        <v/>
      </c>
      <c r="AA337" s="37" t="str">
        <f>IF(LEFT(R337,1)="#","Invalid Instruction!",IF(ISNUMBER(Q337),IF(Q337&lt;10,"",VLOOKUP(R337,'8080'!$D$6:$J$252,'8080'!$J$4,0)),""))</f>
        <v/>
      </c>
      <c r="AB337" s="37" t="str">
        <f>IF(LEN(W337)=0,"",IF(ISERROR(VALUE(LEFT(W337,1))),IF(ISNA(MATCH(W337,W$13:W336,0)),"","DUP"),"LAB"))</f>
        <v/>
      </c>
      <c r="AC337" s="49"/>
    </row>
    <row r="338" spans="1:29" x14ac:dyDescent="0.2">
      <c r="A338" s="44"/>
      <c r="B338" s="210"/>
      <c r="C338" s="208" t="str">
        <f t="shared" si="73"/>
        <v/>
      </c>
      <c r="D338" s="54" t="str">
        <f t="shared" si="65"/>
        <v/>
      </c>
      <c r="E338" s="113" t="str">
        <f>IF(OR(LEN(I338)=0,Q338&lt;2,Q338=9),"",IF(AND(Q338&lt;4,LEFT(V338,1)="#"),"###",IF(Q338=2,IF(HEX2DEC(V338)&gt;255,"&gt;FF!",RIGHT(V338,2)),IF(Q338=3,DEC2HEX(MOD(HEX2DEC(V338),256),2),IF(ISNA(MATCH(R338,'8080'!$D$6:$D$252,0)),"###",VLOOKUP(R338,'8080'!$D$6:$K$252,4,0))))))</f>
        <v/>
      </c>
      <c r="F338" s="114" t="str">
        <f t="shared" si="74"/>
        <v/>
      </c>
      <c r="G338" s="53" t="str">
        <f t="shared" si="66"/>
        <v/>
      </c>
      <c r="H338" s="52"/>
      <c r="I338" s="43"/>
      <c r="J338" s="43"/>
      <c r="K338" s="251"/>
      <c r="L338" s="55" t="str">
        <f t="shared" si="67"/>
        <v/>
      </c>
      <c r="M338" s="38" t="str">
        <f>IF(ISNUMBER(Q338),IF(Q338&lt;10,"",VLOOKUP(R338,'8080'!$D$6:$J$252,'8080'!$I$4,0)),"")</f>
        <v/>
      </c>
      <c r="N338" s="53" t="str">
        <f>IF(ISNUMBER(Q338),IF(Q338&lt;10,"",VLOOKUP(R338,'8080'!$D$6:$J$252,'8080'!$H$4,0)),"")</f>
        <v/>
      </c>
      <c r="O338" s="210"/>
      <c r="P338" s="44"/>
      <c r="Q338" s="38" t="str">
        <f>IF(LEN(I338)=0,"",IF(I338="org",0,IF(I338="equ",1,IF(I338="db",2,IF(I338="dw",3,IF(I338="end",9,IF(ISNA(MATCH(I338,'8080'!$B$6:$B$252,0)),"BOGUS",VLOOKUP(I338,'8080'!$B$6:$L$252,'8080'!K$3,0))))))))</f>
        <v/>
      </c>
      <c r="R338" s="37" t="str">
        <f t="shared" si="68"/>
        <v/>
      </c>
      <c r="S338" s="38" t="str">
        <f>IF(LEN(Q338)=0,"",IF(Q338&gt;9,VLOOKUP(R338,'8080'!$D$6:$E$252,'8080'!$E$4,0),IF(OR(Q338&lt;2,Q338=9),0,IF(Q338=2,1,IF(Q338=3,2,"ERROR!")))))</f>
        <v/>
      </c>
      <c r="T338" s="37" t="str">
        <f t="shared" si="69"/>
        <v/>
      </c>
      <c r="U338" s="37" t="str">
        <f t="shared" si="75"/>
        <v/>
      </c>
      <c r="V338" s="37" t="str">
        <f t="shared" si="76"/>
        <v/>
      </c>
      <c r="W338" s="37" t="str">
        <f t="shared" si="70"/>
        <v/>
      </c>
      <c r="X338" s="38" t="str">
        <f t="shared" si="77"/>
        <v>0029</v>
      </c>
      <c r="Y338" s="38" t="str">
        <f t="shared" si="71"/>
        <v>0000</v>
      </c>
      <c r="Z338" s="38" t="str">
        <f t="shared" si="72"/>
        <v/>
      </c>
      <c r="AA338" s="37" t="str">
        <f>IF(LEFT(R338,1)="#","Invalid Instruction!",IF(ISNUMBER(Q338),IF(Q338&lt;10,"",VLOOKUP(R338,'8080'!$D$6:$J$252,'8080'!$J$4,0)),""))</f>
        <v/>
      </c>
      <c r="AB338" s="37" t="str">
        <f>IF(LEN(W338)=0,"",IF(ISERROR(VALUE(LEFT(W338,1))),IF(ISNA(MATCH(W338,W$13:W337,0)),"","DUP"),"LAB"))</f>
        <v/>
      </c>
      <c r="AC338" s="49"/>
    </row>
    <row r="339" spans="1:29" x14ac:dyDescent="0.2">
      <c r="A339" s="44"/>
      <c r="B339" s="210"/>
      <c r="C339" s="208" t="str">
        <f t="shared" si="73"/>
        <v/>
      </c>
      <c r="D339" s="54" t="str">
        <f t="shared" si="65"/>
        <v/>
      </c>
      <c r="E339" s="113" t="str">
        <f>IF(OR(LEN(I339)=0,Q339&lt;2,Q339=9),"",IF(AND(Q339&lt;4,LEFT(V339,1)="#"),"###",IF(Q339=2,IF(HEX2DEC(V339)&gt;255,"&gt;FF!",RIGHT(V339,2)),IF(Q339=3,DEC2HEX(MOD(HEX2DEC(V339),256),2),IF(ISNA(MATCH(R339,'8080'!$D$6:$D$252,0)),"###",VLOOKUP(R339,'8080'!$D$6:$K$252,4,0))))))</f>
        <v/>
      </c>
      <c r="F339" s="114" t="str">
        <f t="shared" si="74"/>
        <v/>
      </c>
      <c r="G339" s="53" t="str">
        <f t="shared" si="66"/>
        <v/>
      </c>
      <c r="H339" s="52"/>
      <c r="I339" s="43"/>
      <c r="J339" s="43"/>
      <c r="K339" s="251"/>
      <c r="L339" s="55" t="str">
        <f t="shared" si="67"/>
        <v/>
      </c>
      <c r="M339" s="38" t="str">
        <f>IF(ISNUMBER(Q339),IF(Q339&lt;10,"",VLOOKUP(R339,'8080'!$D$6:$J$252,'8080'!$I$4,0)),"")</f>
        <v/>
      </c>
      <c r="N339" s="53" t="str">
        <f>IF(ISNUMBER(Q339),IF(Q339&lt;10,"",VLOOKUP(R339,'8080'!$D$6:$J$252,'8080'!$H$4,0)),"")</f>
        <v/>
      </c>
      <c r="O339" s="210"/>
      <c r="P339" s="44"/>
      <c r="Q339" s="38" t="str">
        <f>IF(LEN(I339)=0,"",IF(I339="org",0,IF(I339="equ",1,IF(I339="db",2,IF(I339="dw",3,IF(I339="end",9,IF(ISNA(MATCH(I339,'8080'!$B$6:$B$252,0)),"BOGUS",VLOOKUP(I339,'8080'!$B$6:$L$252,'8080'!K$3,0))))))))</f>
        <v/>
      </c>
      <c r="R339" s="37" t="str">
        <f t="shared" si="68"/>
        <v/>
      </c>
      <c r="S339" s="38" t="str">
        <f>IF(LEN(Q339)=0,"",IF(Q339&gt;9,VLOOKUP(R339,'8080'!$D$6:$E$252,'8080'!$E$4,0),IF(OR(Q339&lt;2,Q339=9),0,IF(Q339=2,1,IF(Q339=3,2,"ERROR!")))))</f>
        <v/>
      </c>
      <c r="T339" s="37" t="str">
        <f t="shared" si="69"/>
        <v/>
      </c>
      <c r="U339" s="37" t="str">
        <f t="shared" si="75"/>
        <v/>
      </c>
      <c r="V339" s="37" t="str">
        <f t="shared" si="76"/>
        <v/>
      </c>
      <c r="W339" s="37" t="str">
        <f t="shared" si="70"/>
        <v/>
      </c>
      <c r="X339" s="38" t="str">
        <f t="shared" si="77"/>
        <v>0029</v>
      </c>
      <c r="Y339" s="38" t="str">
        <f t="shared" si="71"/>
        <v>0000</v>
      </c>
      <c r="Z339" s="38" t="str">
        <f t="shared" si="72"/>
        <v/>
      </c>
      <c r="AA339" s="37" t="str">
        <f>IF(LEFT(R339,1)="#","Invalid Instruction!",IF(ISNUMBER(Q339),IF(Q339&lt;10,"",VLOOKUP(R339,'8080'!$D$6:$J$252,'8080'!$J$4,0)),""))</f>
        <v/>
      </c>
      <c r="AB339" s="37" t="str">
        <f>IF(LEN(W339)=0,"",IF(ISERROR(VALUE(LEFT(W339,1))),IF(ISNA(MATCH(W339,W$13:W338,0)),"","DUP"),"LAB"))</f>
        <v/>
      </c>
      <c r="AC339" s="49"/>
    </row>
    <row r="340" spans="1:29" x14ac:dyDescent="0.2">
      <c r="A340" s="44"/>
      <c r="B340" s="210"/>
      <c r="C340" s="208" t="str">
        <f t="shared" si="73"/>
        <v/>
      </c>
      <c r="D340" s="54" t="str">
        <f t="shared" si="65"/>
        <v/>
      </c>
      <c r="E340" s="113" t="str">
        <f>IF(OR(LEN(I340)=0,Q340&lt;2,Q340=9),"",IF(AND(Q340&lt;4,LEFT(V340,1)="#"),"###",IF(Q340=2,IF(HEX2DEC(V340)&gt;255,"&gt;FF!",RIGHT(V340,2)),IF(Q340=3,DEC2HEX(MOD(HEX2DEC(V340),256),2),IF(ISNA(MATCH(R340,'8080'!$D$6:$D$252,0)),"###",VLOOKUP(R340,'8080'!$D$6:$K$252,4,0))))))</f>
        <v/>
      </c>
      <c r="F340" s="114" t="str">
        <f t="shared" si="74"/>
        <v/>
      </c>
      <c r="G340" s="53" t="str">
        <f t="shared" si="66"/>
        <v/>
      </c>
      <c r="H340" s="52"/>
      <c r="I340" s="43"/>
      <c r="J340" s="43"/>
      <c r="K340" s="251"/>
      <c r="L340" s="55" t="str">
        <f t="shared" si="67"/>
        <v/>
      </c>
      <c r="M340" s="38" t="str">
        <f>IF(ISNUMBER(Q340),IF(Q340&lt;10,"",VLOOKUP(R340,'8080'!$D$6:$J$252,'8080'!$I$4,0)),"")</f>
        <v/>
      </c>
      <c r="N340" s="53" t="str">
        <f>IF(ISNUMBER(Q340),IF(Q340&lt;10,"",VLOOKUP(R340,'8080'!$D$6:$J$252,'8080'!$H$4,0)),"")</f>
        <v/>
      </c>
      <c r="O340" s="210"/>
      <c r="P340" s="44"/>
      <c r="Q340" s="38" t="str">
        <f>IF(LEN(I340)=0,"",IF(I340="org",0,IF(I340="equ",1,IF(I340="db",2,IF(I340="dw",3,IF(I340="end",9,IF(ISNA(MATCH(I340,'8080'!$B$6:$B$252,0)),"BOGUS",VLOOKUP(I340,'8080'!$B$6:$L$252,'8080'!K$3,0))))))))</f>
        <v/>
      </c>
      <c r="R340" s="37" t="str">
        <f t="shared" si="68"/>
        <v/>
      </c>
      <c r="S340" s="38" t="str">
        <f>IF(LEN(Q340)=0,"",IF(Q340&gt;9,VLOOKUP(R340,'8080'!$D$6:$E$252,'8080'!$E$4,0),IF(OR(Q340&lt;2,Q340=9),0,IF(Q340=2,1,IF(Q340=3,2,"ERROR!")))))</f>
        <v/>
      </c>
      <c r="T340" s="37" t="str">
        <f t="shared" si="69"/>
        <v/>
      </c>
      <c r="U340" s="37" t="str">
        <f t="shared" si="75"/>
        <v/>
      </c>
      <c r="V340" s="37" t="str">
        <f t="shared" si="76"/>
        <v/>
      </c>
      <c r="W340" s="37" t="str">
        <f t="shared" si="70"/>
        <v/>
      </c>
      <c r="X340" s="38" t="str">
        <f t="shared" si="77"/>
        <v>0029</v>
      </c>
      <c r="Y340" s="38" t="str">
        <f t="shared" si="71"/>
        <v>0000</v>
      </c>
      <c r="Z340" s="38" t="str">
        <f t="shared" si="72"/>
        <v/>
      </c>
      <c r="AA340" s="37" t="str">
        <f>IF(LEFT(R340,1)="#","Invalid Instruction!",IF(ISNUMBER(Q340),IF(Q340&lt;10,"",VLOOKUP(R340,'8080'!$D$6:$J$252,'8080'!$J$4,0)),""))</f>
        <v/>
      </c>
      <c r="AB340" s="37" t="str">
        <f>IF(LEN(W340)=0,"",IF(ISERROR(VALUE(LEFT(W340,1))),IF(ISNA(MATCH(W340,W$13:W339,0)),"","DUP"),"LAB"))</f>
        <v/>
      </c>
      <c r="AC340" s="49"/>
    </row>
    <row r="341" spans="1:29" x14ac:dyDescent="0.2">
      <c r="A341" s="44"/>
      <c r="B341" s="210"/>
      <c r="C341" s="208" t="str">
        <f t="shared" si="73"/>
        <v/>
      </c>
      <c r="D341" s="54" t="str">
        <f t="shared" si="65"/>
        <v/>
      </c>
      <c r="E341" s="113" t="str">
        <f>IF(OR(LEN(I341)=0,Q341&lt;2,Q341=9),"",IF(AND(Q341&lt;4,LEFT(V341,1)="#"),"###",IF(Q341=2,IF(HEX2DEC(V341)&gt;255,"&gt;FF!",RIGHT(V341,2)),IF(Q341=3,DEC2HEX(MOD(HEX2DEC(V341),256),2),IF(ISNA(MATCH(R341,'8080'!$D$6:$D$252,0)),"###",VLOOKUP(R341,'8080'!$D$6:$K$252,4,0))))))</f>
        <v/>
      </c>
      <c r="F341" s="114" t="str">
        <f t="shared" si="74"/>
        <v/>
      </c>
      <c r="G341" s="53" t="str">
        <f t="shared" si="66"/>
        <v/>
      </c>
      <c r="H341" s="52"/>
      <c r="I341" s="43"/>
      <c r="J341" s="43"/>
      <c r="K341" s="251"/>
      <c r="L341" s="55" t="str">
        <f t="shared" si="67"/>
        <v/>
      </c>
      <c r="M341" s="38" t="str">
        <f>IF(ISNUMBER(Q341),IF(Q341&lt;10,"",VLOOKUP(R341,'8080'!$D$6:$J$252,'8080'!$I$4,0)),"")</f>
        <v/>
      </c>
      <c r="N341" s="53" t="str">
        <f>IF(ISNUMBER(Q341),IF(Q341&lt;10,"",VLOOKUP(R341,'8080'!$D$6:$J$252,'8080'!$H$4,0)),"")</f>
        <v/>
      </c>
      <c r="O341" s="210"/>
      <c r="P341" s="44"/>
      <c r="Q341" s="38" t="str">
        <f>IF(LEN(I341)=0,"",IF(I341="org",0,IF(I341="equ",1,IF(I341="db",2,IF(I341="dw",3,IF(I341="end",9,IF(ISNA(MATCH(I341,'8080'!$B$6:$B$252,0)),"BOGUS",VLOOKUP(I341,'8080'!$B$6:$L$252,'8080'!K$3,0))))))))</f>
        <v/>
      </c>
      <c r="R341" s="37" t="str">
        <f t="shared" si="68"/>
        <v/>
      </c>
      <c r="S341" s="38" t="str">
        <f>IF(LEN(Q341)=0,"",IF(Q341&gt;9,VLOOKUP(R341,'8080'!$D$6:$E$252,'8080'!$E$4,0),IF(OR(Q341&lt;2,Q341=9),0,IF(Q341=2,1,IF(Q341=3,2,"ERROR!")))))</f>
        <v/>
      </c>
      <c r="T341" s="37" t="str">
        <f t="shared" si="69"/>
        <v/>
      </c>
      <c r="U341" s="37" t="str">
        <f t="shared" si="75"/>
        <v/>
      </c>
      <c r="V341" s="37" t="str">
        <f t="shared" si="76"/>
        <v/>
      </c>
      <c r="W341" s="37" t="str">
        <f t="shared" si="70"/>
        <v/>
      </c>
      <c r="X341" s="38" t="str">
        <f t="shared" si="77"/>
        <v>0029</v>
      </c>
      <c r="Y341" s="38" t="str">
        <f t="shared" si="71"/>
        <v>0000</v>
      </c>
      <c r="Z341" s="38" t="str">
        <f t="shared" si="72"/>
        <v/>
      </c>
      <c r="AA341" s="37" t="str">
        <f>IF(LEFT(R341,1)="#","Invalid Instruction!",IF(ISNUMBER(Q341),IF(Q341&lt;10,"",VLOOKUP(R341,'8080'!$D$6:$J$252,'8080'!$J$4,0)),""))</f>
        <v/>
      </c>
      <c r="AB341" s="37" t="str">
        <f>IF(LEN(W341)=0,"",IF(ISERROR(VALUE(LEFT(W341,1))),IF(ISNA(MATCH(W341,W$13:W340,0)),"","DUP"),"LAB"))</f>
        <v/>
      </c>
      <c r="AC341" s="49"/>
    </row>
    <row r="342" spans="1:29" x14ac:dyDescent="0.2">
      <c r="A342" s="44"/>
      <c r="B342" s="210"/>
      <c r="C342" s="208" t="str">
        <f t="shared" si="73"/>
        <v/>
      </c>
      <c r="D342" s="54" t="str">
        <f t="shared" si="65"/>
        <v/>
      </c>
      <c r="E342" s="113" t="str">
        <f>IF(OR(LEN(I342)=0,Q342&lt;2,Q342=9),"",IF(AND(Q342&lt;4,LEFT(V342,1)="#"),"###",IF(Q342=2,IF(HEX2DEC(V342)&gt;255,"&gt;FF!",RIGHT(V342,2)),IF(Q342=3,DEC2HEX(MOD(HEX2DEC(V342),256),2),IF(ISNA(MATCH(R342,'8080'!$D$6:$D$252,0)),"###",VLOOKUP(R342,'8080'!$D$6:$K$252,4,0))))))</f>
        <v/>
      </c>
      <c r="F342" s="114" t="str">
        <f t="shared" si="74"/>
        <v/>
      </c>
      <c r="G342" s="53" t="str">
        <f t="shared" si="66"/>
        <v/>
      </c>
      <c r="H342" s="52"/>
      <c r="I342" s="43"/>
      <c r="J342" s="43"/>
      <c r="K342" s="251"/>
      <c r="L342" s="55" t="str">
        <f t="shared" si="67"/>
        <v/>
      </c>
      <c r="M342" s="38" t="str">
        <f>IF(ISNUMBER(Q342),IF(Q342&lt;10,"",VLOOKUP(R342,'8080'!$D$6:$J$252,'8080'!$I$4,0)),"")</f>
        <v/>
      </c>
      <c r="N342" s="53" t="str">
        <f>IF(ISNUMBER(Q342),IF(Q342&lt;10,"",VLOOKUP(R342,'8080'!$D$6:$J$252,'8080'!$H$4,0)),"")</f>
        <v/>
      </c>
      <c r="O342" s="210"/>
      <c r="P342" s="44"/>
      <c r="Q342" s="38" t="str">
        <f>IF(LEN(I342)=0,"",IF(I342="org",0,IF(I342="equ",1,IF(I342="db",2,IF(I342="dw",3,IF(I342="end",9,IF(ISNA(MATCH(I342,'8080'!$B$6:$B$252,0)),"BOGUS",VLOOKUP(I342,'8080'!$B$6:$L$252,'8080'!K$3,0))))))))</f>
        <v/>
      </c>
      <c r="R342" s="37" t="str">
        <f t="shared" si="68"/>
        <v/>
      </c>
      <c r="S342" s="38" t="str">
        <f>IF(LEN(Q342)=0,"",IF(Q342&gt;9,VLOOKUP(R342,'8080'!$D$6:$E$252,'8080'!$E$4,0),IF(OR(Q342&lt;2,Q342=9),0,IF(Q342=2,1,IF(Q342=3,2,"ERROR!")))))</f>
        <v/>
      </c>
      <c r="T342" s="37" t="str">
        <f t="shared" si="69"/>
        <v/>
      </c>
      <c r="U342" s="37" t="str">
        <f t="shared" si="75"/>
        <v/>
      </c>
      <c r="V342" s="37" t="str">
        <f t="shared" si="76"/>
        <v/>
      </c>
      <c r="W342" s="37" t="str">
        <f t="shared" si="70"/>
        <v/>
      </c>
      <c r="X342" s="38" t="str">
        <f t="shared" si="77"/>
        <v>0029</v>
      </c>
      <c r="Y342" s="38" t="str">
        <f t="shared" si="71"/>
        <v>0000</v>
      </c>
      <c r="Z342" s="38" t="str">
        <f t="shared" si="72"/>
        <v/>
      </c>
      <c r="AA342" s="37" t="str">
        <f>IF(LEFT(R342,1)="#","Invalid Instruction!",IF(ISNUMBER(Q342),IF(Q342&lt;10,"",VLOOKUP(R342,'8080'!$D$6:$J$252,'8080'!$J$4,0)),""))</f>
        <v/>
      </c>
      <c r="AB342" s="37" t="str">
        <f>IF(LEN(W342)=0,"",IF(ISERROR(VALUE(LEFT(W342,1))),IF(ISNA(MATCH(W342,W$13:W341,0)),"","DUP"),"LAB"))</f>
        <v/>
      </c>
      <c r="AC342" s="49"/>
    </row>
    <row r="343" spans="1:29" x14ac:dyDescent="0.2">
      <c r="A343" s="44"/>
      <c r="B343" s="210"/>
      <c r="C343" s="208" t="str">
        <f t="shared" si="73"/>
        <v/>
      </c>
      <c r="D343" s="54" t="str">
        <f t="shared" si="65"/>
        <v/>
      </c>
      <c r="E343" s="113" t="str">
        <f>IF(OR(LEN(I343)=0,Q343&lt;2,Q343=9),"",IF(AND(Q343&lt;4,LEFT(V343,1)="#"),"###",IF(Q343=2,IF(HEX2DEC(V343)&gt;255,"&gt;FF!",RIGHT(V343,2)),IF(Q343=3,DEC2HEX(MOD(HEX2DEC(V343),256),2),IF(ISNA(MATCH(R343,'8080'!$D$6:$D$252,0)),"###",VLOOKUP(R343,'8080'!$D$6:$K$252,4,0))))))</f>
        <v/>
      </c>
      <c r="F343" s="114" t="str">
        <f t="shared" si="74"/>
        <v/>
      </c>
      <c r="G343" s="53" t="str">
        <f t="shared" si="66"/>
        <v/>
      </c>
      <c r="H343" s="52"/>
      <c r="I343" s="43"/>
      <c r="J343" s="43"/>
      <c r="K343" s="251"/>
      <c r="L343" s="55" t="str">
        <f t="shared" si="67"/>
        <v/>
      </c>
      <c r="M343" s="38" t="str">
        <f>IF(ISNUMBER(Q343),IF(Q343&lt;10,"",VLOOKUP(R343,'8080'!$D$6:$J$252,'8080'!$I$4,0)),"")</f>
        <v/>
      </c>
      <c r="N343" s="53" t="str">
        <f>IF(ISNUMBER(Q343),IF(Q343&lt;10,"",VLOOKUP(R343,'8080'!$D$6:$J$252,'8080'!$H$4,0)),"")</f>
        <v/>
      </c>
      <c r="O343" s="210"/>
      <c r="P343" s="44"/>
      <c r="Q343" s="38" t="str">
        <f>IF(LEN(I343)=0,"",IF(I343="org",0,IF(I343="equ",1,IF(I343="db",2,IF(I343="dw",3,IF(I343="end",9,IF(ISNA(MATCH(I343,'8080'!$B$6:$B$252,0)),"BOGUS",VLOOKUP(I343,'8080'!$B$6:$L$252,'8080'!K$3,0))))))))</f>
        <v/>
      </c>
      <c r="R343" s="37" t="str">
        <f t="shared" si="68"/>
        <v/>
      </c>
      <c r="S343" s="38" t="str">
        <f>IF(LEN(Q343)=0,"",IF(Q343&gt;9,VLOOKUP(R343,'8080'!$D$6:$E$252,'8080'!$E$4,0),IF(OR(Q343&lt;2,Q343=9),0,IF(Q343=2,1,IF(Q343=3,2,"ERROR!")))))</f>
        <v/>
      </c>
      <c r="T343" s="37" t="str">
        <f t="shared" si="69"/>
        <v/>
      </c>
      <c r="U343" s="37" t="str">
        <f t="shared" si="75"/>
        <v/>
      </c>
      <c r="V343" s="37" t="str">
        <f t="shared" si="76"/>
        <v/>
      </c>
      <c r="W343" s="37" t="str">
        <f t="shared" si="70"/>
        <v/>
      </c>
      <c r="X343" s="38" t="str">
        <f t="shared" si="77"/>
        <v>0029</v>
      </c>
      <c r="Y343" s="38" t="str">
        <f t="shared" si="71"/>
        <v>0000</v>
      </c>
      <c r="Z343" s="38" t="str">
        <f t="shared" si="72"/>
        <v/>
      </c>
      <c r="AA343" s="37" t="str">
        <f>IF(LEFT(R343,1)="#","Invalid Instruction!",IF(ISNUMBER(Q343),IF(Q343&lt;10,"",VLOOKUP(R343,'8080'!$D$6:$J$252,'8080'!$J$4,0)),""))</f>
        <v/>
      </c>
      <c r="AB343" s="37" t="str">
        <f>IF(LEN(W343)=0,"",IF(ISERROR(VALUE(LEFT(W343,1))),IF(ISNA(MATCH(W343,W$13:W342,0)),"","DUP"),"LAB"))</f>
        <v/>
      </c>
      <c r="AC343" s="49"/>
    </row>
    <row r="344" spans="1:29" x14ac:dyDescent="0.2">
      <c r="A344" s="44"/>
      <c r="B344" s="210"/>
      <c r="C344" s="208" t="str">
        <f t="shared" si="73"/>
        <v/>
      </c>
      <c r="D344" s="54" t="str">
        <f t="shared" si="65"/>
        <v/>
      </c>
      <c r="E344" s="113" t="str">
        <f>IF(OR(LEN(I344)=0,Q344&lt;2,Q344=9),"",IF(AND(Q344&lt;4,LEFT(V344,1)="#"),"###",IF(Q344=2,IF(HEX2DEC(V344)&gt;255,"&gt;FF!",RIGHT(V344,2)),IF(Q344=3,DEC2HEX(MOD(HEX2DEC(V344),256),2),IF(ISNA(MATCH(R344,'8080'!$D$6:$D$252,0)),"###",VLOOKUP(R344,'8080'!$D$6:$K$252,4,0))))))</f>
        <v/>
      </c>
      <c r="F344" s="114" t="str">
        <f t="shared" si="74"/>
        <v/>
      </c>
      <c r="G344" s="53" t="str">
        <f t="shared" si="66"/>
        <v/>
      </c>
      <c r="H344" s="52"/>
      <c r="I344" s="43"/>
      <c r="J344" s="43"/>
      <c r="K344" s="251"/>
      <c r="L344" s="55" t="str">
        <f t="shared" si="67"/>
        <v/>
      </c>
      <c r="M344" s="38" t="str">
        <f>IF(ISNUMBER(Q344),IF(Q344&lt;10,"",VLOOKUP(R344,'8080'!$D$6:$J$252,'8080'!$I$4,0)),"")</f>
        <v/>
      </c>
      <c r="N344" s="53" t="str">
        <f>IF(ISNUMBER(Q344),IF(Q344&lt;10,"",VLOOKUP(R344,'8080'!$D$6:$J$252,'8080'!$H$4,0)),"")</f>
        <v/>
      </c>
      <c r="O344" s="210"/>
      <c r="P344" s="44"/>
      <c r="Q344" s="38" t="str">
        <f>IF(LEN(I344)=0,"",IF(I344="org",0,IF(I344="equ",1,IF(I344="db",2,IF(I344="dw",3,IF(I344="end",9,IF(ISNA(MATCH(I344,'8080'!$B$6:$B$252,0)),"BOGUS",VLOOKUP(I344,'8080'!$B$6:$L$252,'8080'!K$3,0))))))))</f>
        <v/>
      </c>
      <c r="R344" s="37" t="str">
        <f t="shared" si="68"/>
        <v/>
      </c>
      <c r="S344" s="38" t="str">
        <f>IF(LEN(Q344)=0,"",IF(Q344&gt;9,VLOOKUP(R344,'8080'!$D$6:$E$252,'8080'!$E$4,0),IF(OR(Q344&lt;2,Q344=9),0,IF(Q344=2,1,IF(Q344=3,2,"ERROR!")))))</f>
        <v/>
      </c>
      <c r="T344" s="37" t="str">
        <f t="shared" si="69"/>
        <v/>
      </c>
      <c r="U344" s="37" t="str">
        <f t="shared" si="75"/>
        <v/>
      </c>
      <c r="V344" s="37" t="str">
        <f t="shared" si="76"/>
        <v/>
      </c>
      <c r="W344" s="37" t="str">
        <f t="shared" si="70"/>
        <v/>
      </c>
      <c r="X344" s="38" t="str">
        <f t="shared" si="77"/>
        <v>0029</v>
      </c>
      <c r="Y344" s="38" t="str">
        <f t="shared" si="71"/>
        <v>0000</v>
      </c>
      <c r="Z344" s="38" t="str">
        <f t="shared" si="72"/>
        <v/>
      </c>
      <c r="AA344" s="37" t="str">
        <f>IF(LEFT(R344,1)="#","Invalid Instruction!",IF(ISNUMBER(Q344),IF(Q344&lt;10,"",VLOOKUP(R344,'8080'!$D$6:$J$252,'8080'!$J$4,0)),""))</f>
        <v/>
      </c>
      <c r="AB344" s="37" t="str">
        <f>IF(LEN(W344)=0,"",IF(ISERROR(VALUE(LEFT(W344,1))),IF(ISNA(MATCH(W344,W$13:W343,0)),"","DUP"),"LAB"))</f>
        <v/>
      </c>
      <c r="AC344" s="49"/>
    </row>
    <row r="345" spans="1:29" x14ac:dyDescent="0.2">
      <c r="A345" s="44"/>
      <c r="B345" s="210"/>
      <c r="C345" s="208" t="str">
        <f t="shared" si="73"/>
        <v/>
      </c>
      <c r="D345" s="54" t="str">
        <f t="shared" si="65"/>
        <v/>
      </c>
      <c r="E345" s="113" t="str">
        <f>IF(OR(LEN(I345)=0,Q345&lt;2,Q345=9),"",IF(AND(Q345&lt;4,LEFT(V345,1)="#"),"###",IF(Q345=2,IF(HEX2DEC(V345)&gt;255,"&gt;FF!",RIGHT(V345,2)),IF(Q345=3,DEC2HEX(MOD(HEX2DEC(V345),256),2),IF(ISNA(MATCH(R345,'8080'!$D$6:$D$252,0)),"###",VLOOKUP(R345,'8080'!$D$6:$K$252,4,0))))))</f>
        <v/>
      </c>
      <c r="F345" s="114" t="str">
        <f t="shared" si="74"/>
        <v/>
      </c>
      <c r="G345" s="53" t="str">
        <f t="shared" si="66"/>
        <v/>
      </c>
      <c r="H345" s="52"/>
      <c r="I345" s="43"/>
      <c r="J345" s="43"/>
      <c r="K345" s="251"/>
      <c r="L345" s="55" t="str">
        <f t="shared" si="67"/>
        <v/>
      </c>
      <c r="M345" s="38" t="str">
        <f>IF(ISNUMBER(Q345),IF(Q345&lt;10,"",VLOOKUP(R345,'8080'!$D$6:$J$252,'8080'!$I$4,0)),"")</f>
        <v/>
      </c>
      <c r="N345" s="53" t="str">
        <f>IF(ISNUMBER(Q345),IF(Q345&lt;10,"",VLOOKUP(R345,'8080'!$D$6:$J$252,'8080'!$H$4,0)),"")</f>
        <v/>
      </c>
      <c r="O345" s="210"/>
      <c r="P345" s="44"/>
      <c r="Q345" s="38" t="str">
        <f>IF(LEN(I345)=0,"",IF(I345="org",0,IF(I345="equ",1,IF(I345="db",2,IF(I345="dw",3,IF(I345="end",9,IF(ISNA(MATCH(I345,'8080'!$B$6:$B$252,0)),"BOGUS",VLOOKUP(I345,'8080'!$B$6:$L$252,'8080'!K$3,0))))))))</f>
        <v/>
      </c>
      <c r="R345" s="37" t="str">
        <f t="shared" si="68"/>
        <v/>
      </c>
      <c r="S345" s="38" t="str">
        <f>IF(LEN(Q345)=0,"",IF(Q345&gt;9,VLOOKUP(R345,'8080'!$D$6:$E$252,'8080'!$E$4,0),IF(OR(Q345&lt;2,Q345=9),0,IF(Q345=2,1,IF(Q345=3,2,"ERROR!")))))</f>
        <v/>
      </c>
      <c r="T345" s="37" t="str">
        <f t="shared" si="69"/>
        <v/>
      </c>
      <c r="U345" s="37" t="str">
        <f t="shared" si="75"/>
        <v/>
      </c>
      <c r="V345" s="37" t="str">
        <f t="shared" si="76"/>
        <v/>
      </c>
      <c r="W345" s="37" t="str">
        <f t="shared" si="70"/>
        <v/>
      </c>
      <c r="X345" s="38" t="str">
        <f t="shared" si="77"/>
        <v>0029</v>
      </c>
      <c r="Y345" s="38" t="str">
        <f t="shared" si="71"/>
        <v>0000</v>
      </c>
      <c r="Z345" s="38" t="str">
        <f t="shared" si="72"/>
        <v/>
      </c>
      <c r="AA345" s="37" t="str">
        <f>IF(LEFT(R345,1)="#","Invalid Instruction!",IF(ISNUMBER(Q345),IF(Q345&lt;10,"",VLOOKUP(R345,'8080'!$D$6:$J$252,'8080'!$J$4,0)),""))</f>
        <v/>
      </c>
      <c r="AB345" s="37" t="str">
        <f>IF(LEN(W345)=0,"",IF(ISERROR(VALUE(LEFT(W345,1))),IF(ISNA(MATCH(W345,W$13:W344,0)),"","DUP"),"LAB"))</f>
        <v/>
      </c>
      <c r="AC345" s="49"/>
    </row>
    <row r="346" spans="1:29" x14ac:dyDescent="0.2">
      <c r="A346" s="44"/>
      <c r="B346" s="210"/>
      <c r="C346" s="208" t="str">
        <f t="shared" si="73"/>
        <v/>
      </c>
      <c r="D346" s="54" t="str">
        <f t="shared" si="65"/>
        <v/>
      </c>
      <c r="E346" s="113" t="str">
        <f>IF(OR(LEN(I346)=0,Q346&lt;2,Q346=9),"",IF(AND(Q346&lt;4,LEFT(V346,1)="#"),"###",IF(Q346=2,IF(HEX2DEC(V346)&gt;255,"&gt;FF!",RIGHT(V346,2)),IF(Q346=3,DEC2HEX(MOD(HEX2DEC(V346),256),2),IF(ISNA(MATCH(R346,'8080'!$D$6:$D$252,0)),"###",VLOOKUP(R346,'8080'!$D$6:$K$252,4,0))))))</f>
        <v/>
      </c>
      <c r="F346" s="114" t="str">
        <f t="shared" si="74"/>
        <v/>
      </c>
      <c r="G346" s="53" t="str">
        <f t="shared" si="66"/>
        <v/>
      </c>
      <c r="H346" s="52"/>
      <c r="I346" s="43"/>
      <c r="J346" s="43"/>
      <c r="K346" s="251"/>
      <c r="L346" s="55" t="str">
        <f t="shared" si="67"/>
        <v/>
      </c>
      <c r="M346" s="38" t="str">
        <f>IF(ISNUMBER(Q346),IF(Q346&lt;10,"",VLOOKUP(R346,'8080'!$D$6:$J$252,'8080'!$I$4,0)),"")</f>
        <v/>
      </c>
      <c r="N346" s="53" t="str">
        <f>IF(ISNUMBER(Q346),IF(Q346&lt;10,"",VLOOKUP(R346,'8080'!$D$6:$J$252,'8080'!$H$4,0)),"")</f>
        <v/>
      </c>
      <c r="O346" s="210"/>
      <c r="P346" s="44"/>
      <c r="Q346" s="38" t="str">
        <f>IF(LEN(I346)=0,"",IF(I346="org",0,IF(I346="equ",1,IF(I346="db",2,IF(I346="dw",3,IF(I346="end",9,IF(ISNA(MATCH(I346,'8080'!$B$6:$B$252,0)),"BOGUS",VLOOKUP(I346,'8080'!$B$6:$L$252,'8080'!K$3,0))))))))</f>
        <v/>
      </c>
      <c r="R346" s="37" t="str">
        <f t="shared" si="68"/>
        <v/>
      </c>
      <c r="S346" s="38" t="str">
        <f>IF(LEN(Q346)=0,"",IF(Q346&gt;9,VLOOKUP(R346,'8080'!$D$6:$E$252,'8080'!$E$4,0),IF(OR(Q346&lt;2,Q346=9),0,IF(Q346=2,1,IF(Q346=3,2,"ERROR!")))))</f>
        <v/>
      </c>
      <c r="T346" s="37" t="str">
        <f t="shared" si="69"/>
        <v/>
      </c>
      <c r="U346" s="37" t="str">
        <f t="shared" si="75"/>
        <v/>
      </c>
      <c r="V346" s="37" t="str">
        <f t="shared" si="76"/>
        <v/>
      </c>
      <c r="W346" s="37" t="str">
        <f t="shared" si="70"/>
        <v/>
      </c>
      <c r="X346" s="38" t="str">
        <f t="shared" si="77"/>
        <v>0029</v>
      </c>
      <c r="Y346" s="38" t="str">
        <f t="shared" si="71"/>
        <v>0000</v>
      </c>
      <c r="Z346" s="38" t="str">
        <f t="shared" si="72"/>
        <v/>
      </c>
      <c r="AA346" s="37" t="str">
        <f>IF(LEFT(R346,1)="#","Invalid Instruction!",IF(ISNUMBER(Q346),IF(Q346&lt;10,"",VLOOKUP(R346,'8080'!$D$6:$J$252,'8080'!$J$4,0)),""))</f>
        <v/>
      </c>
      <c r="AB346" s="37" t="str">
        <f>IF(LEN(W346)=0,"",IF(ISERROR(VALUE(LEFT(W346,1))),IF(ISNA(MATCH(W346,W$13:W345,0)),"","DUP"),"LAB"))</f>
        <v/>
      </c>
      <c r="AC346" s="49"/>
    </row>
    <row r="347" spans="1:29" x14ac:dyDescent="0.2">
      <c r="A347" s="44"/>
      <c r="B347" s="210"/>
      <c r="C347" s="208" t="str">
        <f t="shared" si="73"/>
        <v/>
      </c>
      <c r="D347" s="54" t="str">
        <f t="shared" si="65"/>
        <v/>
      </c>
      <c r="E347" s="113" t="str">
        <f>IF(OR(LEN(I347)=0,Q347&lt;2,Q347=9),"",IF(AND(Q347&lt;4,LEFT(V347,1)="#"),"###",IF(Q347=2,IF(HEX2DEC(V347)&gt;255,"&gt;FF!",RIGHT(V347,2)),IF(Q347=3,DEC2HEX(MOD(HEX2DEC(V347),256),2),IF(ISNA(MATCH(R347,'8080'!$D$6:$D$252,0)),"###",VLOOKUP(R347,'8080'!$D$6:$K$252,4,0))))))</f>
        <v/>
      </c>
      <c r="F347" s="114" t="str">
        <f t="shared" si="74"/>
        <v/>
      </c>
      <c r="G347" s="53" t="str">
        <f t="shared" si="66"/>
        <v/>
      </c>
      <c r="H347" s="52"/>
      <c r="I347" s="43"/>
      <c r="J347" s="43"/>
      <c r="K347" s="251"/>
      <c r="L347" s="55" t="str">
        <f t="shared" si="67"/>
        <v/>
      </c>
      <c r="M347" s="38" t="str">
        <f>IF(ISNUMBER(Q347),IF(Q347&lt;10,"",VLOOKUP(R347,'8080'!$D$6:$J$252,'8080'!$I$4,0)),"")</f>
        <v/>
      </c>
      <c r="N347" s="53" t="str">
        <f>IF(ISNUMBER(Q347),IF(Q347&lt;10,"",VLOOKUP(R347,'8080'!$D$6:$J$252,'8080'!$H$4,0)),"")</f>
        <v/>
      </c>
      <c r="O347" s="210"/>
      <c r="P347" s="44"/>
      <c r="Q347" s="38" t="str">
        <f>IF(LEN(I347)=0,"",IF(I347="org",0,IF(I347="equ",1,IF(I347="db",2,IF(I347="dw",3,IF(I347="end",9,IF(ISNA(MATCH(I347,'8080'!$B$6:$B$252,0)),"BOGUS",VLOOKUP(I347,'8080'!$B$6:$L$252,'8080'!K$3,0))))))))</f>
        <v/>
      </c>
      <c r="R347" s="37" t="str">
        <f t="shared" si="68"/>
        <v/>
      </c>
      <c r="S347" s="38" t="str">
        <f>IF(LEN(Q347)=0,"",IF(Q347&gt;9,VLOOKUP(R347,'8080'!$D$6:$E$252,'8080'!$E$4,0),IF(OR(Q347&lt;2,Q347=9),0,IF(Q347=2,1,IF(Q347=3,2,"ERROR!")))))</f>
        <v/>
      </c>
      <c r="T347" s="37" t="str">
        <f t="shared" si="69"/>
        <v/>
      </c>
      <c r="U347" s="37" t="str">
        <f t="shared" si="75"/>
        <v/>
      </c>
      <c r="V347" s="37" t="str">
        <f t="shared" si="76"/>
        <v/>
      </c>
      <c r="W347" s="37" t="str">
        <f t="shared" si="70"/>
        <v/>
      </c>
      <c r="X347" s="38" t="str">
        <f t="shared" si="77"/>
        <v>0029</v>
      </c>
      <c r="Y347" s="38" t="str">
        <f t="shared" si="71"/>
        <v>0000</v>
      </c>
      <c r="Z347" s="38" t="str">
        <f t="shared" si="72"/>
        <v/>
      </c>
      <c r="AA347" s="37" t="str">
        <f>IF(LEFT(R347,1)="#","Invalid Instruction!",IF(ISNUMBER(Q347),IF(Q347&lt;10,"",VLOOKUP(R347,'8080'!$D$6:$J$252,'8080'!$J$4,0)),""))</f>
        <v/>
      </c>
      <c r="AB347" s="37" t="str">
        <f>IF(LEN(W347)=0,"",IF(ISERROR(VALUE(LEFT(W347,1))),IF(ISNA(MATCH(W347,W$13:W346,0)),"","DUP"),"LAB"))</f>
        <v/>
      </c>
      <c r="AC347" s="49"/>
    </row>
    <row r="348" spans="1:29" x14ac:dyDescent="0.2">
      <c r="A348" s="44"/>
      <c r="B348" s="210"/>
      <c r="C348" s="208" t="str">
        <f t="shared" si="73"/>
        <v/>
      </c>
      <c r="D348" s="54" t="str">
        <f t="shared" si="65"/>
        <v/>
      </c>
      <c r="E348" s="113" t="str">
        <f>IF(OR(LEN(I348)=0,Q348&lt;2,Q348=9),"",IF(AND(Q348&lt;4,LEFT(V348,1)="#"),"###",IF(Q348=2,IF(HEX2DEC(V348)&gt;255,"&gt;FF!",RIGHT(V348,2)),IF(Q348=3,DEC2HEX(MOD(HEX2DEC(V348),256),2),IF(ISNA(MATCH(R348,'8080'!$D$6:$D$252,0)),"###",VLOOKUP(R348,'8080'!$D$6:$K$252,4,0))))))</f>
        <v/>
      </c>
      <c r="F348" s="114" t="str">
        <f t="shared" si="74"/>
        <v/>
      </c>
      <c r="G348" s="53" t="str">
        <f t="shared" si="66"/>
        <v/>
      </c>
      <c r="H348" s="52"/>
      <c r="I348" s="43"/>
      <c r="J348" s="43"/>
      <c r="K348" s="251"/>
      <c r="L348" s="55" t="str">
        <f t="shared" si="67"/>
        <v/>
      </c>
      <c r="M348" s="38" t="str">
        <f>IF(ISNUMBER(Q348),IF(Q348&lt;10,"",VLOOKUP(R348,'8080'!$D$6:$J$252,'8080'!$I$4,0)),"")</f>
        <v/>
      </c>
      <c r="N348" s="53" t="str">
        <f>IF(ISNUMBER(Q348),IF(Q348&lt;10,"",VLOOKUP(R348,'8080'!$D$6:$J$252,'8080'!$H$4,0)),"")</f>
        <v/>
      </c>
      <c r="O348" s="210"/>
      <c r="P348" s="44"/>
      <c r="Q348" s="38" t="str">
        <f>IF(LEN(I348)=0,"",IF(I348="org",0,IF(I348="equ",1,IF(I348="db",2,IF(I348="dw",3,IF(I348="end",9,IF(ISNA(MATCH(I348,'8080'!$B$6:$B$252,0)),"BOGUS",VLOOKUP(I348,'8080'!$B$6:$L$252,'8080'!K$3,0))))))))</f>
        <v/>
      </c>
      <c r="R348" s="37" t="str">
        <f t="shared" si="68"/>
        <v/>
      </c>
      <c r="S348" s="38" t="str">
        <f>IF(LEN(Q348)=0,"",IF(Q348&gt;9,VLOOKUP(R348,'8080'!$D$6:$E$252,'8080'!$E$4,0),IF(OR(Q348&lt;2,Q348=9),0,IF(Q348=2,1,IF(Q348=3,2,"ERROR!")))))</f>
        <v/>
      </c>
      <c r="T348" s="37" t="str">
        <f t="shared" si="69"/>
        <v/>
      </c>
      <c r="U348" s="37" t="str">
        <f t="shared" si="75"/>
        <v/>
      </c>
      <c r="V348" s="37" t="str">
        <f t="shared" si="76"/>
        <v/>
      </c>
      <c r="W348" s="37" t="str">
        <f t="shared" si="70"/>
        <v/>
      </c>
      <c r="X348" s="38" t="str">
        <f t="shared" si="77"/>
        <v>0029</v>
      </c>
      <c r="Y348" s="38" t="str">
        <f t="shared" si="71"/>
        <v>0000</v>
      </c>
      <c r="Z348" s="38" t="str">
        <f t="shared" si="72"/>
        <v/>
      </c>
      <c r="AA348" s="37" t="str">
        <f>IF(LEFT(R348,1)="#","Invalid Instruction!",IF(ISNUMBER(Q348),IF(Q348&lt;10,"",VLOOKUP(R348,'8080'!$D$6:$J$252,'8080'!$J$4,0)),""))</f>
        <v/>
      </c>
      <c r="AB348" s="37" t="str">
        <f>IF(LEN(W348)=0,"",IF(ISERROR(VALUE(LEFT(W348,1))),IF(ISNA(MATCH(W348,W$13:W347,0)),"","DUP"),"LAB"))</f>
        <v/>
      </c>
      <c r="AC348" s="49"/>
    </row>
    <row r="349" spans="1:29" x14ac:dyDescent="0.2">
      <c r="A349" s="44"/>
      <c r="B349" s="210"/>
      <c r="C349" s="208" t="str">
        <f t="shared" si="73"/>
        <v/>
      </c>
      <c r="D349" s="54" t="str">
        <f t="shared" si="65"/>
        <v/>
      </c>
      <c r="E349" s="113" t="str">
        <f>IF(OR(LEN(I349)=0,Q349&lt;2,Q349=9),"",IF(AND(Q349&lt;4,LEFT(V349,1)="#"),"###",IF(Q349=2,IF(HEX2DEC(V349)&gt;255,"&gt;FF!",RIGHT(V349,2)),IF(Q349=3,DEC2HEX(MOD(HEX2DEC(V349),256),2),IF(ISNA(MATCH(R349,'8080'!$D$6:$D$252,0)),"###",VLOOKUP(R349,'8080'!$D$6:$K$252,4,0))))))</f>
        <v/>
      </c>
      <c r="F349" s="114" t="str">
        <f t="shared" si="74"/>
        <v/>
      </c>
      <c r="G349" s="53" t="str">
        <f t="shared" si="66"/>
        <v/>
      </c>
      <c r="H349" s="52"/>
      <c r="I349" s="43"/>
      <c r="J349" s="43"/>
      <c r="K349" s="251"/>
      <c r="L349" s="55" t="str">
        <f t="shared" si="67"/>
        <v/>
      </c>
      <c r="M349" s="38" t="str">
        <f>IF(ISNUMBER(Q349),IF(Q349&lt;10,"",VLOOKUP(R349,'8080'!$D$6:$J$252,'8080'!$I$4,0)),"")</f>
        <v/>
      </c>
      <c r="N349" s="53" t="str">
        <f>IF(ISNUMBER(Q349),IF(Q349&lt;10,"",VLOOKUP(R349,'8080'!$D$6:$J$252,'8080'!$H$4,0)),"")</f>
        <v/>
      </c>
      <c r="O349" s="210"/>
      <c r="P349" s="44"/>
      <c r="Q349" s="38" t="str">
        <f>IF(LEN(I349)=0,"",IF(I349="org",0,IF(I349="equ",1,IF(I349="db",2,IF(I349="dw",3,IF(I349="end",9,IF(ISNA(MATCH(I349,'8080'!$B$6:$B$252,0)),"BOGUS",VLOOKUP(I349,'8080'!$B$6:$L$252,'8080'!K$3,0))))))))</f>
        <v/>
      </c>
      <c r="R349" s="37" t="str">
        <f t="shared" si="68"/>
        <v/>
      </c>
      <c r="S349" s="38" t="str">
        <f>IF(LEN(Q349)=0,"",IF(Q349&gt;9,VLOOKUP(R349,'8080'!$D$6:$E$252,'8080'!$E$4,0),IF(OR(Q349&lt;2,Q349=9),0,IF(Q349=2,1,IF(Q349=3,2,"ERROR!")))))</f>
        <v/>
      </c>
      <c r="T349" s="37" t="str">
        <f t="shared" si="69"/>
        <v/>
      </c>
      <c r="U349" s="37" t="str">
        <f t="shared" si="75"/>
        <v/>
      </c>
      <c r="V349" s="37" t="str">
        <f t="shared" si="76"/>
        <v/>
      </c>
      <c r="W349" s="37" t="str">
        <f t="shared" si="70"/>
        <v/>
      </c>
      <c r="X349" s="38" t="str">
        <f t="shared" si="77"/>
        <v>0029</v>
      </c>
      <c r="Y349" s="38" t="str">
        <f t="shared" si="71"/>
        <v>0000</v>
      </c>
      <c r="Z349" s="38" t="str">
        <f t="shared" si="72"/>
        <v/>
      </c>
      <c r="AA349" s="37" t="str">
        <f>IF(LEFT(R349,1)="#","Invalid Instruction!",IF(ISNUMBER(Q349),IF(Q349&lt;10,"",VLOOKUP(R349,'8080'!$D$6:$J$252,'8080'!$J$4,0)),""))</f>
        <v/>
      </c>
      <c r="AB349" s="37" t="str">
        <f>IF(LEN(W349)=0,"",IF(ISERROR(VALUE(LEFT(W349,1))),IF(ISNA(MATCH(W349,W$13:W348,0)),"","DUP"),"LAB"))</f>
        <v/>
      </c>
      <c r="AC349" s="49"/>
    </row>
    <row r="350" spans="1:29" x14ac:dyDescent="0.2">
      <c r="A350" s="44"/>
      <c r="B350" s="210"/>
      <c r="C350" s="208" t="str">
        <f t="shared" si="73"/>
        <v/>
      </c>
      <c r="D350" s="54" t="str">
        <f t="shared" si="65"/>
        <v/>
      </c>
      <c r="E350" s="113" t="str">
        <f>IF(OR(LEN(I350)=0,Q350&lt;2,Q350=9),"",IF(AND(Q350&lt;4,LEFT(V350,1)="#"),"###",IF(Q350=2,IF(HEX2DEC(V350)&gt;255,"&gt;FF!",RIGHT(V350,2)),IF(Q350=3,DEC2HEX(MOD(HEX2DEC(V350),256),2),IF(ISNA(MATCH(R350,'8080'!$D$6:$D$252,0)),"###",VLOOKUP(R350,'8080'!$D$6:$K$252,4,0))))))</f>
        <v/>
      </c>
      <c r="F350" s="114" t="str">
        <f t="shared" si="74"/>
        <v/>
      </c>
      <c r="G350" s="53" t="str">
        <f t="shared" si="66"/>
        <v/>
      </c>
      <c r="H350" s="52"/>
      <c r="I350" s="43"/>
      <c r="J350" s="43"/>
      <c r="K350" s="251"/>
      <c r="L350" s="55" t="str">
        <f t="shared" si="67"/>
        <v/>
      </c>
      <c r="M350" s="38" t="str">
        <f>IF(ISNUMBER(Q350),IF(Q350&lt;10,"",VLOOKUP(R350,'8080'!$D$6:$J$252,'8080'!$I$4,0)),"")</f>
        <v/>
      </c>
      <c r="N350" s="53" t="str">
        <f>IF(ISNUMBER(Q350),IF(Q350&lt;10,"",VLOOKUP(R350,'8080'!$D$6:$J$252,'8080'!$H$4,0)),"")</f>
        <v/>
      </c>
      <c r="O350" s="210"/>
      <c r="P350" s="44"/>
      <c r="Q350" s="38" t="str">
        <f>IF(LEN(I350)=0,"",IF(I350="org",0,IF(I350="equ",1,IF(I350="db",2,IF(I350="dw",3,IF(I350="end",9,IF(ISNA(MATCH(I350,'8080'!$B$6:$B$252,0)),"BOGUS",VLOOKUP(I350,'8080'!$B$6:$L$252,'8080'!K$3,0))))))))</f>
        <v/>
      </c>
      <c r="R350" s="37" t="str">
        <f t="shared" si="68"/>
        <v/>
      </c>
      <c r="S350" s="38" t="str">
        <f>IF(LEN(Q350)=0,"",IF(Q350&gt;9,VLOOKUP(R350,'8080'!$D$6:$E$252,'8080'!$E$4,0),IF(OR(Q350&lt;2,Q350=9),0,IF(Q350=2,1,IF(Q350=3,2,"ERROR!")))))</f>
        <v/>
      </c>
      <c r="T350" s="37" t="str">
        <f t="shared" si="69"/>
        <v/>
      </c>
      <c r="U350" s="37" t="str">
        <f t="shared" si="75"/>
        <v/>
      </c>
      <c r="V350" s="37" t="str">
        <f t="shared" si="76"/>
        <v/>
      </c>
      <c r="W350" s="37" t="str">
        <f t="shared" si="70"/>
        <v/>
      </c>
      <c r="X350" s="38" t="str">
        <f t="shared" si="77"/>
        <v>0029</v>
      </c>
      <c r="Y350" s="38" t="str">
        <f t="shared" si="71"/>
        <v>0000</v>
      </c>
      <c r="Z350" s="38" t="str">
        <f t="shared" si="72"/>
        <v/>
      </c>
      <c r="AA350" s="37" t="str">
        <f>IF(LEFT(R350,1)="#","Invalid Instruction!",IF(ISNUMBER(Q350),IF(Q350&lt;10,"",VLOOKUP(R350,'8080'!$D$6:$J$252,'8080'!$J$4,0)),""))</f>
        <v/>
      </c>
      <c r="AB350" s="37" t="str">
        <f>IF(LEN(W350)=0,"",IF(ISERROR(VALUE(LEFT(W350,1))),IF(ISNA(MATCH(W350,W$13:W349,0)),"","DUP"),"LAB"))</f>
        <v/>
      </c>
      <c r="AC350" s="49"/>
    </row>
    <row r="351" spans="1:29" x14ac:dyDescent="0.2">
      <c r="A351" s="44"/>
      <c r="B351" s="210"/>
      <c r="C351" s="208" t="str">
        <f t="shared" si="73"/>
        <v/>
      </c>
      <c r="D351" s="54" t="str">
        <f t="shared" si="65"/>
        <v/>
      </c>
      <c r="E351" s="113" t="str">
        <f>IF(OR(LEN(I351)=0,Q351&lt;2,Q351=9),"",IF(AND(Q351&lt;4,LEFT(V351,1)="#"),"###",IF(Q351=2,IF(HEX2DEC(V351)&gt;255,"&gt;FF!",RIGHT(V351,2)),IF(Q351=3,DEC2HEX(MOD(HEX2DEC(V351),256),2),IF(ISNA(MATCH(R351,'8080'!$D$6:$D$252,0)),"###",VLOOKUP(R351,'8080'!$D$6:$K$252,4,0))))))</f>
        <v/>
      </c>
      <c r="F351" s="114" t="str">
        <f t="shared" si="74"/>
        <v/>
      </c>
      <c r="G351" s="53" t="str">
        <f t="shared" si="66"/>
        <v/>
      </c>
      <c r="H351" s="52"/>
      <c r="I351" s="43"/>
      <c r="J351" s="43"/>
      <c r="K351" s="251"/>
      <c r="L351" s="55" t="str">
        <f t="shared" si="67"/>
        <v/>
      </c>
      <c r="M351" s="38" t="str">
        <f>IF(ISNUMBER(Q351),IF(Q351&lt;10,"",VLOOKUP(R351,'8080'!$D$6:$J$252,'8080'!$I$4,0)),"")</f>
        <v/>
      </c>
      <c r="N351" s="53" t="str">
        <f>IF(ISNUMBER(Q351),IF(Q351&lt;10,"",VLOOKUP(R351,'8080'!$D$6:$J$252,'8080'!$H$4,0)),"")</f>
        <v/>
      </c>
      <c r="O351" s="210"/>
      <c r="P351" s="44"/>
      <c r="Q351" s="38" t="str">
        <f>IF(LEN(I351)=0,"",IF(I351="org",0,IF(I351="equ",1,IF(I351="db",2,IF(I351="dw",3,IF(I351="end",9,IF(ISNA(MATCH(I351,'8080'!$B$6:$B$252,0)),"BOGUS",VLOOKUP(I351,'8080'!$B$6:$L$252,'8080'!K$3,0))))))))</f>
        <v/>
      </c>
      <c r="R351" s="37" t="str">
        <f t="shared" si="68"/>
        <v/>
      </c>
      <c r="S351" s="38" t="str">
        <f>IF(LEN(Q351)=0,"",IF(Q351&gt;9,VLOOKUP(R351,'8080'!$D$6:$E$252,'8080'!$E$4,0),IF(OR(Q351&lt;2,Q351=9),0,IF(Q351=2,1,IF(Q351=3,2,"ERROR!")))))</f>
        <v/>
      </c>
      <c r="T351" s="37" t="str">
        <f t="shared" si="69"/>
        <v/>
      </c>
      <c r="U351" s="37" t="str">
        <f t="shared" si="75"/>
        <v/>
      </c>
      <c r="V351" s="37" t="str">
        <f t="shared" si="76"/>
        <v/>
      </c>
      <c r="W351" s="37" t="str">
        <f t="shared" si="70"/>
        <v/>
      </c>
      <c r="X351" s="38" t="str">
        <f t="shared" si="77"/>
        <v>0029</v>
      </c>
      <c r="Y351" s="38" t="str">
        <f t="shared" si="71"/>
        <v>0000</v>
      </c>
      <c r="Z351" s="38" t="str">
        <f t="shared" si="72"/>
        <v/>
      </c>
      <c r="AA351" s="37" t="str">
        <f>IF(LEFT(R351,1)="#","Invalid Instruction!",IF(ISNUMBER(Q351),IF(Q351&lt;10,"",VLOOKUP(R351,'8080'!$D$6:$J$252,'8080'!$J$4,0)),""))</f>
        <v/>
      </c>
      <c r="AB351" s="37" t="str">
        <f>IF(LEN(W351)=0,"",IF(ISERROR(VALUE(LEFT(W351,1))),IF(ISNA(MATCH(W351,W$13:W350,0)),"","DUP"),"LAB"))</f>
        <v/>
      </c>
      <c r="AC351" s="49"/>
    </row>
    <row r="352" spans="1:29" x14ac:dyDescent="0.2">
      <c r="A352" s="44"/>
      <c r="B352" s="210"/>
      <c r="C352" s="208" t="str">
        <f t="shared" si="73"/>
        <v/>
      </c>
      <c r="D352" s="54" t="str">
        <f t="shared" si="65"/>
        <v/>
      </c>
      <c r="E352" s="113" t="str">
        <f>IF(OR(LEN(I352)=0,Q352&lt;2,Q352=9),"",IF(AND(Q352&lt;4,LEFT(V352,1)="#"),"###",IF(Q352=2,IF(HEX2DEC(V352)&gt;255,"&gt;FF!",RIGHT(V352,2)),IF(Q352=3,DEC2HEX(MOD(HEX2DEC(V352),256),2),IF(ISNA(MATCH(R352,'8080'!$D$6:$D$252,0)),"###",VLOOKUP(R352,'8080'!$D$6:$K$252,4,0))))))</f>
        <v/>
      </c>
      <c r="F352" s="114" t="str">
        <f t="shared" si="74"/>
        <v/>
      </c>
      <c r="G352" s="53" t="str">
        <f t="shared" si="66"/>
        <v/>
      </c>
      <c r="H352" s="52"/>
      <c r="I352" s="43"/>
      <c r="J352" s="43"/>
      <c r="K352" s="251"/>
      <c r="L352" s="55" t="str">
        <f t="shared" si="67"/>
        <v/>
      </c>
      <c r="M352" s="38" t="str">
        <f>IF(ISNUMBER(Q352),IF(Q352&lt;10,"",VLOOKUP(R352,'8080'!$D$6:$J$252,'8080'!$I$4,0)),"")</f>
        <v/>
      </c>
      <c r="N352" s="53" t="str">
        <f>IF(ISNUMBER(Q352),IF(Q352&lt;10,"",VLOOKUP(R352,'8080'!$D$6:$J$252,'8080'!$H$4,0)),"")</f>
        <v/>
      </c>
      <c r="O352" s="210"/>
      <c r="P352" s="44"/>
      <c r="Q352" s="38" t="str">
        <f>IF(LEN(I352)=0,"",IF(I352="org",0,IF(I352="equ",1,IF(I352="db",2,IF(I352="dw",3,IF(I352="end",9,IF(ISNA(MATCH(I352,'8080'!$B$6:$B$252,0)),"BOGUS",VLOOKUP(I352,'8080'!$B$6:$L$252,'8080'!K$3,0))))))))</f>
        <v/>
      </c>
      <c r="R352" s="37" t="str">
        <f t="shared" si="68"/>
        <v/>
      </c>
      <c r="S352" s="38" t="str">
        <f>IF(LEN(Q352)=0,"",IF(Q352&gt;9,VLOOKUP(R352,'8080'!$D$6:$E$252,'8080'!$E$4,0),IF(OR(Q352&lt;2,Q352=9),0,IF(Q352=2,1,IF(Q352=3,2,"ERROR!")))))</f>
        <v/>
      </c>
      <c r="T352" s="37" t="str">
        <f t="shared" si="69"/>
        <v/>
      </c>
      <c r="U352" s="37" t="str">
        <f t="shared" si="75"/>
        <v/>
      </c>
      <c r="V352" s="37" t="str">
        <f t="shared" si="76"/>
        <v/>
      </c>
      <c r="W352" s="37" t="str">
        <f t="shared" si="70"/>
        <v/>
      </c>
      <c r="X352" s="38" t="str">
        <f t="shared" si="77"/>
        <v>0029</v>
      </c>
      <c r="Y352" s="38" t="str">
        <f t="shared" si="71"/>
        <v>0000</v>
      </c>
      <c r="Z352" s="38" t="str">
        <f t="shared" si="72"/>
        <v/>
      </c>
      <c r="AA352" s="37" t="str">
        <f>IF(LEFT(R352,1)="#","Invalid Instruction!",IF(ISNUMBER(Q352),IF(Q352&lt;10,"",VLOOKUP(R352,'8080'!$D$6:$J$252,'8080'!$J$4,0)),""))</f>
        <v/>
      </c>
      <c r="AB352" s="37" t="str">
        <f>IF(LEN(W352)=0,"",IF(ISERROR(VALUE(LEFT(W352,1))),IF(ISNA(MATCH(W352,W$13:W351,0)),"","DUP"),"LAB"))</f>
        <v/>
      </c>
      <c r="AC352" s="49"/>
    </row>
    <row r="353" spans="1:29" x14ac:dyDescent="0.2">
      <c r="A353" s="44"/>
      <c r="B353" s="210"/>
      <c r="C353" s="208" t="str">
        <f t="shared" si="73"/>
        <v/>
      </c>
      <c r="D353" s="54" t="str">
        <f t="shared" si="65"/>
        <v/>
      </c>
      <c r="E353" s="113" t="str">
        <f>IF(OR(LEN(I353)=0,Q353&lt;2,Q353=9),"",IF(AND(Q353&lt;4,LEFT(V353,1)="#"),"###",IF(Q353=2,IF(HEX2DEC(V353)&gt;255,"&gt;FF!",RIGHT(V353,2)),IF(Q353=3,DEC2HEX(MOD(HEX2DEC(V353),256),2),IF(ISNA(MATCH(R353,'8080'!$D$6:$D$252,0)),"###",VLOOKUP(R353,'8080'!$D$6:$K$252,4,0))))))</f>
        <v/>
      </c>
      <c r="F353" s="114" t="str">
        <f t="shared" si="74"/>
        <v/>
      </c>
      <c r="G353" s="53" t="str">
        <f t="shared" si="66"/>
        <v/>
      </c>
      <c r="H353" s="52"/>
      <c r="I353" s="43"/>
      <c r="J353" s="43"/>
      <c r="K353" s="251"/>
      <c r="L353" s="55" t="str">
        <f t="shared" si="67"/>
        <v/>
      </c>
      <c r="M353" s="38" t="str">
        <f>IF(ISNUMBER(Q353),IF(Q353&lt;10,"",VLOOKUP(R353,'8080'!$D$6:$J$252,'8080'!$I$4,0)),"")</f>
        <v/>
      </c>
      <c r="N353" s="53" t="str">
        <f>IF(ISNUMBER(Q353),IF(Q353&lt;10,"",VLOOKUP(R353,'8080'!$D$6:$J$252,'8080'!$H$4,0)),"")</f>
        <v/>
      </c>
      <c r="O353" s="210"/>
      <c r="P353" s="44"/>
      <c r="Q353" s="38" t="str">
        <f>IF(LEN(I353)=0,"",IF(I353="org",0,IF(I353="equ",1,IF(I353="db",2,IF(I353="dw",3,IF(I353="end",9,IF(ISNA(MATCH(I353,'8080'!$B$6:$B$252,0)),"BOGUS",VLOOKUP(I353,'8080'!$B$6:$L$252,'8080'!K$3,0))))))))</f>
        <v/>
      </c>
      <c r="R353" s="37" t="str">
        <f t="shared" si="68"/>
        <v/>
      </c>
      <c r="S353" s="38" t="str">
        <f>IF(LEN(Q353)=0,"",IF(Q353&gt;9,VLOOKUP(R353,'8080'!$D$6:$E$252,'8080'!$E$4,0),IF(OR(Q353&lt;2,Q353=9),0,IF(Q353=2,1,IF(Q353=3,2,"ERROR!")))))</f>
        <v/>
      </c>
      <c r="T353" s="37" t="str">
        <f t="shared" si="69"/>
        <v/>
      </c>
      <c r="U353" s="37" t="str">
        <f t="shared" si="75"/>
        <v/>
      </c>
      <c r="V353" s="37" t="str">
        <f t="shared" si="76"/>
        <v/>
      </c>
      <c r="W353" s="37" t="str">
        <f t="shared" si="70"/>
        <v/>
      </c>
      <c r="X353" s="38" t="str">
        <f t="shared" si="77"/>
        <v>0029</v>
      </c>
      <c r="Y353" s="38" t="str">
        <f t="shared" si="71"/>
        <v>0000</v>
      </c>
      <c r="Z353" s="38" t="str">
        <f t="shared" si="72"/>
        <v/>
      </c>
      <c r="AA353" s="37" t="str">
        <f>IF(LEFT(R353,1)="#","Invalid Instruction!",IF(ISNUMBER(Q353),IF(Q353&lt;10,"",VLOOKUP(R353,'8080'!$D$6:$J$252,'8080'!$J$4,0)),""))</f>
        <v/>
      </c>
      <c r="AB353" s="37" t="str">
        <f>IF(LEN(W353)=0,"",IF(ISERROR(VALUE(LEFT(W353,1))),IF(ISNA(MATCH(W353,W$13:W352,0)),"","DUP"),"LAB"))</f>
        <v/>
      </c>
      <c r="AC353" s="49"/>
    </row>
    <row r="354" spans="1:29" x14ac:dyDescent="0.2">
      <c r="A354" s="44"/>
      <c r="B354" s="210"/>
      <c r="C354" s="208" t="str">
        <f t="shared" si="73"/>
        <v/>
      </c>
      <c r="D354" s="54" t="str">
        <f t="shared" si="65"/>
        <v/>
      </c>
      <c r="E354" s="113" t="str">
        <f>IF(OR(LEN(I354)=0,Q354&lt;2,Q354=9),"",IF(AND(Q354&lt;4,LEFT(V354,1)="#"),"###",IF(Q354=2,IF(HEX2DEC(V354)&gt;255,"&gt;FF!",RIGHT(V354,2)),IF(Q354=3,DEC2HEX(MOD(HEX2DEC(V354),256),2),IF(ISNA(MATCH(R354,'8080'!$D$6:$D$252,0)),"###",VLOOKUP(R354,'8080'!$D$6:$K$252,4,0))))))</f>
        <v/>
      </c>
      <c r="F354" s="114" t="str">
        <f t="shared" si="74"/>
        <v/>
      </c>
      <c r="G354" s="53" t="str">
        <f t="shared" si="66"/>
        <v/>
      </c>
      <c r="H354" s="52"/>
      <c r="I354" s="43"/>
      <c r="J354" s="43"/>
      <c r="K354" s="251"/>
      <c r="L354" s="55" t="str">
        <f t="shared" si="67"/>
        <v/>
      </c>
      <c r="M354" s="38" t="str">
        <f>IF(ISNUMBER(Q354),IF(Q354&lt;10,"",VLOOKUP(R354,'8080'!$D$6:$J$252,'8080'!$I$4,0)),"")</f>
        <v/>
      </c>
      <c r="N354" s="53" t="str">
        <f>IF(ISNUMBER(Q354),IF(Q354&lt;10,"",VLOOKUP(R354,'8080'!$D$6:$J$252,'8080'!$H$4,0)),"")</f>
        <v/>
      </c>
      <c r="O354" s="210"/>
      <c r="P354" s="44"/>
      <c r="Q354" s="38" t="str">
        <f>IF(LEN(I354)=0,"",IF(I354="org",0,IF(I354="equ",1,IF(I354="db",2,IF(I354="dw",3,IF(I354="end",9,IF(ISNA(MATCH(I354,'8080'!$B$6:$B$252,0)),"BOGUS",VLOOKUP(I354,'8080'!$B$6:$L$252,'8080'!K$3,0))))))))</f>
        <v/>
      </c>
      <c r="R354" s="37" t="str">
        <f t="shared" si="68"/>
        <v/>
      </c>
      <c r="S354" s="38" t="str">
        <f>IF(LEN(Q354)=0,"",IF(Q354&gt;9,VLOOKUP(R354,'8080'!$D$6:$E$252,'8080'!$E$4,0),IF(OR(Q354&lt;2,Q354=9),0,IF(Q354=2,1,IF(Q354=3,2,"ERROR!")))))</f>
        <v/>
      </c>
      <c r="T354" s="37" t="str">
        <f t="shared" si="69"/>
        <v/>
      </c>
      <c r="U354" s="37" t="str">
        <f t="shared" si="75"/>
        <v/>
      </c>
      <c r="V354" s="37" t="str">
        <f t="shared" si="76"/>
        <v/>
      </c>
      <c r="W354" s="37" t="str">
        <f t="shared" si="70"/>
        <v/>
      </c>
      <c r="X354" s="38" t="str">
        <f t="shared" si="77"/>
        <v>0029</v>
      </c>
      <c r="Y354" s="38" t="str">
        <f t="shared" si="71"/>
        <v>0000</v>
      </c>
      <c r="Z354" s="38" t="str">
        <f t="shared" si="72"/>
        <v/>
      </c>
      <c r="AA354" s="37" t="str">
        <f>IF(LEFT(R354,1)="#","Invalid Instruction!",IF(ISNUMBER(Q354),IF(Q354&lt;10,"",VLOOKUP(R354,'8080'!$D$6:$J$252,'8080'!$J$4,0)),""))</f>
        <v/>
      </c>
      <c r="AB354" s="37" t="str">
        <f>IF(LEN(W354)=0,"",IF(ISERROR(VALUE(LEFT(W354,1))),IF(ISNA(MATCH(W354,W$13:W353,0)),"","DUP"),"LAB"))</f>
        <v/>
      </c>
      <c r="AC354" s="49"/>
    </row>
    <row r="355" spans="1:29" x14ac:dyDescent="0.2">
      <c r="A355" s="44"/>
      <c r="B355" s="210"/>
      <c r="C355" s="208" t="str">
        <f t="shared" si="73"/>
        <v/>
      </c>
      <c r="D355" s="54" t="str">
        <f t="shared" si="65"/>
        <v/>
      </c>
      <c r="E355" s="113" t="str">
        <f>IF(OR(LEN(I355)=0,Q355&lt;2,Q355=9),"",IF(AND(Q355&lt;4,LEFT(V355,1)="#"),"###",IF(Q355=2,IF(HEX2DEC(V355)&gt;255,"&gt;FF!",RIGHT(V355,2)),IF(Q355=3,DEC2HEX(MOD(HEX2DEC(V355),256),2),IF(ISNA(MATCH(R355,'8080'!$D$6:$D$252,0)),"###",VLOOKUP(R355,'8080'!$D$6:$K$252,4,0))))))</f>
        <v/>
      </c>
      <c r="F355" s="114" t="str">
        <f t="shared" si="74"/>
        <v/>
      </c>
      <c r="G355" s="53" t="str">
        <f t="shared" si="66"/>
        <v/>
      </c>
      <c r="H355" s="52"/>
      <c r="I355" s="43"/>
      <c r="J355" s="43"/>
      <c r="K355" s="251"/>
      <c r="L355" s="55" t="str">
        <f t="shared" si="67"/>
        <v/>
      </c>
      <c r="M355" s="38" t="str">
        <f>IF(ISNUMBER(Q355),IF(Q355&lt;10,"",VLOOKUP(R355,'8080'!$D$6:$J$252,'8080'!$I$4,0)),"")</f>
        <v/>
      </c>
      <c r="N355" s="53" t="str">
        <f>IF(ISNUMBER(Q355),IF(Q355&lt;10,"",VLOOKUP(R355,'8080'!$D$6:$J$252,'8080'!$H$4,0)),"")</f>
        <v/>
      </c>
      <c r="O355" s="210"/>
      <c r="P355" s="44"/>
      <c r="Q355" s="38" t="str">
        <f>IF(LEN(I355)=0,"",IF(I355="org",0,IF(I355="equ",1,IF(I355="db",2,IF(I355="dw",3,IF(I355="end",9,IF(ISNA(MATCH(I355,'8080'!$B$6:$B$252,0)),"BOGUS",VLOOKUP(I355,'8080'!$B$6:$L$252,'8080'!K$3,0))))))))</f>
        <v/>
      </c>
      <c r="R355" s="37" t="str">
        <f t="shared" si="68"/>
        <v/>
      </c>
      <c r="S355" s="38" t="str">
        <f>IF(LEN(Q355)=0,"",IF(Q355&gt;9,VLOOKUP(R355,'8080'!$D$6:$E$252,'8080'!$E$4,0),IF(OR(Q355&lt;2,Q355=9),0,IF(Q355=2,1,IF(Q355=3,2,"ERROR!")))))</f>
        <v/>
      </c>
      <c r="T355" s="37" t="str">
        <f t="shared" si="69"/>
        <v/>
      </c>
      <c r="U355" s="37" t="str">
        <f t="shared" si="75"/>
        <v/>
      </c>
      <c r="V355" s="37" t="str">
        <f t="shared" si="76"/>
        <v/>
      </c>
      <c r="W355" s="37" t="str">
        <f t="shared" si="70"/>
        <v/>
      </c>
      <c r="X355" s="38" t="str">
        <f t="shared" si="77"/>
        <v>0029</v>
      </c>
      <c r="Y355" s="38" t="str">
        <f t="shared" si="71"/>
        <v>0000</v>
      </c>
      <c r="Z355" s="38" t="str">
        <f t="shared" si="72"/>
        <v/>
      </c>
      <c r="AA355" s="37" t="str">
        <f>IF(LEFT(R355,1)="#","Invalid Instruction!",IF(ISNUMBER(Q355),IF(Q355&lt;10,"",VLOOKUP(R355,'8080'!$D$6:$J$252,'8080'!$J$4,0)),""))</f>
        <v/>
      </c>
      <c r="AB355" s="37" t="str">
        <f>IF(LEN(W355)=0,"",IF(ISERROR(VALUE(LEFT(W355,1))),IF(ISNA(MATCH(W355,W$13:W354,0)),"","DUP"),"LAB"))</f>
        <v/>
      </c>
      <c r="AC355" s="49"/>
    </row>
    <row r="356" spans="1:29" x14ac:dyDescent="0.2">
      <c r="A356" s="44"/>
      <c r="B356" s="210"/>
      <c r="C356" s="208" t="str">
        <f t="shared" si="73"/>
        <v/>
      </c>
      <c r="D356" s="54" t="str">
        <f t="shared" si="65"/>
        <v/>
      </c>
      <c r="E356" s="113" t="str">
        <f>IF(OR(LEN(I356)=0,Q356&lt;2,Q356=9),"",IF(AND(Q356&lt;4,LEFT(V356,1)="#"),"###",IF(Q356=2,IF(HEX2DEC(V356)&gt;255,"&gt;FF!",RIGHT(V356,2)),IF(Q356=3,DEC2HEX(MOD(HEX2DEC(V356),256),2),IF(ISNA(MATCH(R356,'8080'!$D$6:$D$252,0)),"###",VLOOKUP(R356,'8080'!$D$6:$K$252,4,0))))))</f>
        <v/>
      </c>
      <c r="F356" s="114" t="str">
        <f t="shared" si="74"/>
        <v/>
      </c>
      <c r="G356" s="53" t="str">
        <f t="shared" si="66"/>
        <v/>
      </c>
      <c r="H356" s="52"/>
      <c r="I356" s="43"/>
      <c r="J356" s="43"/>
      <c r="K356" s="251"/>
      <c r="L356" s="55" t="str">
        <f t="shared" si="67"/>
        <v/>
      </c>
      <c r="M356" s="38" t="str">
        <f>IF(ISNUMBER(Q356),IF(Q356&lt;10,"",VLOOKUP(R356,'8080'!$D$6:$J$252,'8080'!$I$4,0)),"")</f>
        <v/>
      </c>
      <c r="N356" s="53" t="str">
        <f>IF(ISNUMBER(Q356),IF(Q356&lt;10,"",VLOOKUP(R356,'8080'!$D$6:$J$252,'8080'!$H$4,0)),"")</f>
        <v/>
      </c>
      <c r="O356" s="210"/>
      <c r="P356" s="44"/>
      <c r="Q356" s="38" t="str">
        <f>IF(LEN(I356)=0,"",IF(I356="org",0,IF(I356="equ",1,IF(I356="db",2,IF(I356="dw",3,IF(I356="end",9,IF(ISNA(MATCH(I356,'8080'!$B$6:$B$252,0)),"BOGUS",VLOOKUP(I356,'8080'!$B$6:$L$252,'8080'!K$3,0))))))))</f>
        <v/>
      </c>
      <c r="R356" s="37" t="str">
        <f t="shared" si="68"/>
        <v/>
      </c>
      <c r="S356" s="38" t="str">
        <f>IF(LEN(Q356)=0,"",IF(Q356&gt;9,VLOOKUP(R356,'8080'!$D$6:$E$252,'8080'!$E$4,0),IF(OR(Q356&lt;2,Q356=9),0,IF(Q356=2,1,IF(Q356=3,2,"ERROR!")))))</f>
        <v/>
      </c>
      <c r="T356" s="37" t="str">
        <f t="shared" si="69"/>
        <v/>
      </c>
      <c r="U356" s="37" t="str">
        <f t="shared" si="75"/>
        <v/>
      </c>
      <c r="V356" s="37" t="str">
        <f t="shared" si="76"/>
        <v/>
      </c>
      <c r="W356" s="37" t="str">
        <f t="shared" si="70"/>
        <v/>
      </c>
      <c r="X356" s="38" t="str">
        <f t="shared" si="77"/>
        <v>0029</v>
      </c>
      <c r="Y356" s="38" t="str">
        <f t="shared" si="71"/>
        <v>0000</v>
      </c>
      <c r="Z356" s="38" t="str">
        <f t="shared" si="72"/>
        <v/>
      </c>
      <c r="AA356" s="37" t="str">
        <f>IF(LEFT(R356,1)="#","Invalid Instruction!",IF(ISNUMBER(Q356),IF(Q356&lt;10,"",VLOOKUP(R356,'8080'!$D$6:$J$252,'8080'!$J$4,0)),""))</f>
        <v/>
      </c>
      <c r="AB356" s="37" t="str">
        <f>IF(LEN(W356)=0,"",IF(ISERROR(VALUE(LEFT(W356,1))),IF(ISNA(MATCH(W356,W$13:W355,0)),"","DUP"),"LAB"))</f>
        <v/>
      </c>
      <c r="AC356" s="49"/>
    </row>
    <row r="357" spans="1:29" x14ac:dyDescent="0.2">
      <c r="A357" s="44"/>
      <c r="B357" s="210"/>
      <c r="C357" s="208" t="str">
        <f t="shared" si="73"/>
        <v/>
      </c>
      <c r="D357" s="54" t="str">
        <f t="shared" si="65"/>
        <v/>
      </c>
      <c r="E357" s="113" t="str">
        <f>IF(OR(LEN(I357)=0,Q357&lt;2,Q357=9),"",IF(AND(Q357&lt;4,LEFT(V357,1)="#"),"###",IF(Q357=2,IF(HEX2DEC(V357)&gt;255,"&gt;FF!",RIGHT(V357,2)),IF(Q357=3,DEC2HEX(MOD(HEX2DEC(V357),256),2),IF(ISNA(MATCH(R357,'8080'!$D$6:$D$252,0)),"###",VLOOKUP(R357,'8080'!$D$6:$K$252,4,0))))))</f>
        <v/>
      </c>
      <c r="F357" s="114" t="str">
        <f t="shared" si="74"/>
        <v/>
      </c>
      <c r="G357" s="53" t="str">
        <f t="shared" si="66"/>
        <v/>
      </c>
      <c r="H357" s="52"/>
      <c r="I357" s="43"/>
      <c r="J357" s="43"/>
      <c r="K357" s="251"/>
      <c r="L357" s="55" t="str">
        <f t="shared" si="67"/>
        <v/>
      </c>
      <c r="M357" s="38" t="str">
        <f>IF(ISNUMBER(Q357),IF(Q357&lt;10,"",VLOOKUP(R357,'8080'!$D$6:$J$252,'8080'!$I$4,0)),"")</f>
        <v/>
      </c>
      <c r="N357" s="53" t="str">
        <f>IF(ISNUMBER(Q357),IF(Q357&lt;10,"",VLOOKUP(R357,'8080'!$D$6:$J$252,'8080'!$H$4,0)),"")</f>
        <v/>
      </c>
      <c r="O357" s="210"/>
      <c r="P357" s="44"/>
      <c r="Q357" s="38" t="str">
        <f>IF(LEN(I357)=0,"",IF(I357="org",0,IF(I357="equ",1,IF(I357="db",2,IF(I357="dw",3,IF(I357="end",9,IF(ISNA(MATCH(I357,'8080'!$B$6:$B$252,0)),"BOGUS",VLOOKUP(I357,'8080'!$B$6:$L$252,'8080'!K$3,0))))))))</f>
        <v/>
      </c>
      <c r="R357" s="37" t="str">
        <f t="shared" si="68"/>
        <v/>
      </c>
      <c r="S357" s="38" t="str">
        <f>IF(LEN(Q357)=0,"",IF(Q357&gt;9,VLOOKUP(R357,'8080'!$D$6:$E$252,'8080'!$E$4,0),IF(OR(Q357&lt;2,Q357=9),0,IF(Q357=2,1,IF(Q357=3,2,"ERROR!")))))</f>
        <v/>
      </c>
      <c r="T357" s="37" t="str">
        <f t="shared" si="69"/>
        <v/>
      </c>
      <c r="U357" s="37" t="str">
        <f t="shared" si="75"/>
        <v/>
      </c>
      <c r="V357" s="37" t="str">
        <f t="shared" si="76"/>
        <v/>
      </c>
      <c r="W357" s="37" t="str">
        <f t="shared" si="70"/>
        <v/>
      </c>
      <c r="X357" s="38" t="str">
        <f t="shared" si="77"/>
        <v>0029</v>
      </c>
      <c r="Y357" s="38" t="str">
        <f t="shared" si="71"/>
        <v>0000</v>
      </c>
      <c r="Z357" s="38" t="str">
        <f t="shared" si="72"/>
        <v/>
      </c>
      <c r="AA357" s="37" t="str">
        <f>IF(LEFT(R357,1)="#","Invalid Instruction!",IF(ISNUMBER(Q357),IF(Q357&lt;10,"",VLOOKUP(R357,'8080'!$D$6:$J$252,'8080'!$J$4,0)),""))</f>
        <v/>
      </c>
      <c r="AB357" s="37" t="str">
        <f>IF(LEN(W357)=0,"",IF(ISERROR(VALUE(LEFT(W357,1))),IF(ISNA(MATCH(W357,W$13:W356,0)),"","DUP"),"LAB"))</f>
        <v/>
      </c>
      <c r="AC357" s="49"/>
    </row>
    <row r="358" spans="1:29" x14ac:dyDescent="0.2">
      <c r="A358" s="44"/>
      <c r="B358" s="210"/>
      <c r="C358" s="208" t="str">
        <f t="shared" si="73"/>
        <v/>
      </c>
      <c r="D358" s="54" t="str">
        <f t="shared" si="65"/>
        <v/>
      </c>
      <c r="E358" s="113" t="str">
        <f>IF(OR(LEN(I358)=0,Q358&lt;2,Q358=9),"",IF(AND(Q358&lt;4,LEFT(V358,1)="#"),"###",IF(Q358=2,IF(HEX2DEC(V358)&gt;255,"&gt;FF!",RIGHT(V358,2)),IF(Q358=3,DEC2HEX(MOD(HEX2DEC(V358),256),2),IF(ISNA(MATCH(R358,'8080'!$D$6:$D$252,0)),"###",VLOOKUP(R358,'8080'!$D$6:$K$252,4,0))))))</f>
        <v/>
      </c>
      <c r="F358" s="114" t="str">
        <f t="shared" si="74"/>
        <v/>
      </c>
      <c r="G358" s="53" t="str">
        <f t="shared" si="66"/>
        <v/>
      </c>
      <c r="H358" s="52"/>
      <c r="I358" s="43"/>
      <c r="J358" s="43"/>
      <c r="K358" s="251"/>
      <c r="L358" s="55" t="str">
        <f t="shared" si="67"/>
        <v/>
      </c>
      <c r="M358" s="38" t="str">
        <f>IF(ISNUMBER(Q358),IF(Q358&lt;10,"",VLOOKUP(R358,'8080'!$D$6:$J$252,'8080'!$I$4,0)),"")</f>
        <v/>
      </c>
      <c r="N358" s="53" t="str">
        <f>IF(ISNUMBER(Q358),IF(Q358&lt;10,"",VLOOKUP(R358,'8080'!$D$6:$J$252,'8080'!$H$4,0)),"")</f>
        <v/>
      </c>
      <c r="O358" s="210"/>
      <c r="P358" s="44"/>
      <c r="Q358" s="38" t="str">
        <f>IF(LEN(I358)=0,"",IF(I358="org",0,IF(I358="equ",1,IF(I358="db",2,IF(I358="dw",3,IF(I358="end",9,IF(ISNA(MATCH(I358,'8080'!$B$6:$B$252,0)),"BOGUS",VLOOKUP(I358,'8080'!$B$6:$L$252,'8080'!K$3,0))))))))</f>
        <v/>
      </c>
      <c r="R358" s="37" t="str">
        <f t="shared" si="68"/>
        <v/>
      </c>
      <c r="S358" s="38" t="str">
        <f>IF(LEN(Q358)=0,"",IF(Q358&gt;9,VLOOKUP(R358,'8080'!$D$6:$E$252,'8080'!$E$4,0),IF(OR(Q358&lt;2,Q358=9),0,IF(Q358=2,1,IF(Q358=3,2,"ERROR!")))))</f>
        <v/>
      </c>
      <c r="T358" s="37" t="str">
        <f t="shared" si="69"/>
        <v/>
      </c>
      <c r="U358" s="37" t="str">
        <f t="shared" si="75"/>
        <v/>
      </c>
      <c r="V358" s="37" t="str">
        <f t="shared" si="76"/>
        <v/>
      </c>
      <c r="W358" s="37" t="str">
        <f t="shared" si="70"/>
        <v/>
      </c>
      <c r="X358" s="38" t="str">
        <f t="shared" si="77"/>
        <v>0029</v>
      </c>
      <c r="Y358" s="38" t="str">
        <f t="shared" si="71"/>
        <v>0000</v>
      </c>
      <c r="Z358" s="38" t="str">
        <f t="shared" si="72"/>
        <v/>
      </c>
      <c r="AA358" s="37" t="str">
        <f>IF(LEFT(R358,1)="#","Invalid Instruction!",IF(ISNUMBER(Q358),IF(Q358&lt;10,"",VLOOKUP(R358,'8080'!$D$6:$J$252,'8080'!$J$4,0)),""))</f>
        <v/>
      </c>
      <c r="AB358" s="37" t="str">
        <f>IF(LEN(W358)=0,"",IF(ISERROR(VALUE(LEFT(W358,1))),IF(ISNA(MATCH(W358,W$13:W357,0)),"","DUP"),"LAB"))</f>
        <v/>
      </c>
      <c r="AC358" s="49"/>
    </row>
    <row r="359" spans="1:29" x14ac:dyDescent="0.2">
      <c r="A359" s="44"/>
      <c r="B359" s="210"/>
      <c r="C359" s="208" t="str">
        <f t="shared" si="73"/>
        <v/>
      </c>
      <c r="D359" s="54" t="str">
        <f t="shared" si="65"/>
        <v/>
      </c>
      <c r="E359" s="113" t="str">
        <f>IF(OR(LEN(I359)=0,Q359&lt;2,Q359=9),"",IF(AND(Q359&lt;4,LEFT(V359,1)="#"),"###",IF(Q359=2,IF(HEX2DEC(V359)&gt;255,"&gt;FF!",RIGHT(V359,2)),IF(Q359=3,DEC2HEX(MOD(HEX2DEC(V359),256),2),IF(ISNA(MATCH(R359,'8080'!$D$6:$D$252,0)),"###",VLOOKUP(R359,'8080'!$D$6:$K$252,4,0))))))</f>
        <v/>
      </c>
      <c r="F359" s="114" t="str">
        <f t="shared" si="74"/>
        <v/>
      </c>
      <c r="G359" s="53" t="str">
        <f t="shared" si="66"/>
        <v/>
      </c>
      <c r="H359" s="52"/>
      <c r="I359" s="43"/>
      <c r="J359" s="43"/>
      <c r="K359" s="251"/>
      <c r="L359" s="55" t="str">
        <f t="shared" si="67"/>
        <v/>
      </c>
      <c r="M359" s="38" t="str">
        <f>IF(ISNUMBER(Q359),IF(Q359&lt;10,"",VLOOKUP(R359,'8080'!$D$6:$J$252,'8080'!$I$4,0)),"")</f>
        <v/>
      </c>
      <c r="N359" s="53" t="str">
        <f>IF(ISNUMBER(Q359),IF(Q359&lt;10,"",VLOOKUP(R359,'8080'!$D$6:$J$252,'8080'!$H$4,0)),"")</f>
        <v/>
      </c>
      <c r="O359" s="210"/>
      <c r="P359" s="44"/>
      <c r="Q359" s="38" t="str">
        <f>IF(LEN(I359)=0,"",IF(I359="org",0,IF(I359="equ",1,IF(I359="db",2,IF(I359="dw",3,IF(I359="end",9,IF(ISNA(MATCH(I359,'8080'!$B$6:$B$252,0)),"BOGUS",VLOOKUP(I359,'8080'!$B$6:$L$252,'8080'!K$3,0))))))))</f>
        <v/>
      </c>
      <c r="R359" s="37" t="str">
        <f t="shared" si="68"/>
        <v/>
      </c>
      <c r="S359" s="38" t="str">
        <f>IF(LEN(Q359)=0,"",IF(Q359&gt;9,VLOOKUP(R359,'8080'!$D$6:$E$252,'8080'!$E$4,0),IF(OR(Q359&lt;2,Q359=9),0,IF(Q359=2,1,IF(Q359=3,2,"ERROR!")))))</f>
        <v/>
      </c>
      <c r="T359" s="37" t="str">
        <f t="shared" si="69"/>
        <v/>
      </c>
      <c r="U359" s="37" t="str">
        <f t="shared" si="75"/>
        <v/>
      </c>
      <c r="V359" s="37" t="str">
        <f t="shared" si="76"/>
        <v/>
      </c>
      <c r="W359" s="37" t="str">
        <f t="shared" si="70"/>
        <v/>
      </c>
      <c r="X359" s="38" t="str">
        <f t="shared" si="77"/>
        <v>0029</v>
      </c>
      <c r="Y359" s="38" t="str">
        <f t="shared" si="71"/>
        <v>0000</v>
      </c>
      <c r="Z359" s="38" t="str">
        <f t="shared" si="72"/>
        <v/>
      </c>
      <c r="AA359" s="37" t="str">
        <f>IF(LEFT(R359,1)="#","Invalid Instruction!",IF(ISNUMBER(Q359),IF(Q359&lt;10,"",VLOOKUP(R359,'8080'!$D$6:$J$252,'8080'!$J$4,0)),""))</f>
        <v/>
      </c>
      <c r="AB359" s="37" t="str">
        <f>IF(LEN(W359)=0,"",IF(ISERROR(VALUE(LEFT(W359,1))),IF(ISNA(MATCH(W359,W$13:W358,0)),"","DUP"),"LAB"))</f>
        <v/>
      </c>
      <c r="AC359" s="49"/>
    </row>
    <row r="360" spans="1:29" x14ac:dyDescent="0.2">
      <c r="A360" s="44"/>
      <c r="B360" s="210"/>
      <c r="C360" s="208" t="str">
        <f t="shared" si="73"/>
        <v/>
      </c>
      <c r="D360" s="54" t="str">
        <f t="shared" si="65"/>
        <v/>
      </c>
      <c r="E360" s="113" t="str">
        <f>IF(OR(LEN(I360)=0,Q360&lt;2,Q360=9),"",IF(AND(Q360&lt;4,LEFT(V360,1)="#"),"###",IF(Q360=2,IF(HEX2DEC(V360)&gt;255,"&gt;FF!",RIGHT(V360,2)),IF(Q360=3,DEC2HEX(MOD(HEX2DEC(V360),256),2),IF(ISNA(MATCH(R360,'8080'!$D$6:$D$252,0)),"###",VLOOKUP(R360,'8080'!$D$6:$K$252,4,0))))))</f>
        <v/>
      </c>
      <c r="F360" s="114" t="str">
        <f t="shared" si="74"/>
        <v/>
      </c>
      <c r="G360" s="53" t="str">
        <f t="shared" si="66"/>
        <v/>
      </c>
      <c r="H360" s="52"/>
      <c r="I360" s="43"/>
      <c r="J360" s="43"/>
      <c r="K360" s="251"/>
      <c r="L360" s="55" t="str">
        <f t="shared" si="67"/>
        <v/>
      </c>
      <c r="M360" s="38" t="str">
        <f>IF(ISNUMBER(Q360),IF(Q360&lt;10,"",VLOOKUP(R360,'8080'!$D$6:$J$252,'8080'!$I$4,0)),"")</f>
        <v/>
      </c>
      <c r="N360" s="53" t="str">
        <f>IF(ISNUMBER(Q360),IF(Q360&lt;10,"",VLOOKUP(R360,'8080'!$D$6:$J$252,'8080'!$H$4,0)),"")</f>
        <v/>
      </c>
      <c r="O360" s="210"/>
      <c r="P360" s="44"/>
      <c r="Q360" s="38" t="str">
        <f>IF(LEN(I360)=0,"",IF(I360="org",0,IF(I360="equ",1,IF(I360="db",2,IF(I360="dw",3,IF(I360="end",9,IF(ISNA(MATCH(I360,'8080'!$B$6:$B$252,0)),"BOGUS",VLOOKUP(I360,'8080'!$B$6:$L$252,'8080'!K$3,0))))))))</f>
        <v/>
      </c>
      <c r="R360" s="37" t="str">
        <f t="shared" si="68"/>
        <v/>
      </c>
      <c r="S360" s="38" t="str">
        <f>IF(LEN(Q360)=0,"",IF(Q360&gt;9,VLOOKUP(R360,'8080'!$D$6:$E$252,'8080'!$E$4,0),IF(OR(Q360&lt;2,Q360=9),0,IF(Q360=2,1,IF(Q360=3,2,"ERROR!")))))</f>
        <v/>
      </c>
      <c r="T360" s="37" t="str">
        <f t="shared" si="69"/>
        <v/>
      </c>
      <c r="U360" s="37" t="str">
        <f t="shared" si="75"/>
        <v/>
      </c>
      <c r="V360" s="37" t="str">
        <f t="shared" si="76"/>
        <v/>
      </c>
      <c r="W360" s="37" t="str">
        <f t="shared" si="70"/>
        <v/>
      </c>
      <c r="X360" s="38" t="str">
        <f t="shared" si="77"/>
        <v>0029</v>
      </c>
      <c r="Y360" s="38" t="str">
        <f t="shared" si="71"/>
        <v>0000</v>
      </c>
      <c r="Z360" s="38" t="str">
        <f t="shared" si="72"/>
        <v/>
      </c>
      <c r="AA360" s="37" t="str">
        <f>IF(LEFT(R360,1)="#","Invalid Instruction!",IF(ISNUMBER(Q360),IF(Q360&lt;10,"",VLOOKUP(R360,'8080'!$D$6:$J$252,'8080'!$J$4,0)),""))</f>
        <v/>
      </c>
      <c r="AB360" s="37" t="str">
        <f>IF(LEN(W360)=0,"",IF(ISERROR(VALUE(LEFT(W360,1))),IF(ISNA(MATCH(W360,W$13:W359,0)),"","DUP"),"LAB"))</f>
        <v/>
      </c>
      <c r="AC360" s="49"/>
    </row>
    <row r="361" spans="1:29" x14ac:dyDescent="0.2">
      <c r="A361" s="44"/>
      <c r="B361" s="210"/>
      <c r="C361" s="208" t="str">
        <f t="shared" si="73"/>
        <v/>
      </c>
      <c r="D361" s="54" t="str">
        <f t="shared" si="65"/>
        <v/>
      </c>
      <c r="E361" s="113" t="str">
        <f>IF(OR(LEN(I361)=0,Q361&lt;2,Q361=9),"",IF(AND(Q361&lt;4,LEFT(V361,1)="#"),"###",IF(Q361=2,IF(HEX2DEC(V361)&gt;255,"&gt;FF!",RIGHT(V361,2)),IF(Q361=3,DEC2HEX(MOD(HEX2DEC(V361),256),2),IF(ISNA(MATCH(R361,'8080'!$D$6:$D$252,0)),"###",VLOOKUP(R361,'8080'!$D$6:$K$252,4,0))))))</f>
        <v/>
      </c>
      <c r="F361" s="114" t="str">
        <f t="shared" si="74"/>
        <v/>
      </c>
      <c r="G361" s="53" t="str">
        <f t="shared" si="66"/>
        <v/>
      </c>
      <c r="H361" s="52"/>
      <c r="I361" s="43"/>
      <c r="J361" s="43"/>
      <c r="K361" s="251"/>
      <c r="L361" s="55" t="str">
        <f t="shared" si="67"/>
        <v/>
      </c>
      <c r="M361" s="38" t="str">
        <f>IF(ISNUMBER(Q361),IF(Q361&lt;10,"",VLOOKUP(R361,'8080'!$D$6:$J$252,'8080'!$I$4,0)),"")</f>
        <v/>
      </c>
      <c r="N361" s="53" t="str">
        <f>IF(ISNUMBER(Q361),IF(Q361&lt;10,"",VLOOKUP(R361,'8080'!$D$6:$J$252,'8080'!$H$4,0)),"")</f>
        <v/>
      </c>
      <c r="O361" s="210"/>
      <c r="P361" s="44"/>
      <c r="Q361" s="38" t="str">
        <f>IF(LEN(I361)=0,"",IF(I361="org",0,IF(I361="equ",1,IF(I361="db",2,IF(I361="dw",3,IF(I361="end",9,IF(ISNA(MATCH(I361,'8080'!$B$6:$B$252,0)),"BOGUS",VLOOKUP(I361,'8080'!$B$6:$L$252,'8080'!K$3,0))))))))</f>
        <v/>
      </c>
      <c r="R361" s="37" t="str">
        <f t="shared" si="68"/>
        <v/>
      </c>
      <c r="S361" s="38" t="str">
        <f>IF(LEN(Q361)=0,"",IF(Q361&gt;9,VLOOKUP(R361,'8080'!$D$6:$E$252,'8080'!$E$4,0),IF(OR(Q361&lt;2,Q361=9),0,IF(Q361=2,1,IF(Q361=3,2,"ERROR!")))))</f>
        <v/>
      </c>
      <c r="T361" s="37" t="str">
        <f t="shared" si="69"/>
        <v/>
      </c>
      <c r="U361" s="37" t="str">
        <f t="shared" si="75"/>
        <v/>
      </c>
      <c r="V361" s="37" t="str">
        <f t="shared" si="76"/>
        <v/>
      </c>
      <c r="W361" s="37" t="str">
        <f t="shared" si="70"/>
        <v/>
      </c>
      <c r="X361" s="38" t="str">
        <f t="shared" si="77"/>
        <v>0029</v>
      </c>
      <c r="Y361" s="38" t="str">
        <f t="shared" si="71"/>
        <v>0000</v>
      </c>
      <c r="Z361" s="38" t="str">
        <f t="shared" si="72"/>
        <v/>
      </c>
      <c r="AA361" s="37" t="str">
        <f>IF(LEFT(R361,1)="#","Invalid Instruction!",IF(ISNUMBER(Q361),IF(Q361&lt;10,"",VLOOKUP(R361,'8080'!$D$6:$J$252,'8080'!$J$4,0)),""))</f>
        <v/>
      </c>
      <c r="AB361" s="37" t="str">
        <f>IF(LEN(W361)=0,"",IF(ISERROR(VALUE(LEFT(W361,1))),IF(ISNA(MATCH(W361,W$13:W360,0)),"","DUP"),"LAB"))</f>
        <v/>
      </c>
      <c r="AC361" s="49"/>
    </row>
    <row r="362" spans="1:29" x14ac:dyDescent="0.2">
      <c r="A362" s="44"/>
      <c r="B362" s="210"/>
      <c r="C362" s="208" t="str">
        <f t="shared" si="73"/>
        <v/>
      </c>
      <c r="D362" s="54" t="str">
        <f t="shared" si="65"/>
        <v/>
      </c>
      <c r="E362" s="113" t="str">
        <f>IF(OR(LEN(I362)=0,Q362&lt;2,Q362=9),"",IF(AND(Q362&lt;4,LEFT(V362,1)="#"),"###",IF(Q362=2,IF(HEX2DEC(V362)&gt;255,"&gt;FF!",RIGHT(V362,2)),IF(Q362=3,DEC2HEX(MOD(HEX2DEC(V362),256),2),IF(ISNA(MATCH(R362,'8080'!$D$6:$D$252,0)),"###",VLOOKUP(R362,'8080'!$D$6:$K$252,4,0))))))</f>
        <v/>
      </c>
      <c r="F362" s="114" t="str">
        <f t="shared" si="74"/>
        <v/>
      </c>
      <c r="G362" s="53" t="str">
        <f t="shared" si="66"/>
        <v/>
      </c>
      <c r="H362" s="52"/>
      <c r="I362" s="43"/>
      <c r="J362" s="43"/>
      <c r="K362" s="251"/>
      <c r="L362" s="55" t="str">
        <f t="shared" si="67"/>
        <v/>
      </c>
      <c r="M362" s="38" t="str">
        <f>IF(ISNUMBER(Q362),IF(Q362&lt;10,"",VLOOKUP(R362,'8080'!$D$6:$J$252,'8080'!$I$4,0)),"")</f>
        <v/>
      </c>
      <c r="N362" s="53" t="str">
        <f>IF(ISNUMBER(Q362),IF(Q362&lt;10,"",VLOOKUP(R362,'8080'!$D$6:$J$252,'8080'!$H$4,0)),"")</f>
        <v/>
      </c>
      <c r="O362" s="210"/>
      <c r="P362" s="44"/>
      <c r="Q362" s="38" t="str">
        <f>IF(LEN(I362)=0,"",IF(I362="org",0,IF(I362="equ",1,IF(I362="db",2,IF(I362="dw",3,IF(I362="end",9,IF(ISNA(MATCH(I362,'8080'!$B$6:$B$252,0)),"BOGUS",VLOOKUP(I362,'8080'!$B$6:$L$252,'8080'!K$3,0))))))))</f>
        <v/>
      </c>
      <c r="R362" s="37" t="str">
        <f t="shared" si="68"/>
        <v/>
      </c>
      <c r="S362" s="38" t="str">
        <f>IF(LEN(Q362)=0,"",IF(Q362&gt;9,VLOOKUP(R362,'8080'!$D$6:$E$252,'8080'!$E$4,0),IF(OR(Q362&lt;2,Q362=9),0,IF(Q362=2,1,IF(Q362=3,2,"ERROR!")))))</f>
        <v/>
      </c>
      <c r="T362" s="37" t="str">
        <f t="shared" si="69"/>
        <v/>
      </c>
      <c r="U362" s="37" t="str">
        <f t="shared" si="75"/>
        <v/>
      </c>
      <c r="V362" s="37" t="str">
        <f t="shared" si="76"/>
        <v/>
      </c>
      <c r="W362" s="37" t="str">
        <f t="shared" si="70"/>
        <v/>
      </c>
      <c r="X362" s="38" t="str">
        <f t="shared" si="77"/>
        <v>0029</v>
      </c>
      <c r="Y362" s="38" t="str">
        <f t="shared" si="71"/>
        <v>0000</v>
      </c>
      <c r="Z362" s="38" t="str">
        <f t="shared" si="72"/>
        <v/>
      </c>
      <c r="AA362" s="37" t="str">
        <f>IF(LEFT(R362,1)="#","Invalid Instruction!",IF(ISNUMBER(Q362),IF(Q362&lt;10,"",VLOOKUP(R362,'8080'!$D$6:$J$252,'8080'!$J$4,0)),""))</f>
        <v/>
      </c>
      <c r="AB362" s="37" t="str">
        <f>IF(LEN(W362)=0,"",IF(ISERROR(VALUE(LEFT(W362,1))),IF(ISNA(MATCH(W362,W$13:W361,0)),"","DUP"),"LAB"))</f>
        <v/>
      </c>
      <c r="AC362" s="49"/>
    </row>
    <row r="363" spans="1:29" x14ac:dyDescent="0.2">
      <c r="A363" s="44"/>
      <c r="B363" s="210"/>
      <c r="C363" s="208" t="str">
        <f t="shared" si="73"/>
        <v/>
      </c>
      <c r="D363" s="54" t="str">
        <f t="shared" si="65"/>
        <v/>
      </c>
      <c r="E363" s="113" t="str">
        <f>IF(OR(LEN(I363)=0,Q363&lt;2,Q363=9),"",IF(AND(Q363&lt;4,LEFT(V363,1)="#"),"###",IF(Q363=2,IF(HEX2DEC(V363)&gt;255,"&gt;FF!",RIGHT(V363,2)),IF(Q363=3,DEC2HEX(MOD(HEX2DEC(V363),256),2),IF(ISNA(MATCH(R363,'8080'!$D$6:$D$252,0)),"###",VLOOKUP(R363,'8080'!$D$6:$K$252,4,0))))))</f>
        <v/>
      </c>
      <c r="F363" s="114" t="str">
        <f t="shared" si="74"/>
        <v/>
      </c>
      <c r="G363" s="53" t="str">
        <f t="shared" si="66"/>
        <v/>
      </c>
      <c r="H363" s="52"/>
      <c r="I363" s="43"/>
      <c r="J363" s="43"/>
      <c r="K363" s="251"/>
      <c r="L363" s="55" t="str">
        <f t="shared" si="67"/>
        <v/>
      </c>
      <c r="M363" s="38" t="str">
        <f>IF(ISNUMBER(Q363),IF(Q363&lt;10,"",VLOOKUP(R363,'8080'!$D$6:$J$252,'8080'!$I$4,0)),"")</f>
        <v/>
      </c>
      <c r="N363" s="53" t="str">
        <f>IF(ISNUMBER(Q363),IF(Q363&lt;10,"",VLOOKUP(R363,'8080'!$D$6:$J$252,'8080'!$H$4,0)),"")</f>
        <v/>
      </c>
      <c r="O363" s="210"/>
      <c r="P363" s="44"/>
      <c r="Q363" s="38" t="str">
        <f>IF(LEN(I363)=0,"",IF(I363="org",0,IF(I363="equ",1,IF(I363="db",2,IF(I363="dw",3,IF(I363="end",9,IF(ISNA(MATCH(I363,'8080'!$B$6:$B$252,0)),"BOGUS",VLOOKUP(I363,'8080'!$B$6:$L$252,'8080'!K$3,0))))))))</f>
        <v/>
      </c>
      <c r="R363" s="37" t="str">
        <f t="shared" si="68"/>
        <v/>
      </c>
      <c r="S363" s="38" t="str">
        <f>IF(LEN(Q363)=0,"",IF(Q363&gt;9,VLOOKUP(R363,'8080'!$D$6:$E$252,'8080'!$E$4,0),IF(OR(Q363&lt;2,Q363=9),0,IF(Q363=2,1,IF(Q363=3,2,"ERROR!")))))</f>
        <v/>
      </c>
      <c r="T363" s="37" t="str">
        <f t="shared" si="69"/>
        <v/>
      </c>
      <c r="U363" s="37" t="str">
        <f t="shared" si="75"/>
        <v/>
      </c>
      <c r="V363" s="37" t="str">
        <f t="shared" si="76"/>
        <v/>
      </c>
      <c r="W363" s="37" t="str">
        <f t="shared" si="70"/>
        <v/>
      </c>
      <c r="X363" s="38" t="str">
        <f t="shared" si="77"/>
        <v>0029</v>
      </c>
      <c r="Y363" s="38" t="str">
        <f t="shared" si="71"/>
        <v>0000</v>
      </c>
      <c r="Z363" s="38" t="str">
        <f t="shared" si="72"/>
        <v/>
      </c>
      <c r="AA363" s="37" t="str">
        <f>IF(LEFT(R363,1)="#","Invalid Instruction!",IF(ISNUMBER(Q363),IF(Q363&lt;10,"",VLOOKUP(R363,'8080'!$D$6:$J$252,'8080'!$J$4,0)),""))</f>
        <v/>
      </c>
      <c r="AB363" s="37" t="str">
        <f>IF(LEN(W363)=0,"",IF(ISERROR(VALUE(LEFT(W363,1))),IF(ISNA(MATCH(W363,W$13:W362,0)),"","DUP"),"LAB"))</f>
        <v/>
      </c>
      <c r="AC363" s="49"/>
    </row>
    <row r="364" spans="1:29" x14ac:dyDescent="0.2">
      <c r="A364" s="44"/>
      <c r="B364" s="210"/>
      <c r="C364" s="208" t="str">
        <f t="shared" si="73"/>
        <v/>
      </c>
      <c r="D364" s="54" t="str">
        <f t="shared" si="65"/>
        <v/>
      </c>
      <c r="E364" s="113" t="str">
        <f>IF(OR(LEN(I364)=0,Q364&lt;2,Q364=9),"",IF(AND(Q364&lt;4,LEFT(V364,1)="#"),"###",IF(Q364=2,IF(HEX2DEC(V364)&gt;255,"&gt;FF!",RIGHT(V364,2)),IF(Q364=3,DEC2HEX(MOD(HEX2DEC(V364),256),2),IF(ISNA(MATCH(R364,'8080'!$D$6:$D$252,0)),"###",VLOOKUP(R364,'8080'!$D$6:$K$252,4,0))))))</f>
        <v/>
      </c>
      <c r="F364" s="114" t="str">
        <f t="shared" si="74"/>
        <v/>
      </c>
      <c r="G364" s="53" t="str">
        <f t="shared" si="66"/>
        <v/>
      </c>
      <c r="H364" s="52"/>
      <c r="I364" s="43"/>
      <c r="J364" s="43"/>
      <c r="K364" s="251"/>
      <c r="L364" s="55" t="str">
        <f t="shared" si="67"/>
        <v/>
      </c>
      <c r="M364" s="38" t="str">
        <f>IF(ISNUMBER(Q364),IF(Q364&lt;10,"",VLOOKUP(R364,'8080'!$D$6:$J$252,'8080'!$I$4,0)),"")</f>
        <v/>
      </c>
      <c r="N364" s="53" t="str">
        <f>IF(ISNUMBER(Q364),IF(Q364&lt;10,"",VLOOKUP(R364,'8080'!$D$6:$J$252,'8080'!$H$4,0)),"")</f>
        <v/>
      </c>
      <c r="O364" s="210"/>
      <c r="P364" s="44"/>
      <c r="Q364" s="38" t="str">
        <f>IF(LEN(I364)=0,"",IF(I364="org",0,IF(I364="equ",1,IF(I364="db",2,IF(I364="dw",3,IF(I364="end",9,IF(ISNA(MATCH(I364,'8080'!$B$6:$B$252,0)),"BOGUS",VLOOKUP(I364,'8080'!$B$6:$L$252,'8080'!K$3,0))))))))</f>
        <v/>
      </c>
      <c r="R364" s="37" t="str">
        <f t="shared" si="68"/>
        <v/>
      </c>
      <c r="S364" s="38" t="str">
        <f>IF(LEN(Q364)=0,"",IF(Q364&gt;9,VLOOKUP(R364,'8080'!$D$6:$E$252,'8080'!$E$4,0),IF(OR(Q364&lt;2,Q364=9),0,IF(Q364=2,1,IF(Q364=3,2,"ERROR!")))))</f>
        <v/>
      </c>
      <c r="T364" s="37" t="str">
        <f t="shared" si="69"/>
        <v/>
      </c>
      <c r="U364" s="37" t="str">
        <f t="shared" si="75"/>
        <v/>
      </c>
      <c r="V364" s="37" t="str">
        <f t="shared" si="76"/>
        <v/>
      </c>
      <c r="W364" s="37" t="str">
        <f t="shared" si="70"/>
        <v/>
      </c>
      <c r="X364" s="38" t="str">
        <f t="shared" si="77"/>
        <v>0029</v>
      </c>
      <c r="Y364" s="38" t="str">
        <f t="shared" si="71"/>
        <v>0000</v>
      </c>
      <c r="Z364" s="38" t="str">
        <f t="shared" si="72"/>
        <v/>
      </c>
      <c r="AA364" s="37" t="str">
        <f>IF(LEFT(R364,1)="#","Invalid Instruction!",IF(ISNUMBER(Q364),IF(Q364&lt;10,"",VLOOKUP(R364,'8080'!$D$6:$J$252,'8080'!$J$4,0)),""))</f>
        <v/>
      </c>
      <c r="AB364" s="37" t="str">
        <f>IF(LEN(W364)=0,"",IF(ISERROR(VALUE(LEFT(W364,1))),IF(ISNA(MATCH(W364,W$13:W363,0)),"","DUP"),"LAB"))</f>
        <v/>
      </c>
      <c r="AC364" s="49"/>
    </row>
    <row r="365" spans="1:29" x14ac:dyDescent="0.2">
      <c r="A365" s="44"/>
      <c r="B365" s="210"/>
      <c r="C365" s="208" t="str">
        <f t="shared" si="73"/>
        <v/>
      </c>
      <c r="D365" s="54" t="str">
        <f t="shared" si="65"/>
        <v/>
      </c>
      <c r="E365" s="113" t="str">
        <f>IF(OR(LEN(I365)=0,Q365&lt;2,Q365=9),"",IF(AND(Q365&lt;4,LEFT(V365,1)="#"),"###",IF(Q365=2,IF(HEX2DEC(V365)&gt;255,"&gt;FF!",RIGHT(V365,2)),IF(Q365=3,DEC2HEX(MOD(HEX2DEC(V365),256),2),IF(ISNA(MATCH(R365,'8080'!$D$6:$D$252,0)),"###",VLOOKUP(R365,'8080'!$D$6:$K$252,4,0))))))</f>
        <v/>
      </c>
      <c r="F365" s="114" t="str">
        <f t="shared" si="74"/>
        <v/>
      </c>
      <c r="G365" s="53" t="str">
        <f t="shared" si="66"/>
        <v/>
      </c>
      <c r="H365" s="52"/>
      <c r="I365" s="43"/>
      <c r="J365" s="43"/>
      <c r="K365" s="251"/>
      <c r="L365" s="55" t="str">
        <f t="shared" si="67"/>
        <v/>
      </c>
      <c r="M365" s="38" t="str">
        <f>IF(ISNUMBER(Q365),IF(Q365&lt;10,"",VLOOKUP(R365,'8080'!$D$6:$J$252,'8080'!$I$4,0)),"")</f>
        <v/>
      </c>
      <c r="N365" s="53" t="str">
        <f>IF(ISNUMBER(Q365),IF(Q365&lt;10,"",VLOOKUP(R365,'8080'!$D$6:$J$252,'8080'!$H$4,0)),"")</f>
        <v/>
      </c>
      <c r="O365" s="210"/>
      <c r="P365" s="44"/>
      <c r="Q365" s="38" t="str">
        <f>IF(LEN(I365)=0,"",IF(I365="org",0,IF(I365="equ",1,IF(I365="db",2,IF(I365="dw",3,IF(I365="end",9,IF(ISNA(MATCH(I365,'8080'!$B$6:$B$252,0)),"BOGUS",VLOOKUP(I365,'8080'!$B$6:$L$252,'8080'!K$3,0))))))))</f>
        <v/>
      </c>
      <c r="R365" s="37" t="str">
        <f t="shared" si="68"/>
        <v/>
      </c>
      <c r="S365" s="38" t="str">
        <f>IF(LEN(Q365)=0,"",IF(Q365&gt;9,VLOOKUP(R365,'8080'!$D$6:$E$252,'8080'!$E$4,0),IF(OR(Q365&lt;2,Q365=9),0,IF(Q365=2,1,IF(Q365=3,2,"ERROR!")))))</f>
        <v/>
      </c>
      <c r="T365" s="37" t="str">
        <f t="shared" si="69"/>
        <v/>
      </c>
      <c r="U365" s="37" t="str">
        <f t="shared" si="75"/>
        <v/>
      </c>
      <c r="V365" s="37" t="str">
        <f t="shared" si="76"/>
        <v/>
      </c>
      <c r="W365" s="37" t="str">
        <f t="shared" si="70"/>
        <v/>
      </c>
      <c r="X365" s="38" t="str">
        <f t="shared" si="77"/>
        <v>0029</v>
      </c>
      <c r="Y365" s="38" t="str">
        <f t="shared" si="71"/>
        <v>0000</v>
      </c>
      <c r="Z365" s="38" t="str">
        <f t="shared" si="72"/>
        <v/>
      </c>
      <c r="AA365" s="37" t="str">
        <f>IF(LEFT(R365,1)="#","Invalid Instruction!",IF(ISNUMBER(Q365),IF(Q365&lt;10,"",VLOOKUP(R365,'8080'!$D$6:$J$252,'8080'!$J$4,0)),""))</f>
        <v/>
      </c>
      <c r="AB365" s="37" t="str">
        <f>IF(LEN(W365)=0,"",IF(ISERROR(VALUE(LEFT(W365,1))),IF(ISNA(MATCH(W365,W$13:W364,0)),"","DUP"),"LAB"))</f>
        <v/>
      </c>
      <c r="AC365" s="49"/>
    </row>
    <row r="366" spans="1:29" x14ac:dyDescent="0.2">
      <c r="A366" s="44"/>
      <c r="B366" s="210"/>
      <c r="C366" s="208" t="str">
        <f t="shared" si="73"/>
        <v/>
      </c>
      <c r="D366" s="54" t="str">
        <f t="shared" si="65"/>
        <v/>
      </c>
      <c r="E366" s="113" t="str">
        <f>IF(OR(LEN(I366)=0,Q366&lt;2,Q366=9),"",IF(AND(Q366&lt;4,LEFT(V366,1)="#"),"###",IF(Q366=2,IF(HEX2DEC(V366)&gt;255,"&gt;FF!",RIGHT(V366,2)),IF(Q366=3,DEC2HEX(MOD(HEX2DEC(V366),256),2),IF(ISNA(MATCH(R366,'8080'!$D$6:$D$252,0)),"###",VLOOKUP(R366,'8080'!$D$6:$K$252,4,0))))))</f>
        <v/>
      </c>
      <c r="F366" s="114" t="str">
        <f t="shared" si="74"/>
        <v/>
      </c>
      <c r="G366" s="53" t="str">
        <f t="shared" si="66"/>
        <v/>
      </c>
      <c r="H366" s="52"/>
      <c r="I366" s="43"/>
      <c r="J366" s="43"/>
      <c r="K366" s="251"/>
      <c r="L366" s="55" t="str">
        <f t="shared" si="67"/>
        <v/>
      </c>
      <c r="M366" s="38" t="str">
        <f>IF(ISNUMBER(Q366),IF(Q366&lt;10,"",VLOOKUP(R366,'8080'!$D$6:$J$252,'8080'!$I$4,0)),"")</f>
        <v/>
      </c>
      <c r="N366" s="53" t="str">
        <f>IF(ISNUMBER(Q366),IF(Q366&lt;10,"",VLOOKUP(R366,'8080'!$D$6:$J$252,'8080'!$H$4,0)),"")</f>
        <v/>
      </c>
      <c r="O366" s="210"/>
      <c r="P366" s="44"/>
      <c r="Q366" s="38" t="str">
        <f>IF(LEN(I366)=0,"",IF(I366="org",0,IF(I366="equ",1,IF(I366="db",2,IF(I366="dw",3,IF(I366="end",9,IF(ISNA(MATCH(I366,'8080'!$B$6:$B$252,0)),"BOGUS",VLOOKUP(I366,'8080'!$B$6:$L$252,'8080'!K$3,0))))))))</f>
        <v/>
      </c>
      <c r="R366" s="37" t="str">
        <f t="shared" si="68"/>
        <v/>
      </c>
      <c r="S366" s="38" t="str">
        <f>IF(LEN(Q366)=0,"",IF(Q366&gt;9,VLOOKUP(R366,'8080'!$D$6:$E$252,'8080'!$E$4,0),IF(OR(Q366&lt;2,Q366=9),0,IF(Q366=2,1,IF(Q366=3,2,"ERROR!")))))</f>
        <v/>
      </c>
      <c r="T366" s="37" t="str">
        <f t="shared" si="69"/>
        <v/>
      </c>
      <c r="U366" s="37" t="str">
        <f t="shared" si="75"/>
        <v/>
      </c>
      <c r="V366" s="37" t="str">
        <f t="shared" si="76"/>
        <v/>
      </c>
      <c r="W366" s="37" t="str">
        <f t="shared" si="70"/>
        <v/>
      </c>
      <c r="X366" s="38" t="str">
        <f t="shared" si="77"/>
        <v>0029</v>
      </c>
      <c r="Y366" s="38" t="str">
        <f t="shared" si="71"/>
        <v>0000</v>
      </c>
      <c r="Z366" s="38" t="str">
        <f t="shared" si="72"/>
        <v/>
      </c>
      <c r="AA366" s="37" t="str">
        <f>IF(LEFT(R366,1)="#","Invalid Instruction!",IF(ISNUMBER(Q366),IF(Q366&lt;10,"",VLOOKUP(R366,'8080'!$D$6:$J$252,'8080'!$J$4,0)),""))</f>
        <v/>
      </c>
      <c r="AB366" s="37" t="str">
        <f>IF(LEN(W366)=0,"",IF(ISERROR(VALUE(LEFT(W366,1))),IF(ISNA(MATCH(W366,W$13:W365,0)),"","DUP"),"LAB"))</f>
        <v/>
      </c>
      <c r="AC366" s="49"/>
    </row>
    <row r="367" spans="1:29" x14ac:dyDescent="0.2">
      <c r="A367" s="44"/>
      <c r="B367" s="210"/>
      <c r="C367" s="208" t="str">
        <f t="shared" si="73"/>
        <v/>
      </c>
      <c r="D367" s="54" t="str">
        <f t="shared" si="65"/>
        <v/>
      </c>
      <c r="E367" s="113" t="str">
        <f>IF(OR(LEN(I367)=0,Q367&lt;2,Q367=9),"",IF(AND(Q367&lt;4,LEFT(V367,1)="#"),"###",IF(Q367=2,IF(HEX2DEC(V367)&gt;255,"&gt;FF!",RIGHT(V367,2)),IF(Q367=3,DEC2HEX(MOD(HEX2DEC(V367),256),2),IF(ISNA(MATCH(R367,'8080'!$D$6:$D$252,0)),"###",VLOOKUP(R367,'8080'!$D$6:$K$252,4,0))))))</f>
        <v/>
      </c>
      <c r="F367" s="114" t="str">
        <f t="shared" si="74"/>
        <v/>
      </c>
      <c r="G367" s="53" t="str">
        <f t="shared" si="66"/>
        <v/>
      </c>
      <c r="H367" s="52"/>
      <c r="I367" s="43"/>
      <c r="J367" s="43"/>
      <c r="K367" s="251"/>
      <c r="L367" s="55" t="str">
        <f t="shared" si="67"/>
        <v/>
      </c>
      <c r="M367" s="38" t="str">
        <f>IF(ISNUMBER(Q367),IF(Q367&lt;10,"",VLOOKUP(R367,'8080'!$D$6:$J$252,'8080'!$I$4,0)),"")</f>
        <v/>
      </c>
      <c r="N367" s="53" t="str">
        <f>IF(ISNUMBER(Q367),IF(Q367&lt;10,"",VLOOKUP(R367,'8080'!$D$6:$J$252,'8080'!$H$4,0)),"")</f>
        <v/>
      </c>
      <c r="O367" s="210"/>
      <c r="P367" s="44"/>
      <c r="Q367" s="38" t="str">
        <f>IF(LEN(I367)=0,"",IF(I367="org",0,IF(I367="equ",1,IF(I367="db",2,IF(I367="dw",3,IF(I367="end",9,IF(ISNA(MATCH(I367,'8080'!$B$6:$B$252,0)),"BOGUS",VLOOKUP(I367,'8080'!$B$6:$L$252,'8080'!K$3,0))))))))</f>
        <v/>
      </c>
      <c r="R367" s="37" t="str">
        <f t="shared" si="68"/>
        <v/>
      </c>
      <c r="S367" s="38" t="str">
        <f>IF(LEN(Q367)=0,"",IF(Q367&gt;9,VLOOKUP(R367,'8080'!$D$6:$E$252,'8080'!$E$4,0),IF(OR(Q367&lt;2,Q367=9),0,IF(Q367=2,1,IF(Q367=3,2,"ERROR!")))))</f>
        <v/>
      </c>
      <c r="T367" s="37" t="str">
        <f t="shared" si="69"/>
        <v/>
      </c>
      <c r="U367" s="37" t="str">
        <f t="shared" si="75"/>
        <v/>
      </c>
      <c r="V367" s="37" t="str">
        <f t="shared" si="76"/>
        <v/>
      </c>
      <c r="W367" s="37" t="str">
        <f t="shared" si="70"/>
        <v/>
      </c>
      <c r="X367" s="38" t="str">
        <f t="shared" si="77"/>
        <v>0029</v>
      </c>
      <c r="Y367" s="38" t="str">
        <f t="shared" si="71"/>
        <v>0000</v>
      </c>
      <c r="Z367" s="38" t="str">
        <f t="shared" si="72"/>
        <v/>
      </c>
      <c r="AA367" s="37" t="str">
        <f>IF(LEFT(R367,1)="#","Invalid Instruction!",IF(ISNUMBER(Q367),IF(Q367&lt;10,"",VLOOKUP(R367,'8080'!$D$6:$J$252,'8080'!$J$4,0)),""))</f>
        <v/>
      </c>
      <c r="AB367" s="37" t="str">
        <f>IF(LEN(W367)=0,"",IF(ISERROR(VALUE(LEFT(W367,1))),IF(ISNA(MATCH(W367,W$13:W366,0)),"","DUP"),"LAB"))</f>
        <v/>
      </c>
      <c r="AC367" s="49"/>
    </row>
    <row r="368" spans="1:29" x14ac:dyDescent="0.2">
      <c r="A368" s="44"/>
      <c r="B368" s="210"/>
      <c r="C368" s="208" t="str">
        <f t="shared" si="73"/>
        <v/>
      </c>
      <c r="D368" s="54" t="str">
        <f t="shared" si="65"/>
        <v/>
      </c>
      <c r="E368" s="113" t="str">
        <f>IF(OR(LEN(I368)=0,Q368&lt;2,Q368=9),"",IF(AND(Q368&lt;4,LEFT(V368,1)="#"),"###",IF(Q368=2,IF(HEX2DEC(V368)&gt;255,"&gt;FF!",RIGHT(V368,2)),IF(Q368=3,DEC2HEX(MOD(HEX2DEC(V368),256),2),IF(ISNA(MATCH(R368,'8080'!$D$6:$D$252,0)),"###",VLOOKUP(R368,'8080'!$D$6:$K$252,4,0))))))</f>
        <v/>
      </c>
      <c r="F368" s="114" t="str">
        <f t="shared" si="74"/>
        <v/>
      </c>
      <c r="G368" s="53" t="str">
        <f t="shared" si="66"/>
        <v/>
      </c>
      <c r="H368" s="52"/>
      <c r="I368" s="43"/>
      <c r="J368" s="43"/>
      <c r="K368" s="251"/>
      <c r="L368" s="55" t="str">
        <f t="shared" si="67"/>
        <v/>
      </c>
      <c r="M368" s="38" t="str">
        <f>IF(ISNUMBER(Q368),IF(Q368&lt;10,"",VLOOKUP(R368,'8080'!$D$6:$J$252,'8080'!$I$4,0)),"")</f>
        <v/>
      </c>
      <c r="N368" s="53" t="str">
        <f>IF(ISNUMBER(Q368),IF(Q368&lt;10,"",VLOOKUP(R368,'8080'!$D$6:$J$252,'8080'!$H$4,0)),"")</f>
        <v/>
      </c>
      <c r="O368" s="210"/>
      <c r="P368" s="44"/>
      <c r="Q368" s="38" t="str">
        <f>IF(LEN(I368)=0,"",IF(I368="org",0,IF(I368="equ",1,IF(I368="db",2,IF(I368="dw",3,IF(I368="end",9,IF(ISNA(MATCH(I368,'8080'!$B$6:$B$252,0)),"BOGUS",VLOOKUP(I368,'8080'!$B$6:$L$252,'8080'!K$3,0))))))))</f>
        <v/>
      </c>
      <c r="R368" s="37" t="str">
        <f t="shared" si="68"/>
        <v/>
      </c>
      <c r="S368" s="38" t="str">
        <f>IF(LEN(Q368)=0,"",IF(Q368&gt;9,VLOOKUP(R368,'8080'!$D$6:$E$252,'8080'!$E$4,0),IF(OR(Q368&lt;2,Q368=9),0,IF(Q368=2,1,IF(Q368=3,2,"ERROR!")))))</f>
        <v/>
      </c>
      <c r="T368" s="37" t="str">
        <f t="shared" si="69"/>
        <v/>
      </c>
      <c r="U368" s="37" t="str">
        <f t="shared" si="75"/>
        <v/>
      </c>
      <c r="V368" s="37" t="str">
        <f t="shared" si="76"/>
        <v/>
      </c>
      <c r="W368" s="37" t="str">
        <f t="shared" si="70"/>
        <v/>
      </c>
      <c r="X368" s="38" t="str">
        <f t="shared" si="77"/>
        <v>0029</v>
      </c>
      <c r="Y368" s="38" t="str">
        <f t="shared" si="71"/>
        <v>0000</v>
      </c>
      <c r="Z368" s="38" t="str">
        <f t="shared" si="72"/>
        <v/>
      </c>
      <c r="AA368" s="37" t="str">
        <f>IF(LEFT(R368,1)="#","Invalid Instruction!",IF(ISNUMBER(Q368),IF(Q368&lt;10,"",VLOOKUP(R368,'8080'!$D$6:$J$252,'8080'!$J$4,0)),""))</f>
        <v/>
      </c>
      <c r="AB368" s="37" t="str">
        <f>IF(LEN(W368)=0,"",IF(ISERROR(VALUE(LEFT(W368,1))),IF(ISNA(MATCH(W368,W$13:W367,0)),"","DUP"),"LAB"))</f>
        <v/>
      </c>
      <c r="AC368" s="49"/>
    </row>
    <row r="369" spans="1:29" x14ac:dyDescent="0.2">
      <c r="A369" s="44"/>
      <c r="B369" s="210"/>
      <c r="C369" s="208" t="str">
        <f t="shared" si="73"/>
        <v/>
      </c>
      <c r="D369" s="54" t="str">
        <f t="shared" si="65"/>
        <v/>
      </c>
      <c r="E369" s="113" t="str">
        <f>IF(OR(LEN(I369)=0,Q369&lt;2,Q369=9),"",IF(AND(Q369&lt;4,LEFT(V369,1)="#"),"###",IF(Q369=2,IF(HEX2DEC(V369)&gt;255,"&gt;FF!",RIGHT(V369,2)),IF(Q369=3,DEC2HEX(MOD(HEX2DEC(V369),256),2),IF(ISNA(MATCH(R369,'8080'!$D$6:$D$252,0)),"###",VLOOKUP(R369,'8080'!$D$6:$K$252,4,0))))))</f>
        <v/>
      </c>
      <c r="F369" s="114" t="str">
        <f t="shared" si="74"/>
        <v/>
      </c>
      <c r="G369" s="53" t="str">
        <f t="shared" si="66"/>
        <v/>
      </c>
      <c r="H369" s="52"/>
      <c r="I369" s="43"/>
      <c r="J369" s="43"/>
      <c r="K369" s="251"/>
      <c r="L369" s="55" t="str">
        <f t="shared" si="67"/>
        <v/>
      </c>
      <c r="M369" s="38" t="str">
        <f>IF(ISNUMBER(Q369),IF(Q369&lt;10,"",VLOOKUP(R369,'8080'!$D$6:$J$252,'8080'!$I$4,0)),"")</f>
        <v/>
      </c>
      <c r="N369" s="53" t="str">
        <f>IF(ISNUMBER(Q369),IF(Q369&lt;10,"",VLOOKUP(R369,'8080'!$D$6:$J$252,'8080'!$H$4,0)),"")</f>
        <v/>
      </c>
      <c r="O369" s="210"/>
      <c r="P369" s="44"/>
      <c r="Q369" s="38" t="str">
        <f>IF(LEN(I369)=0,"",IF(I369="org",0,IF(I369="equ",1,IF(I369="db",2,IF(I369="dw",3,IF(I369="end",9,IF(ISNA(MATCH(I369,'8080'!$B$6:$B$252,0)),"BOGUS",VLOOKUP(I369,'8080'!$B$6:$L$252,'8080'!K$3,0))))))))</f>
        <v/>
      </c>
      <c r="R369" s="37" t="str">
        <f t="shared" si="68"/>
        <v/>
      </c>
      <c r="S369" s="38" t="str">
        <f>IF(LEN(Q369)=0,"",IF(Q369&gt;9,VLOOKUP(R369,'8080'!$D$6:$E$252,'8080'!$E$4,0),IF(OR(Q369&lt;2,Q369=9),0,IF(Q369=2,1,IF(Q369=3,2,"ERROR!")))))</f>
        <v/>
      </c>
      <c r="T369" s="37" t="str">
        <f t="shared" si="69"/>
        <v/>
      </c>
      <c r="U369" s="37" t="str">
        <f t="shared" si="75"/>
        <v/>
      </c>
      <c r="V369" s="37" t="str">
        <f t="shared" si="76"/>
        <v/>
      </c>
      <c r="W369" s="37" t="str">
        <f t="shared" si="70"/>
        <v/>
      </c>
      <c r="X369" s="38" t="str">
        <f t="shared" si="77"/>
        <v>0029</v>
      </c>
      <c r="Y369" s="38" t="str">
        <f t="shared" si="71"/>
        <v>0000</v>
      </c>
      <c r="Z369" s="38" t="str">
        <f t="shared" si="72"/>
        <v/>
      </c>
      <c r="AA369" s="37" t="str">
        <f>IF(LEFT(R369,1)="#","Invalid Instruction!",IF(ISNUMBER(Q369),IF(Q369&lt;10,"",VLOOKUP(R369,'8080'!$D$6:$J$252,'8080'!$J$4,0)),""))</f>
        <v/>
      </c>
      <c r="AB369" s="37" t="str">
        <f>IF(LEN(W369)=0,"",IF(ISERROR(VALUE(LEFT(W369,1))),IF(ISNA(MATCH(W369,W$13:W368,0)),"","DUP"),"LAB"))</f>
        <v/>
      </c>
      <c r="AC369" s="49"/>
    </row>
    <row r="370" spans="1:29" x14ac:dyDescent="0.2">
      <c r="A370" s="44"/>
      <c r="B370" s="210"/>
      <c r="C370" s="208" t="str">
        <f t="shared" si="73"/>
        <v/>
      </c>
      <c r="D370" s="54" t="str">
        <f t="shared" si="65"/>
        <v/>
      </c>
      <c r="E370" s="113" t="str">
        <f>IF(OR(LEN(I370)=0,Q370&lt;2,Q370=9),"",IF(AND(Q370&lt;4,LEFT(V370,1)="#"),"###",IF(Q370=2,IF(HEX2DEC(V370)&gt;255,"&gt;FF!",RIGHT(V370,2)),IF(Q370=3,DEC2HEX(MOD(HEX2DEC(V370),256),2),IF(ISNA(MATCH(R370,'8080'!$D$6:$D$252,0)),"###",VLOOKUP(R370,'8080'!$D$6:$K$252,4,0))))))</f>
        <v/>
      </c>
      <c r="F370" s="114" t="str">
        <f t="shared" si="74"/>
        <v/>
      </c>
      <c r="G370" s="53" t="str">
        <f t="shared" si="66"/>
        <v/>
      </c>
      <c r="H370" s="52"/>
      <c r="I370" s="43"/>
      <c r="J370" s="43"/>
      <c r="K370" s="251"/>
      <c r="L370" s="55" t="str">
        <f t="shared" si="67"/>
        <v/>
      </c>
      <c r="M370" s="38" t="str">
        <f>IF(ISNUMBER(Q370),IF(Q370&lt;10,"",VLOOKUP(R370,'8080'!$D$6:$J$252,'8080'!$I$4,0)),"")</f>
        <v/>
      </c>
      <c r="N370" s="53" t="str">
        <f>IF(ISNUMBER(Q370),IF(Q370&lt;10,"",VLOOKUP(R370,'8080'!$D$6:$J$252,'8080'!$H$4,0)),"")</f>
        <v/>
      </c>
      <c r="O370" s="210"/>
      <c r="P370" s="44"/>
      <c r="Q370" s="38" t="str">
        <f>IF(LEN(I370)=0,"",IF(I370="org",0,IF(I370="equ",1,IF(I370="db",2,IF(I370="dw",3,IF(I370="end",9,IF(ISNA(MATCH(I370,'8080'!$B$6:$B$252,0)),"BOGUS",VLOOKUP(I370,'8080'!$B$6:$L$252,'8080'!K$3,0))))))))</f>
        <v/>
      </c>
      <c r="R370" s="37" t="str">
        <f t="shared" si="68"/>
        <v/>
      </c>
      <c r="S370" s="38" t="str">
        <f>IF(LEN(Q370)=0,"",IF(Q370&gt;9,VLOOKUP(R370,'8080'!$D$6:$E$252,'8080'!$E$4,0),IF(OR(Q370&lt;2,Q370=9),0,IF(Q370=2,1,IF(Q370=3,2,"ERROR!")))))</f>
        <v/>
      </c>
      <c r="T370" s="37" t="str">
        <f t="shared" si="69"/>
        <v/>
      </c>
      <c r="U370" s="37" t="str">
        <f t="shared" si="75"/>
        <v/>
      </c>
      <c r="V370" s="37" t="str">
        <f t="shared" si="76"/>
        <v/>
      </c>
      <c r="W370" s="37" t="str">
        <f t="shared" si="70"/>
        <v/>
      </c>
      <c r="X370" s="38" t="str">
        <f t="shared" si="77"/>
        <v>0029</v>
      </c>
      <c r="Y370" s="38" t="str">
        <f t="shared" si="71"/>
        <v>0000</v>
      </c>
      <c r="Z370" s="38" t="str">
        <f t="shared" si="72"/>
        <v/>
      </c>
      <c r="AA370" s="37" t="str">
        <f>IF(LEFT(R370,1)="#","Invalid Instruction!",IF(ISNUMBER(Q370),IF(Q370&lt;10,"",VLOOKUP(R370,'8080'!$D$6:$J$252,'8080'!$J$4,0)),""))</f>
        <v/>
      </c>
      <c r="AB370" s="37" t="str">
        <f>IF(LEN(W370)=0,"",IF(ISERROR(VALUE(LEFT(W370,1))),IF(ISNA(MATCH(W370,W$13:W369,0)),"","DUP"),"LAB"))</f>
        <v/>
      </c>
      <c r="AC370" s="49"/>
    </row>
    <row r="371" spans="1:29" x14ac:dyDescent="0.2">
      <c r="A371" s="44"/>
      <c r="B371" s="210"/>
      <c r="C371" s="208" t="str">
        <f t="shared" si="73"/>
        <v/>
      </c>
      <c r="D371" s="54" t="str">
        <f t="shared" si="65"/>
        <v/>
      </c>
      <c r="E371" s="113" t="str">
        <f>IF(OR(LEN(I371)=0,Q371&lt;2,Q371=9),"",IF(AND(Q371&lt;4,LEFT(V371,1)="#"),"###",IF(Q371=2,IF(HEX2DEC(V371)&gt;255,"&gt;FF!",RIGHT(V371,2)),IF(Q371=3,DEC2HEX(MOD(HEX2DEC(V371),256),2),IF(ISNA(MATCH(R371,'8080'!$D$6:$D$252,0)),"###",VLOOKUP(R371,'8080'!$D$6:$K$252,4,0))))))</f>
        <v/>
      </c>
      <c r="F371" s="114" t="str">
        <f t="shared" si="74"/>
        <v/>
      </c>
      <c r="G371" s="53" t="str">
        <f t="shared" si="66"/>
        <v/>
      </c>
      <c r="H371" s="52"/>
      <c r="I371" s="43"/>
      <c r="J371" s="43"/>
      <c r="K371" s="251"/>
      <c r="L371" s="55" t="str">
        <f t="shared" si="67"/>
        <v/>
      </c>
      <c r="M371" s="38" t="str">
        <f>IF(ISNUMBER(Q371),IF(Q371&lt;10,"",VLOOKUP(R371,'8080'!$D$6:$J$252,'8080'!$I$4,0)),"")</f>
        <v/>
      </c>
      <c r="N371" s="53" t="str">
        <f>IF(ISNUMBER(Q371),IF(Q371&lt;10,"",VLOOKUP(R371,'8080'!$D$6:$J$252,'8080'!$H$4,0)),"")</f>
        <v/>
      </c>
      <c r="O371" s="210"/>
      <c r="P371" s="44"/>
      <c r="Q371" s="38" t="str">
        <f>IF(LEN(I371)=0,"",IF(I371="org",0,IF(I371="equ",1,IF(I371="db",2,IF(I371="dw",3,IF(I371="end",9,IF(ISNA(MATCH(I371,'8080'!$B$6:$B$252,0)),"BOGUS",VLOOKUP(I371,'8080'!$B$6:$L$252,'8080'!K$3,0))))))))</f>
        <v/>
      </c>
      <c r="R371" s="37" t="str">
        <f t="shared" si="68"/>
        <v/>
      </c>
      <c r="S371" s="38" t="str">
        <f>IF(LEN(Q371)=0,"",IF(Q371&gt;9,VLOOKUP(R371,'8080'!$D$6:$E$252,'8080'!$E$4,0),IF(OR(Q371&lt;2,Q371=9),0,IF(Q371=2,1,IF(Q371=3,2,"ERROR!")))))</f>
        <v/>
      </c>
      <c r="T371" s="37" t="str">
        <f t="shared" si="69"/>
        <v/>
      </c>
      <c r="U371" s="37" t="str">
        <f t="shared" si="75"/>
        <v/>
      </c>
      <c r="V371" s="37" t="str">
        <f t="shared" si="76"/>
        <v/>
      </c>
      <c r="W371" s="37" t="str">
        <f t="shared" si="70"/>
        <v/>
      </c>
      <c r="X371" s="38" t="str">
        <f t="shared" si="77"/>
        <v>0029</v>
      </c>
      <c r="Y371" s="38" t="str">
        <f t="shared" si="71"/>
        <v>0000</v>
      </c>
      <c r="Z371" s="38" t="str">
        <f t="shared" si="72"/>
        <v/>
      </c>
      <c r="AA371" s="37" t="str">
        <f>IF(LEFT(R371,1)="#","Invalid Instruction!",IF(ISNUMBER(Q371),IF(Q371&lt;10,"",VLOOKUP(R371,'8080'!$D$6:$J$252,'8080'!$J$4,0)),""))</f>
        <v/>
      </c>
      <c r="AB371" s="37" t="str">
        <f>IF(LEN(W371)=0,"",IF(ISERROR(VALUE(LEFT(W371,1))),IF(ISNA(MATCH(W371,W$13:W370,0)),"","DUP"),"LAB"))</f>
        <v/>
      </c>
      <c r="AC371" s="49"/>
    </row>
    <row r="372" spans="1:29" x14ac:dyDescent="0.2">
      <c r="A372" s="44"/>
      <c r="B372" s="210"/>
      <c r="C372" s="208" t="str">
        <f t="shared" si="73"/>
        <v/>
      </c>
      <c r="D372" s="54" t="str">
        <f t="shared" si="65"/>
        <v/>
      </c>
      <c r="E372" s="113" t="str">
        <f>IF(OR(LEN(I372)=0,Q372&lt;2,Q372=9),"",IF(AND(Q372&lt;4,LEFT(V372,1)="#"),"###",IF(Q372=2,IF(HEX2DEC(V372)&gt;255,"&gt;FF!",RIGHT(V372,2)),IF(Q372=3,DEC2HEX(MOD(HEX2DEC(V372),256),2),IF(ISNA(MATCH(R372,'8080'!$D$6:$D$252,0)),"###",VLOOKUP(R372,'8080'!$D$6:$K$252,4,0))))))</f>
        <v/>
      </c>
      <c r="F372" s="114" t="str">
        <f t="shared" si="74"/>
        <v/>
      </c>
      <c r="G372" s="53" t="str">
        <f t="shared" si="66"/>
        <v/>
      </c>
      <c r="H372" s="52"/>
      <c r="I372" s="43"/>
      <c r="J372" s="43"/>
      <c r="K372" s="251"/>
      <c r="L372" s="55" t="str">
        <f t="shared" si="67"/>
        <v/>
      </c>
      <c r="M372" s="38" t="str">
        <f>IF(ISNUMBER(Q372),IF(Q372&lt;10,"",VLOOKUP(R372,'8080'!$D$6:$J$252,'8080'!$I$4,0)),"")</f>
        <v/>
      </c>
      <c r="N372" s="53" t="str">
        <f>IF(ISNUMBER(Q372),IF(Q372&lt;10,"",VLOOKUP(R372,'8080'!$D$6:$J$252,'8080'!$H$4,0)),"")</f>
        <v/>
      </c>
      <c r="O372" s="210"/>
      <c r="P372" s="44"/>
      <c r="Q372" s="38" t="str">
        <f>IF(LEN(I372)=0,"",IF(I372="org",0,IF(I372="equ",1,IF(I372="db",2,IF(I372="dw",3,IF(I372="end",9,IF(ISNA(MATCH(I372,'8080'!$B$6:$B$252,0)),"BOGUS",VLOOKUP(I372,'8080'!$B$6:$L$252,'8080'!K$3,0))))))))</f>
        <v/>
      </c>
      <c r="R372" s="37" t="str">
        <f t="shared" si="68"/>
        <v/>
      </c>
      <c r="S372" s="38" t="str">
        <f>IF(LEN(Q372)=0,"",IF(Q372&gt;9,VLOOKUP(R372,'8080'!$D$6:$E$252,'8080'!$E$4,0),IF(OR(Q372&lt;2,Q372=9),0,IF(Q372=2,1,IF(Q372=3,2,"ERROR!")))))</f>
        <v/>
      </c>
      <c r="T372" s="37" t="str">
        <f t="shared" si="69"/>
        <v/>
      </c>
      <c r="U372" s="37" t="str">
        <f t="shared" si="75"/>
        <v/>
      </c>
      <c r="V372" s="37" t="str">
        <f t="shared" si="76"/>
        <v/>
      </c>
      <c r="W372" s="37" t="str">
        <f t="shared" si="70"/>
        <v/>
      </c>
      <c r="X372" s="38" t="str">
        <f t="shared" si="77"/>
        <v>0029</v>
      </c>
      <c r="Y372" s="38" t="str">
        <f t="shared" si="71"/>
        <v>0000</v>
      </c>
      <c r="Z372" s="38" t="str">
        <f t="shared" si="72"/>
        <v/>
      </c>
      <c r="AA372" s="37" t="str">
        <f>IF(LEFT(R372,1)="#","Invalid Instruction!",IF(ISNUMBER(Q372),IF(Q372&lt;10,"",VLOOKUP(R372,'8080'!$D$6:$J$252,'8080'!$J$4,0)),""))</f>
        <v/>
      </c>
      <c r="AB372" s="37" t="str">
        <f>IF(LEN(W372)=0,"",IF(ISERROR(VALUE(LEFT(W372,1))),IF(ISNA(MATCH(W372,W$13:W371,0)),"","DUP"),"LAB"))</f>
        <v/>
      </c>
      <c r="AC372" s="49"/>
    </row>
    <row r="373" spans="1:29" x14ac:dyDescent="0.2">
      <c r="A373" s="44"/>
      <c r="B373" s="210"/>
      <c r="C373" s="208" t="str">
        <f t="shared" si="73"/>
        <v/>
      </c>
      <c r="D373" s="54" t="str">
        <f t="shared" si="65"/>
        <v/>
      </c>
      <c r="E373" s="113" t="str">
        <f>IF(OR(LEN(I373)=0,Q373&lt;2,Q373=9),"",IF(AND(Q373&lt;4,LEFT(V373,1)="#"),"###",IF(Q373=2,IF(HEX2DEC(V373)&gt;255,"&gt;FF!",RIGHT(V373,2)),IF(Q373=3,DEC2HEX(MOD(HEX2DEC(V373),256),2),IF(ISNA(MATCH(R373,'8080'!$D$6:$D$252,0)),"###",VLOOKUP(R373,'8080'!$D$6:$K$252,4,0))))))</f>
        <v/>
      </c>
      <c r="F373" s="114" t="str">
        <f t="shared" si="74"/>
        <v/>
      </c>
      <c r="G373" s="53" t="str">
        <f t="shared" si="66"/>
        <v/>
      </c>
      <c r="H373" s="52"/>
      <c r="I373" s="43"/>
      <c r="J373" s="43"/>
      <c r="K373" s="251"/>
      <c r="L373" s="55" t="str">
        <f t="shared" si="67"/>
        <v/>
      </c>
      <c r="M373" s="38" t="str">
        <f>IF(ISNUMBER(Q373),IF(Q373&lt;10,"",VLOOKUP(R373,'8080'!$D$6:$J$252,'8080'!$I$4,0)),"")</f>
        <v/>
      </c>
      <c r="N373" s="53" t="str">
        <f>IF(ISNUMBER(Q373),IF(Q373&lt;10,"",VLOOKUP(R373,'8080'!$D$6:$J$252,'8080'!$H$4,0)),"")</f>
        <v/>
      </c>
      <c r="O373" s="210"/>
      <c r="P373" s="44"/>
      <c r="Q373" s="38" t="str">
        <f>IF(LEN(I373)=0,"",IF(I373="org",0,IF(I373="equ",1,IF(I373="db",2,IF(I373="dw",3,IF(I373="end",9,IF(ISNA(MATCH(I373,'8080'!$B$6:$B$252,0)),"BOGUS",VLOOKUP(I373,'8080'!$B$6:$L$252,'8080'!K$3,0))))))))</f>
        <v/>
      </c>
      <c r="R373" s="37" t="str">
        <f t="shared" si="68"/>
        <v/>
      </c>
      <c r="S373" s="38" t="str">
        <f>IF(LEN(Q373)=0,"",IF(Q373&gt;9,VLOOKUP(R373,'8080'!$D$6:$E$252,'8080'!$E$4,0),IF(OR(Q373&lt;2,Q373=9),0,IF(Q373=2,1,IF(Q373=3,2,"ERROR!")))))</f>
        <v/>
      </c>
      <c r="T373" s="37" t="str">
        <f t="shared" si="69"/>
        <v/>
      </c>
      <c r="U373" s="37" t="str">
        <f t="shared" si="75"/>
        <v/>
      </c>
      <c r="V373" s="37" t="str">
        <f t="shared" si="76"/>
        <v/>
      </c>
      <c r="W373" s="37" t="str">
        <f t="shared" si="70"/>
        <v/>
      </c>
      <c r="X373" s="38" t="str">
        <f t="shared" si="77"/>
        <v>0029</v>
      </c>
      <c r="Y373" s="38" t="str">
        <f t="shared" si="71"/>
        <v>0000</v>
      </c>
      <c r="Z373" s="38" t="str">
        <f t="shared" si="72"/>
        <v/>
      </c>
      <c r="AA373" s="37" t="str">
        <f>IF(LEFT(R373,1)="#","Invalid Instruction!",IF(ISNUMBER(Q373),IF(Q373&lt;10,"",VLOOKUP(R373,'8080'!$D$6:$J$252,'8080'!$J$4,0)),""))</f>
        <v/>
      </c>
      <c r="AB373" s="37" t="str">
        <f>IF(LEN(W373)=0,"",IF(ISERROR(VALUE(LEFT(W373,1))),IF(ISNA(MATCH(W373,W$13:W372,0)),"","DUP"),"LAB"))</f>
        <v/>
      </c>
      <c r="AC373" s="49"/>
    </row>
    <row r="374" spans="1:29" x14ac:dyDescent="0.2">
      <c r="A374" s="44"/>
      <c r="B374" s="210"/>
      <c r="C374" s="208" t="str">
        <f t="shared" si="73"/>
        <v/>
      </c>
      <c r="D374" s="54" t="str">
        <f t="shared" si="65"/>
        <v/>
      </c>
      <c r="E374" s="113" t="str">
        <f>IF(OR(LEN(I374)=0,Q374&lt;2,Q374=9),"",IF(AND(Q374&lt;4,LEFT(V374,1)="#"),"###",IF(Q374=2,IF(HEX2DEC(V374)&gt;255,"&gt;FF!",RIGHT(V374,2)),IF(Q374=3,DEC2HEX(MOD(HEX2DEC(V374),256),2),IF(ISNA(MATCH(R374,'8080'!$D$6:$D$252,0)),"###",VLOOKUP(R374,'8080'!$D$6:$K$252,4,0))))))</f>
        <v/>
      </c>
      <c r="F374" s="114" t="str">
        <f t="shared" si="74"/>
        <v/>
      </c>
      <c r="G374" s="53" t="str">
        <f t="shared" si="66"/>
        <v/>
      </c>
      <c r="H374" s="52"/>
      <c r="I374" s="43"/>
      <c r="J374" s="43"/>
      <c r="K374" s="251"/>
      <c r="L374" s="55" t="str">
        <f t="shared" si="67"/>
        <v/>
      </c>
      <c r="M374" s="38" t="str">
        <f>IF(ISNUMBER(Q374),IF(Q374&lt;10,"",VLOOKUP(R374,'8080'!$D$6:$J$252,'8080'!$I$4,0)),"")</f>
        <v/>
      </c>
      <c r="N374" s="53" t="str">
        <f>IF(ISNUMBER(Q374),IF(Q374&lt;10,"",VLOOKUP(R374,'8080'!$D$6:$J$252,'8080'!$H$4,0)),"")</f>
        <v/>
      </c>
      <c r="O374" s="210"/>
      <c r="P374" s="44"/>
      <c r="Q374" s="38" t="str">
        <f>IF(LEN(I374)=0,"",IF(I374="org",0,IF(I374="equ",1,IF(I374="db",2,IF(I374="dw",3,IF(I374="end",9,IF(ISNA(MATCH(I374,'8080'!$B$6:$B$252,0)),"BOGUS",VLOOKUP(I374,'8080'!$B$6:$L$252,'8080'!K$3,0))))))))</f>
        <v/>
      </c>
      <c r="R374" s="37" t="str">
        <f t="shared" si="68"/>
        <v/>
      </c>
      <c r="S374" s="38" t="str">
        <f>IF(LEN(Q374)=0,"",IF(Q374&gt;9,VLOOKUP(R374,'8080'!$D$6:$E$252,'8080'!$E$4,0),IF(OR(Q374&lt;2,Q374=9),0,IF(Q374=2,1,IF(Q374=3,2,"ERROR!")))))</f>
        <v/>
      </c>
      <c r="T374" s="37" t="str">
        <f t="shared" si="69"/>
        <v/>
      </c>
      <c r="U374" s="37" t="str">
        <f t="shared" si="75"/>
        <v/>
      </c>
      <c r="V374" s="37" t="str">
        <f t="shared" si="76"/>
        <v/>
      </c>
      <c r="W374" s="37" t="str">
        <f t="shared" si="70"/>
        <v/>
      </c>
      <c r="X374" s="38" t="str">
        <f t="shared" si="77"/>
        <v>0029</v>
      </c>
      <c r="Y374" s="38" t="str">
        <f t="shared" si="71"/>
        <v>0000</v>
      </c>
      <c r="Z374" s="38" t="str">
        <f t="shared" si="72"/>
        <v/>
      </c>
      <c r="AA374" s="37" t="str">
        <f>IF(LEFT(R374,1)="#","Invalid Instruction!",IF(ISNUMBER(Q374),IF(Q374&lt;10,"",VLOOKUP(R374,'8080'!$D$6:$J$252,'8080'!$J$4,0)),""))</f>
        <v/>
      </c>
      <c r="AB374" s="37" t="str">
        <f>IF(LEN(W374)=0,"",IF(ISERROR(VALUE(LEFT(W374,1))),IF(ISNA(MATCH(W374,W$13:W373,0)),"","DUP"),"LAB"))</f>
        <v/>
      </c>
      <c r="AC374" s="49"/>
    </row>
    <row r="375" spans="1:29" x14ac:dyDescent="0.2">
      <c r="A375" s="44"/>
      <c r="B375" s="210"/>
      <c r="C375" s="208" t="str">
        <f t="shared" si="73"/>
        <v/>
      </c>
      <c r="D375" s="54" t="str">
        <f t="shared" si="65"/>
        <v/>
      </c>
      <c r="E375" s="113" t="str">
        <f>IF(OR(LEN(I375)=0,Q375&lt;2,Q375=9),"",IF(AND(Q375&lt;4,LEFT(V375,1)="#"),"###",IF(Q375=2,IF(HEX2DEC(V375)&gt;255,"&gt;FF!",RIGHT(V375,2)),IF(Q375=3,DEC2HEX(MOD(HEX2DEC(V375),256),2),IF(ISNA(MATCH(R375,'8080'!$D$6:$D$252,0)),"###",VLOOKUP(R375,'8080'!$D$6:$K$252,4,0))))))</f>
        <v/>
      </c>
      <c r="F375" s="114" t="str">
        <f t="shared" si="74"/>
        <v/>
      </c>
      <c r="G375" s="53" t="str">
        <f t="shared" si="66"/>
        <v/>
      </c>
      <c r="H375" s="52"/>
      <c r="I375" s="43"/>
      <c r="J375" s="43"/>
      <c r="K375" s="251"/>
      <c r="L375" s="55" t="str">
        <f t="shared" si="67"/>
        <v/>
      </c>
      <c r="M375" s="38" t="str">
        <f>IF(ISNUMBER(Q375),IF(Q375&lt;10,"",VLOOKUP(R375,'8080'!$D$6:$J$252,'8080'!$I$4,0)),"")</f>
        <v/>
      </c>
      <c r="N375" s="53" t="str">
        <f>IF(ISNUMBER(Q375),IF(Q375&lt;10,"",VLOOKUP(R375,'8080'!$D$6:$J$252,'8080'!$H$4,0)),"")</f>
        <v/>
      </c>
      <c r="O375" s="210"/>
      <c r="P375" s="44"/>
      <c r="Q375" s="38" t="str">
        <f>IF(LEN(I375)=0,"",IF(I375="org",0,IF(I375="equ",1,IF(I375="db",2,IF(I375="dw",3,IF(I375="end",9,IF(ISNA(MATCH(I375,'8080'!$B$6:$B$252,0)),"BOGUS",VLOOKUP(I375,'8080'!$B$6:$L$252,'8080'!K$3,0))))))))</f>
        <v/>
      </c>
      <c r="R375" s="37" t="str">
        <f t="shared" si="68"/>
        <v/>
      </c>
      <c r="S375" s="38" t="str">
        <f>IF(LEN(Q375)=0,"",IF(Q375&gt;9,VLOOKUP(R375,'8080'!$D$6:$E$252,'8080'!$E$4,0),IF(OR(Q375&lt;2,Q375=9),0,IF(Q375=2,1,IF(Q375=3,2,"ERROR!")))))</f>
        <v/>
      </c>
      <c r="T375" s="37" t="str">
        <f t="shared" si="69"/>
        <v/>
      </c>
      <c r="U375" s="37" t="str">
        <f t="shared" si="75"/>
        <v/>
      </c>
      <c r="V375" s="37" t="str">
        <f t="shared" si="76"/>
        <v/>
      </c>
      <c r="W375" s="37" t="str">
        <f t="shared" si="70"/>
        <v/>
      </c>
      <c r="X375" s="38" t="str">
        <f t="shared" si="77"/>
        <v>0029</v>
      </c>
      <c r="Y375" s="38" t="str">
        <f t="shared" si="71"/>
        <v>0000</v>
      </c>
      <c r="Z375" s="38" t="str">
        <f t="shared" si="72"/>
        <v/>
      </c>
      <c r="AA375" s="37" t="str">
        <f>IF(LEFT(R375,1)="#","Invalid Instruction!",IF(ISNUMBER(Q375),IF(Q375&lt;10,"",VLOOKUP(R375,'8080'!$D$6:$J$252,'8080'!$J$4,0)),""))</f>
        <v/>
      </c>
      <c r="AB375" s="37" t="str">
        <f>IF(LEN(W375)=0,"",IF(ISERROR(VALUE(LEFT(W375,1))),IF(ISNA(MATCH(W375,W$13:W374,0)),"","DUP"),"LAB"))</f>
        <v/>
      </c>
      <c r="AC375" s="49"/>
    </row>
    <row r="376" spans="1:29" x14ac:dyDescent="0.2">
      <c r="A376" s="44"/>
      <c r="B376" s="210"/>
      <c r="C376" s="208" t="str">
        <f t="shared" si="73"/>
        <v/>
      </c>
      <c r="D376" s="54" t="str">
        <f t="shared" si="65"/>
        <v/>
      </c>
      <c r="E376" s="113" t="str">
        <f>IF(OR(LEN(I376)=0,Q376&lt;2,Q376=9),"",IF(AND(Q376&lt;4,LEFT(V376,1)="#"),"###",IF(Q376=2,IF(HEX2DEC(V376)&gt;255,"&gt;FF!",RIGHT(V376,2)),IF(Q376=3,DEC2HEX(MOD(HEX2DEC(V376),256),2),IF(ISNA(MATCH(R376,'8080'!$D$6:$D$252,0)),"###",VLOOKUP(R376,'8080'!$D$6:$K$252,4,0))))))</f>
        <v/>
      </c>
      <c r="F376" s="114" t="str">
        <f t="shared" si="74"/>
        <v/>
      </c>
      <c r="G376" s="53" t="str">
        <f t="shared" si="66"/>
        <v/>
      </c>
      <c r="H376" s="52"/>
      <c r="I376" s="43"/>
      <c r="J376" s="43"/>
      <c r="K376" s="251"/>
      <c r="L376" s="55" t="str">
        <f t="shared" si="67"/>
        <v/>
      </c>
      <c r="M376" s="38" t="str">
        <f>IF(ISNUMBER(Q376),IF(Q376&lt;10,"",VLOOKUP(R376,'8080'!$D$6:$J$252,'8080'!$I$4,0)),"")</f>
        <v/>
      </c>
      <c r="N376" s="53" t="str">
        <f>IF(ISNUMBER(Q376),IF(Q376&lt;10,"",VLOOKUP(R376,'8080'!$D$6:$J$252,'8080'!$H$4,0)),"")</f>
        <v/>
      </c>
      <c r="O376" s="210"/>
      <c r="P376" s="44"/>
      <c r="Q376" s="38" t="str">
        <f>IF(LEN(I376)=0,"",IF(I376="org",0,IF(I376="equ",1,IF(I376="db",2,IF(I376="dw",3,IF(I376="end",9,IF(ISNA(MATCH(I376,'8080'!$B$6:$B$252,0)),"BOGUS",VLOOKUP(I376,'8080'!$B$6:$L$252,'8080'!K$3,0))))))))</f>
        <v/>
      </c>
      <c r="R376" s="37" t="str">
        <f t="shared" si="68"/>
        <v/>
      </c>
      <c r="S376" s="38" t="str">
        <f>IF(LEN(Q376)=0,"",IF(Q376&gt;9,VLOOKUP(R376,'8080'!$D$6:$E$252,'8080'!$E$4,0),IF(OR(Q376&lt;2,Q376=9),0,IF(Q376=2,1,IF(Q376=3,2,"ERROR!")))))</f>
        <v/>
      </c>
      <c r="T376" s="37" t="str">
        <f t="shared" si="69"/>
        <v/>
      </c>
      <c r="U376" s="37" t="str">
        <f t="shared" si="75"/>
        <v/>
      </c>
      <c r="V376" s="37" t="str">
        <f t="shared" si="76"/>
        <v/>
      </c>
      <c r="W376" s="37" t="str">
        <f t="shared" si="70"/>
        <v/>
      </c>
      <c r="X376" s="38" t="str">
        <f t="shared" si="77"/>
        <v>0029</v>
      </c>
      <c r="Y376" s="38" t="str">
        <f t="shared" si="71"/>
        <v>0000</v>
      </c>
      <c r="Z376" s="38" t="str">
        <f t="shared" si="72"/>
        <v/>
      </c>
      <c r="AA376" s="37" t="str">
        <f>IF(LEFT(R376,1)="#","Invalid Instruction!",IF(ISNUMBER(Q376),IF(Q376&lt;10,"",VLOOKUP(R376,'8080'!$D$6:$J$252,'8080'!$J$4,0)),""))</f>
        <v/>
      </c>
      <c r="AB376" s="37" t="str">
        <f>IF(LEN(W376)=0,"",IF(ISERROR(VALUE(LEFT(W376,1))),IF(ISNA(MATCH(W376,W$13:W375,0)),"","DUP"),"LAB"))</f>
        <v/>
      </c>
      <c r="AC376" s="49"/>
    </row>
    <row r="377" spans="1:29" x14ac:dyDescent="0.2">
      <c r="A377" s="44"/>
      <c r="B377" s="210"/>
      <c r="C377" s="208" t="str">
        <f t="shared" si="73"/>
        <v/>
      </c>
      <c r="D377" s="54" t="str">
        <f t="shared" si="65"/>
        <v/>
      </c>
      <c r="E377" s="113" t="str">
        <f>IF(OR(LEN(I377)=0,Q377&lt;2,Q377=9),"",IF(AND(Q377&lt;4,LEFT(V377,1)="#"),"###",IF(Q377=2,IF(HEX2DEC(V377)&gt;255,"&gt;FF!",RIGHT(V377,2)),IF(Q377=3,DEC2HEX(MOD(HEX2DEC(V377),256),2),IF(ISNA(MATCH(R377,'8080'!$D$6:$D$252,0)),"###",VLOOKUP(R377,'8080'!$D$6:$K$252,4,0))))))</f>
        <v/>
      </c>
      <c r="F377" s="114" t="str">
        <f t="shared" si="74"/>
        <v/>
      </c>
      <c r="G377" s="53" t="str">
        <f t="shared" si="66"/>
        <v/>
      </c>
      <c r="H377" s="52"/>
      <c r="I377" s="43"/>
      <c r="J377" s="43"/>
      <c r="K377" s="251"/>
      <c r="L377" s="55" t="str">
        <f t="shared" si="67"/>
        <v/>
      </c>
      <c r="M377" s="38" t="str">
        <f>IF(ISNUMBER(Q377),IF(Q377&lt;10,"",VLOOKUP(R377,'8080'!$D$6:$J$252,'8080'!$I$4,0)),"")</f>
        <v/>
      </c>
      <c r="N377" s="53" t="str">
        <f>IF(ISNUMBER(Q377),IF(Q377&lt;10,"",VLOOKUP(R377,'8080'!$D$6:$J$252,'8080'!$H$4,0)),"")</f>
        <v/>
      </c>
      <c r="O377" s="210"/>
      <c r="P377" s="44"/>
      <c r="Q377" s="38" t="str">
        <f>IF(LEN(I377)=0,"",IF(I377="org",0,IF(I377="equ",1,IF(I377="db",2,IF(I377="dw",3,IF(I377="end",9,IF(ISNA(MATCH(I377,'8080'!$B$6:$B$252,0)),"BOGUS",VLOOKUP(I377,'8080'!$B$6:$L$252,'8080'!K$3,0))))))))</f>
        <v/>
      </c>
      <c r="R377" s="37" t="str">
        <f t="shared" si="68"/>
        <v/>
      </c>
      <c r="S377" s="38" t="str">
        <f>IF(LEN(Q377)=0,"",IF(Q377&gt;9,VLOOKUP(R377,'8080'!$D$6:$E$252,'8080'!$E$4,0),IF(OR(Q377&lt;2,Q377=9),0,IF(Q377=2,1,IF(Q377=3,2,"ERROR!")))))</f>
        <v/>
      </c>
      <c r="T377" s="37" t="str">
        <f t="shared" si="69"/>
        <v/>
      </c>
      <c r="U377" s="37" t="str">
        <f t="shared" si="75"/>
        <v/>
      </c>
      <c r="V377" s="37" t="str">
        <f t="shared" si="76"/>
        <v/>
      </c>
      <c r="W377" s="37" t="str">
        <f t="shared" si="70"/>
        <v/>
      </c>
      <c r="X377" s="38" t="str">
        <f t="shared" si="77"/>
        <v>0029</v>
      </c>
      <c r="Y377" s="38" t="str">
        <f t="shared" si="71"/>
        <v>0000</v>
      </c>
      <c r="Z377" s="38" t="str">
        <f t="shared" si="72"/>
        <v/>
      </c>
      <c r="AA377" s="37" t="str">
        <f>IF(LEFT(R377,1)="#","Invalid Instruction!",IF(ISNUMBER(Q377),IF(Q377&lt;10,"",VLOOKUP(R377,'8080'!$D$6:$J$252,'8080'!$J$4,0)),""))</f>
        <v/>
      </c>
      <c r="AB377" s="37" t="str">
        <f>IF(LEN(W377)=0,"",IF(ISERROR(VALUE(LEFT(W377,1))),IF(ISNA(MATCH(W377,W$13:W376,0)),"","DUP"),"LAB"))</f>
        <v/>
      </c>
      <c r="AC377" s="49"/>
    </row>
    <row r="378" spans="1:29" x14ac:dyDescent="0.2">
      <c r="A378" s="44"/>
      <c r="B378" s="210"/>
      <c r="C378" s="208" t="str">
        <f t="shared" si="73"/>
        <v/>
      </c>
      <c r="D378" s="54" t="str">
        <f t="shared" si="65"/>
        <v/>
      </c>
      <c r="E378" s="113" t="str">
        <f>IF(OR(LEN(I378)=0,Q378&lt;2,Q378=9),"",IF(AND(Q378&lt;4,LEFT(V378,1)="#"),"###",IF(Q378=2,IF(HEX2DEC(V378)&gt;255,"&gt;FF!",RIGHT(V378,2)),IF(Q378=3,DEC2HEX(MOD(HEX2DEC(V378),256),2),IF(ISNA(MATCH(R378,'8080'!$D$6:$D$252,0)),"###",VLOOKUP(R378,'8080'!$D$6:$K$252,4,0))))))</f>
        <v/>
      </c>
      <c r="F378" s="114" t="str">
        <f t="shared" si="74"/>
        <v/>
      </c>
      <c r="G378" s="53" t="str">
        <f t="shared" si="66"/>
        <v/>
      </c>
      <c r="H378" s="52"/>
      <c r="I378" s="43"/>
      <c r="J378" s="43"/>
      <c r="K378" s="251"/>
      <c r="L378" s="55" t="str">
        <f t="shared" si="67"/>
        <v/>
      </c>
      <c r="M378" s="38" t="str">
        <f>IF(ISNUMBER(Q378),IF(Q378&lt;10,"",VLOOKUP(R378,'8080'!$D$6:$J$252,'8080'!$I$4,0)),"")</f>
        <v/>
      </c>
      <c r="N378" s="53" t="str">
        <f>IF(ISNUMBER(Q378),IF(Q378&lt;10,"",VLOOKUP(R378,'8080'!$D$6:$J$252,'8080'!$H$4,0)),"")</f>
        <v/>
      </c>
      <c r="O378" s="210"/>
      <c r="P378" s="44"/>
      <c r="Q378" s="38" t="str">
        <f>IF(LEN(I378)=0,"",IF(I378="org",0,IF(I378="equ",1,IF(I378="db",2,IF(I378="dw",3,IF(I378="end",9,IF(ISNA(MATCH(I378,'8080'!$B$6:$B$252,0)),"BOGUS",VLOOKUP(I378,'8080'!$B$6:$L$252,'8080'!K$3,0))))))))</f>
        <v/>
      </c>
      <c r="R378" s="37" t="str">
        <f t="shared" si="68"/>
        <v/>
      </c>
      <c r="S378" s="38" t="str">
        <f>IF(LEN(Q378)=0,"",IF(Q378&gt;9,VLOOKUP(R378,'8080'!$D$6:$E$252,'8080'!$E$4,0),IF(OR(Q378&lt;2,Q378=9),0,IF(Q378=2,1,IF(Q378=3,2,"ERROR!")))))</f>
        <v/>
      </c>
      <c r="T378" s="37" t="str">
        <f t="shared" si="69"/>
        <v/>
      </c>
      <c r="U378" s="37" t="str">
        <f t="shared" si="75"/>
        <v/>
      </c>
      <c r="V378" s="37" t="str">
        <f t="shared" si="76"/>
        <v/>
      </c>
      <c r="W378" s="37" t="str">
        <f t="shared" si="70"/>
        <v/>
      </c>
      <c r="X378" s="38" t="str">
        <f t="shared" si="77"/>
        <v>0029</v>
      </c>
      <c r="Y378" s="38" t="str">
        <f t="shared" si="71"/>
        <v>0000</v>
      </c>
      <c r="Z378" s="38" t="str">
        <f t="shared" si="72"/>
        <v/>
      </c>
      <c r="AA378" s="37" t="str">
        <f>IF(LEFT(R378,1)="#","Invalid Instruction!",IF(ISNUMBER(Q378),IF(Q378&lt;10,"",VLOOKUP(R378,'8080'!$D$6:$J$252,'8080'!$J$4,0)),""))</f>
        <v/>
      </c>
      <c r="AB378" s="37" t="str">
        <f>IF(LEN(W378)=0,"",IF(ISERROR(VALUE(LEFT(W378,1))),IF(ISNA(MATCH(W378,W$13:W377,0)),"","DUP"),"LAB"))</f>
        <v/>
      </c>
      <c r="AC378" s="49"/>
    </row>
    <row r="379" spans="1:29" x14ac:dyDescent="0.2">
      <c r="A379" s="44"/>
      <c r="B379" s="210"/>
      <c r="C379" s="208" t="str">
        <f t="shared" si="73"/>
        <v/>
      </c>
      <c r="D379" s="54" t="str">
        <f t="shared" si="65"/>
        <v/>
      </c>
      <c r="E379" s="113" t="str">
        <f>IF(OR(LEN(I379)=0,Q379&lt;2,Q379=9),"",IF(AND(Q379&lt;4,LEFT(V379,1)="#"),"###",IF(Q379=2,IF(HEX2DEC(V379)&gt;255,"&gt;FF!",RIGHT(V379,2)),IF(Q379=3,DEC2HEX(MOD(HEX2DEC(V379),256),2),IF(ISNA(MATCH(R379,'8080'!$D$6:$D$252,0)),"###",VLOOKUP(R379,'8080'!$D$6:$K$252,4,0))))))</f>
        <v/>
      </c>
      <c r="F379" s="114" t="str">
        <f t="shared" si="74"/>
        <v/>
      </c>
      <c r="G379" s="53" t="str">
        <f t="shared" si="66"/>
        <v/>
      </c>
      <c r="H379" s="52"/>
      <c r="I379" s="43"/>
      <c r="J379" s="43"/>
      <c r="K379" s="251"/>
      <c r="L379" s="55" t="str">
        <f t="shared" si="67"/>
        <v/>
      </c>
      <c r="M379" s="38" t="str">
        <f>IF(ISNUMBER(Q379),IF(Q379&lt;10,"",VLOOKUP(R379,'8080'!$D$6:$J$252,'8080'!$I$4,0)),"")</f>
        <v/>
      </c>
      <c r="N379" s="53" t="str">
        <f>IF(ISNUMBER(Q379),IF(Q379&lt;10,"",VLOOKUP(R379,'8080'!$D$6:$J$252,'8080'!$H$4,0)),"")</f>
        <v/>
      </c>
      <c r="O379" s="210"/>
      <c r="P379" s="44"/>
      <c r="Q379" s="38" t="str">
        <f>IF(LEN(I379)=0,"",IF(I379="org",0,IF(I379="equ",1,IF(I379="db",2,IF(I379="dw",3,IF(I379="end",9,IF(ISNA(MATCH(I379,'8080'!$B$6:$B$252,0)),"BOGUS",VLOOKUP(I379,'8080'!$B$6:$L$252,'8080'!K$3,0))))))))</f>
        <v/>
      </c>
      <c r="R379" s="37" t="str">
        <f t="shared" si="68"/>
        <v/>
      </c>
      <c r="S379" s="38" t="str">
        <f>IF(LEN(Q379)=0,"",IF(Q379&gt;9,VLOOKUP(R379,'8080'!$D$6:$E$252,'8080'!$E$4,0),IF(OR(Q379&lt;2,Q379=9),0,IF(Q379=2,1,IF(Q379=3,2,"ERROR!")))))</f>
        <v/>
      </c>
      <c r="T379" s="37" t="str">
        <f t="shared" si="69"/>
        <v/>
      </c>
      <c r="U379" s="37" t="str">
        <f t="shared" si="75"/>
        <v/>
      </c>
      <c r="V379" s="37" t="str">
        <f t="shared" si="76"/>
        <v/>
      </c>
      <c r="W379" s="37" t="str">
        <f t="shared" si="70"/>
        <v/>
      </c>
      <c r="X379" s="38" t="str">
        <f t="shared" si="77"/>
        <v>0029</v>
      </c>
      <c r="Y379" s="38" t="str">
        <f t="shared" si="71"/>
        <v>0000</v>
      </c>
      <c r="Z379" s="38" t="str">
        <f t="shared" si="72"/>
        <v/>
      </c>
      <c r="AA379" s="37" t="str">
        <f>IF(LEFT(R379,1)="#","Invalid Instruction!",IF(ISNUMBER(Q379),IF(Q379&lt;10,"",VLOOKUP(R379,'8080'!$D$6:$J$252,'8080'!$J$4,0)),""))</f>
        <v/>
      </c>
      <c r="AB379" s="37" t="str">
        <f>IF(LEN(W379)=0,"",IF(ISERROR(VALUE(LEFT(W379,1))),IF(ISNA(MATCH(W379,W$13:W378,0)),"","DUP"),"LAB"))</f>
        <v/>
      </c>
      <c r="AC379" s="49"/>
    </row>
    <row r="380" spans="1:29" x14ac:dyDescent="0.2">
      <c r="A380" s="44"/>
      <c r="B380" s="210"/>
      <c r="C380" s="208" t="str">
        <f t="shared" si="73"/>
        <v/>
      </c>
      <c r="D380" s="54" t="str">
        <f t="shared" si="65"/>
        <v/>
      </c>
      <c r="E380" s="113" t="str">
        <f>IF(OR(LEN(I380)=0,Q380&lt;2,Q380=9),"",IF(AND(Q380&lt;4,LEFT(V380,1)="#"),"###",IF(Q380=2,IF(HEX2DEC(V380)&gt;255,"&gt;FF!",RIGHT(V380,2)),IF(Q380=3,DEC2HEX(MOD(HEX2DEC(V380),256),2),IF(ISNA(MATCH(R380,'8080'!$D$6:$D$252,0)),"###",VLOOKUP(R380,'8080'!$D$6:$K$252,4,0))))))</f>
        <v/>
      </c>
      <c r="F380" s="114" t="str">
        <f t="shared" si="74"/>
        <v/>
      </c>
      <c r="G380" s="53" t="str">
        <f t="shared" si="66"/>
        <v/>
      </c>
      <c r="H380" s="52"/>
      <c r="I380" s="43"/>
      <c r="J380" s="43"/>
      <c r="K380" s="251"/>
      <c r="L380" s="55" t="str">
        <f t="shared" si="67"/>
        <v/>
      </c>
      <c r="M380" s="38" t="str">
        <f>IF(ISNUMBER(Q380),IF(Q380&lt;10,"",VLOOKUP(R380,'8080'!$D$6:$J$252,'8080'!$I$4,0)),"")</f>
        <v/>
      </c>
      <c r="N380" s="53" t="str">
        <f>IF(ISNUMBER(Q380),IF(Q380&lt;10,"",VLOOKUP(R380,'8080'!$D$6:$J$252,'8080'!$H$4,0)),"")</f>
        <v/>
      </c>
      <c r="O380" s="210"/>
      <c r="P380" s="44"/>
      <c r="Q380" s="38" t="str">
        <f>IF(LEN(I380)=0,"",IF(I380="org",0,IF(I380="equ",1,IF(I380="db",2,IF(I380="dw",3,IF(I380="end",9,IF(ISNA(MATCH(I380,'8080'!$B$6:$B$252,0)),"BOGUS",VLOOKUP(I380,'8080'!$B$6:$L$252,'8080'!K$3,0))))))))</f>
        <v/>
      </c>
      <c r="R380" s="37" t="str">
        <f t="shared" si="68"/>
        <v/>
      </c>
      <c r="S380" s="38" t="str">
        <f>IF(LEN(Q380)=0,"",IF(Q380&gt;9,VLOOKUP(R380,'8080'!$D$6:$E$252,'8080'!$E$4,0),IF(OR(Q380&lt;2,Q380=9),0,IF(Q380=2,1,IF(Q380=3,2,"ERROR!")))))</f>
        <v/>
      </c>
      <c r="T380" s="37" t="str">
        <f t="shared" si="69"/>
        <v/>
      </c>
      <c r="U380" s="37" t="str">
        <f t="shared" si="75"/>
        <v/>
      </c>
      <c r="V380" s="37" t="str">
        <f t="shared" si="76"/>
        <v/>
      </c>
      <c r="W380" s="37" t="str">
        <f t="shared" si="70"/>
        <v/>
      </c>
      <c r="X380" s="38" t="str">
        <f t="shared" si="77"/>
        <v>0029</v>
      </c>
      <c r="Y380" s="38" t="str">
        <f t="shared" si="71"/>
        <v>0000</v>
      </c>
      <c r="Z380" s="38" t="str">
        <f t="shared" si="72"/>
        <v/>
      </c>
      <c r="AA380" s="37" t="str">
        <f>IF(LEFT(R380,1)="#","Invalid Instruction!",IF(ISNUMBER(Q380),IF(Q380&lt;10,"",VLOOKUP(R380,'8080'!$D$6:$J$252,'8080'!$J$4,0)),""))</f>
        <v/>
      </c>
      <c r="AB380" s="37" t="str">
        <f>IF(LEN(W380)=0,"",IF(ISERROR(VALUE(LEFT(W380,1))),IF(ISNA(MATCH(W380,W$13:W379,0)),"","DUP"),"LAB"))</f>
        <v/>
      </c>
      <c r="AC380" s="49"/>
    </row>
    <row r="381" spans="1:29" x14ac:dyDescent="0.2">
      <c r="A381" s="44"/>
      <c r="B381" s="210"/>
      <c r="C381" s="208" t="str">
        <f t="shared" si="73"/>
        <v/>
      </c>
      <c r="D381" s="54" t="str">
        <f t="shared" si="65"/>
        <v/>
      </c>
      <c r="E381" s="113" t="str">
        <f>IF(OR(LEN(I381)=0,Q381&lt;2,Q381=9),"",IF(AND(Q381&lt;4,LEFT(V381,1)="#"),"###",IF(Q381=2,IF(HEX2DEC(V381)&gt;255,"&gt;FF!",RIGHT(V381,2)),IF(Q381=3,DEC2HEX(MOD(HEX2DEC(V381),256),2),IF(ISNA(MATCH(R381,'8080'!$D$6:$D$252,0)),"###",VLOOKUP(R381,'8080'!$D$6:$K$252,4,0))))))</f>
        <v/>
      </c>
      <c r="F381" s="114" t="str">
        <f t="shared" si="74"/>
        <v/>
      </c>
      <c r="G381" s="53" t="str">
        <f t="shared" si="66"/>
        <v/>
      </c>
      <c r="H381" s="52"/>
      <c r="I381" s="43"/>
      <c r="J381" s="43"/>
      <c r="K381" s="251"/>
      <c r="L381" s="55" t="str">
        <f t="shared" si="67"/>
        <v/>
      </c>
      <c r="M381" s="38" t="str">
        <f>IF(ISNUMBER(Q381),IF(Q381&lt;10,"",VLOOKUP(R381,'8080'!$D$6:$J$252,'8080'!$I$4,0)),"")</f>
        <v/>
      </c>
      <c r="N381" s="53" t="str">
        <f>IF(ISNUMBER(Q381),IF(Q381&lt;10,"",VLOOKUP(R381,'8080'!$D$6:$J$252,'8080'!$H$4,0)),"")</f>
        <v/>
      </c>
      <c r="O381" s="210"/>
      <c r="P381" s="44"/>
      <c r="Q381" s="38" t="str">
        <f>IF(LEN(I381)=0,"",IF(I381="org",0,IF(I381="equ",1,IF(I381="db",2,IF(I381="dw",3,IF(I381="end",9,IF(ISNA(MATCH(I381,'8080'!$B$6:$B$252,0)),"BOGUS",VLOOKUP(I381,'8080'!$B$6:$L$252,'8080'!K$3,0))))))))</f>
        <v/>
      </c>
      <c r="R381" s="37" t="str">
        <f t="shared" si="68"/>
        <v/>
      </c>
      <c r="S381" s="38" t="str">
        <f>IF(LEN(Q381)=0,"",IF(Q381&gt;9,VLOOKUP(R381,'8080'!$D$6:$E$252,'8080'!$E$4,0),IF(OR(Q381&lt;2,Q381=9),0,IF(Q381=2,1,IF(Q381=3,2,"ERROR!")))))</f>
        <v/>
      </c>
      <c r="T381" s="37" t="str">
        <f t="shared" si="69"/>
        <v/>
      </c>
      <c r="U381" s="37" t="str">
        <f t="shared" si="75"/>
        <v/>
      </c>
      <c r="V381" s="37" t="str">
        <f t="shared" si="76"/>
        <v/>
      </c>
      <c r="W381" s="37" t="str">
        <f t="shared" si="70"/>
        <v/>
      </c>
      <c r="X381" s="38" t="str">
        <f t="shared" si="77"/>
        <v>0029</v>
      </c>
      <c r="Y381" s="38" t="str">
        <f t="shared" si="71"/>
        <v>0000</v>
      </c>
      <c r="Z381" s="38" t="str">
        <f t="shared" si="72"/>
        <v/>
      </c>
      <c r="AA381" s="37" t="str">
        <f>IF(LEFT(R381,1)="#","Invalid Instruction!",IF(ISNUMBER(Q381),IF(Q381&lt;10,"",VLOOKUP(R381,'8080'!$D$6:$J$252,'8080'!$J$4,0)),""))</f>
        <v/>
      </c>
      <c r="AB381" s="37" t="str">
        <f>IF(LEN(W381)=0,"",IF(ISERROR(VALUE(LEFT(W381,1))),IF(ISNA(MATCH(W381,W$13:W380,0)),"","DUP"),"LAB"))</f>
        <v/>
      </c>
      <c r="AC381" s="49"/>
    </row>
    <row r="382" spans="1:29" x14ac:dyDescent="0.2">
      <c r="A382" s="44"/>
      <c r="B382" s="210"/>
      <c r="C382" s="208" t="str">
        <f t="shared" si="73"/>
        <v/>
      </c>
      <c r="D382" s="54" t="str">
        <f t="shared" si="65"/>
        <v/>
      </c>
      <c r="E382" s="113" t="str">
        <f>IF(OR(LEN(I382)=0,Q382&lt;2,Q382=9),"",IF(AND(Q382&lt;4,LEFT(V382,1)="#"),"###",IF(Q382=2,IF(HEX2DEC(V382)&gt;255,"&gt;FF!",RIGHT(V382,2)),IF(Q382=3,DEC2HEX(MOD(HEX2DEC(V382),256),2),IF(ISNA(MATCH(R382,'8080'!$D$6:$D$252,0)),"###",VLOOKUP(R382,'8080'!$D$6:$K$252,4,0))))))</f>
        <v/>
      </c>
      <c r="F382" s="114" t="str">
        <f t="shared" si="74"/>
        <v/>
      </c>
      <c r="G382" s="53" t="str">
        <f t="shared" si="66"/>
        <v/>
      </c>
      <c r="H382" s="52"/>
      <c r="I382" s="43"/>
      <c r="J382" s="43"/>
      <c r="K382" s="251"/>
      <c r="L382" s="55" t="str">
        <f t="shared" si="67"/>
        <v/>
      </c>
      <c r="M382" s="38" t="str">
        <f>IF(ISNUMBER(Q382),IF(Q382&lt;10,"",VLOOKUP(R382,'8080'!$D$6:$J$252,'8080'!$I$4,0)),"")</f>
        <v/>
      </c>
      <c r="N382" s="53" t="str">
        <f>IF(ISNUMBER(Q382),IF(Q382&lt;10,"",VLOOKUP(R382,'8080'!$D$6:$J$252,'8080'!$H$4,0)),"")</f>
        <v/>
      </c>
      <c r="O382" s="210"/>
      <c r="P382" s="44"/>
      <c r="Q382" s="38" t="str">
        <f>IF(LEN(I382)=0,"",IF(I382="org",0,IF(I382="equ",1,IF(I382="db",2,IF(I382="dw",3,IF(I382="end",9,IF(ISNA(MATCH(I382,'8080'!$B$6:$B$252,0)),"BOGUS",VLOOKUP(I382,'8080'!$B$6:$L$252,'8080'!K$3,0))))))))</f>
        <v/>
      </c>
      <c r="R382" s="37" t="str">
        <f t="shared" si="68"/>
        <v/>
      </c>
      <c r="S382" s="38" t="str">
        <f>IF(LEN(Q382)=0,"",IF(Q382&gt;9,VLOOKUP(R382,'8080'!$D$6:$E$252,'8080'!$E$4,0),IF(OR(Q382&lt;2,Q382=9),0,IF(Q382=2,1,IF(Q382=3,2,"ERROR!")))))</f>
        <v/>
      </c>
      <c r="T382" s="37" t="str">
        <f t="shared" si="69"/>
        <v/>
      </c>
      <c r="U382" s="37" t="str">
        <f t="shared" si="75"/>
        <v/>
      </c>
      <c r="V382" s="37" t="str">
        <f t="shared" si="76"/>
        <v/>
      </c>
      <c r="W382" s="37" t="str">
        <f t="shared" si="70"/>
        <v/>
      </c>
      <c r="X382" s="38" t="str">
        <f t="shared" si="77"/>
        <v>0029</v>
      </c>
      <c r="Y382" s="38" t="str">
        <f t="shared" si="71"/>
        <v>0000</v>
      </c>
      <c r="Z382" s="38" t="str">
        <f t="shared" si="72"/>
        <v/>
      </c>
      <c r="AA382" s="37" t="str">
        <f>IF(LEFT(R382,1)="#","Invalid Instruction!",IF(ISNUMBER(Q382),IF(Q382&lt;10,"",VLOOKUP(R382,'8080'!$D$6:$J$252,'8080'!$J$4,0)),""))</f>
        <v/>
      </c>
      <c r="AB382" s="37" t="str">
        <f>IF(LEN(W382)=0,"",IF(ISERROR(VALUE(LEFT(W382,1))),IF(ISNA(MATCH(W382,W$13:W381,0)),"","DUP"),"LAB"))</f>
        <v/>
      </c>
      <c r="AC382" s="49"/>
    </row>
    <row r="383" spans="1:29" x14ac:dyDescent="0.2">
      <c r="A383" s="44"/>
      <c r="B383" s="210"/>
      <c r="C383" s="208" t="str">
        <f t="shared" si="73"/>
        <v/>
      </c>
      <c r="D383" s="54" t="str">
        <f t="shared" si="65"/>
        <v/>
      </c>
      <c r="E383" s="113" t="str">
        <f>IF(OR(LEN(I383)=0,Q383&lt;2,Q383=9),"",IF(AND(Q383&lt;4,LEFT(V383,1)="#"),"###",IF(Q383=2,IF(HEX2DEC(V383)&gt;255,"&gt;FF!",RIGHT(V383,2)),IF(Q383=3,DEC2HEX(MOD(HEX2DEC(V383),256),2),IF(ISNA(MATCH(R383,'8080'!$D$6:$D$252,0)),"###",VLOOKUP(R383,'8080'!$D$6:$K$252,4,0))))))</f>
        <v/>
      </c>
      <c r="F383" s="114" t="str">
        <f t="shared" si="74"/>
        <v/>
      </c>
      <c r="G383" s="53" t="str">
        <f t="shared" si="66"/>
        <v/>
      </c>
      <c r="H383" s="52"/>
      <c r="I383" s="43"/>
      <c r="J383" s="43"/>
      <c r="K383" s="251"/>
      <c r="L383" s="55" t="str">
        <f t="shared" si="67"/>
        <v/>
      </c>
      <c r="M383" s="38" t="str">
        <f>IF(ISNUMBER(Q383),IF(Q383&lt;10,"",VLOOKUP(R383,'8080'!$D$6:$J$252,'8080'!$I$4,0)),"")</f>
        <v/>
      </c>
      <c r="N383" s="53" t="str">
        <f>IF(ISNUMBER(Q383),IF(Q383&lt;10,"",VLOOKUP(R383,'8080'!$D$6:$J$252,'8080'!$H$4,0)),"")</f>
        <v/>
      </c>
      <c r="O383" s="210"/>
      <c r="P383" s="44"/>
      <c r="Q383" s="38" t="str">
        <f>IF(LEN(I383)=0,"",IF(I383="org",0,IF(I383="equ",1,IF(I383="db",2,IF(I383="dw",3,IF(I383="end",9,IF(ISNA(MATCH(I383,'8080'!$B$6:$B$252,0)),"BOGUS",VLOOKUP(I383,'8080'!$B$6:$L$252,'8080'!K$3,0))))))))</f>
        <v/>
      </c>
      <c r="R383" s="37" t="str">
        <f t="shared" si="68"/>
        <v/>
      </c>
      <c r="S383" s="38" t="str">
        <f>IF(LEN(Q383)=0,"",IF(Q383&gt;9,VLOOKUP(R383,'8080'!$D$6:$E$252,'8080'!$E$4,0),IF(OR(Q383&lt;2,Q383=9),0,IF(Q383=2,1,IF(Q383=3,2,"ERROR!")))))</f>
        <v/>
      </c>
      <c r="T383" s="37" t="str">
        <f t="shared" si="69"/>
        <v/>
      </c>
      <c r="U383" s="37" t="str">
        <f t="shared" si="75"/>
        <v/>
      </c>
      <c r="V383" s="37" t="str">
        <f t="shared" si="76"/>
        <v/>
      </c>
      <c r="W383" s="37" t="str">
        <f t="shared" si="70"/>
        <v/>
      </c>
      <c r="X383" s="38" t="str">
        <f t="shared" si="77"/>
        <v>0029</v>
      </c>
      <c r="Y383" s="38" t="str">
        <f t="shared" si="71"/>
        <v>0000</v>
      </c>
      <c r="Z383" s="38" t="str">
        <f t="shared" si="72"/>
        <v/>
      </c>
      <c r="AA383" s="37" t="str">
        <f>IF(LEFT(R383,1)="#","Invalid Instruction!",IF(ISNUMBER(Q383),IF(Q383&lt;10,"",VLOOKUP(R383,'8080'!$D$6:$J$252,'8080'!$J$4,0)),""))</f>
        <v/>
      </c>
      <c r="AB383" s="37" t="str">
        <f>IF(LEN(W383)=0,"",IF(ISERROR(VALUE(LEFT(W383,1))),IF(ISNA(MATCH(W383,W$13:W382,0)),"","DUP"),"LAB"))</f>
        <v/>
      </c>
      <c r="AC383" s="49"/>
    </row>
    <row r="384" spans="1:29" x14ac:dyDescent="0.2">
      <c r="A384" s="44"/>
      <c r="B384" s="210"/>
      <c r="C384" s="208" t="str">
        <f t="shared" si="73"/>
        <v/>
      </c>
      <c r="D384" s="54" t="str">
        <f t="shared" si="65"/>
        <v/>
      </c>
      <c r="E384" s="113" t="str">
        <f>IF(OR(LEN(I384)=0,Q384&lt;2,Q384=9),"",IF(AND(Q384&lt;4,LEFT(V384,1)="#"),"###",IF(Q384=2,IF(HEX2DEC(V384)&gt;255,"&gt;FF!",RIGHT(V384,2)),IF(Q384=3,DEC2HEX(MOD(HEX2DEC(V384),256),2),IF(ISNA(MATCH(R384,'8080'!$D$6:$D$252,0)),"###",VLOOKUP(R384,'8080'!$D$6:$K$252,4,0))))))</f>
        <v/>
      </c>
      <c r="F384" s="114" t="str">
        <f t="shared" si="74"/>
        <v/>
      </c>
      <c r="G384" s="53" t="str">
        <f t="shared" si="66"/>
        <v/>
      </c>
      <c r="H384" s="52"/>
      <c r="I384" s="43"/>
      <c r="J384" s="43"/>
      <c r="K384" s="251"/>
      <c r="L384" s="55" t="str">
        <f t="shared" si="67"/>
        <v/>
      </c>
      <c r="M384" s="38" t="str">
        <f>IF(ISNUMBER(Q384),IF(Q384&lt;10,"",VLOOKUP(R384,'8080'!$D$6:$J$252,'8080'!$I$4,0)),"")</f>
        <v/>
      </c>
      <c r="N384" s="53" t="str">
        <f>IF(ISNUMBER(Q384),IF(Q384&lt;10,"",VLOOKUP(R384,'8080'!$D$6:$J$252,'8080'!$H$4,0)),"")</f>
        <v/>
      </c>
      <c r="O384" s="210"/>
      <c r="P384" s="44"/>
      <c r="Q384" s="38" t="str">
        <f>IF(LEN(I384)=0,"",IF(I384="org",0,IF(I384="equ",1,IF(I384="db",2,IF(I384="dw",3,IF(I384="end",9,IF(ISNA(MATCH(I384,'8080'!$B$6:$B$252,0)),"BOGUS",VLOOKUP(I384,'8080'!$B$6:$L$252,'8080'!K$3,0))))))))</f>
        <v/>
      </c>
      <c r="R384" s="37" t="str">
        <f t="shared" si="68"/>
        <v/>
      </c>
      <c r="S384" s="38" t="str">
        <f>IF(LEN(Q384)=0,"",IF(Q384&gt;9,VLOOKUP(R384,'8080'!$D$6:$E$252,'8080'!$E$4,0),IF(OR(Q384&lt;2,Q384=9),0,IF(Q384=2,1,IF(Q384=3,2,"ERROR!")))))</f>
        <v/>
      </c>
      <c r="T384" s="37" t="str">
        <f t="shared" si="69"/>
        <v/>
      </c>
      <c r="U384" s="37" t="str">
        <f t="shared" si="75"/>
        <v/>
      </c>
      <c r="V384" s="37" t="str">
        <f t="shared" si="76"/>
        <v/>
      </c>
      <c r="W384" s="37" t="str">
        <f t="shared" si="70"/>
        <v/>
      </c>
      <c r="X384" s="38" t="str">
        <f t="shared" si="77"/>
        <v>0029</v>
      </c>
      <c r="Y384" s="38" t="str">
        <f t="shared" si="71"/>
        <v>0000</v>
      </c>
      <c r="Z384" s="38" t="str">
        <f t="shared" si="72"/>
        <v/>
      </c>
      <c r="AA384" s="37" t="str">
        <f>IF(LEFT(R384,1)="#","Invalid Instruction!",IF(ISNUMBER(Q384),IF(Q384&lt;10,"",VLOOKUP(R384,'8080'!$D$6:$J$252,'8080'!$J$4,0)),""))</f>
        <v/>
      </c>
      <c r="AB384" s="37" t="str">
        <f>IF(LEN(W384)=0,"",IF(ISERROR(VALUE(LEFT(W384,1))),IF(ISNA(MATCH(W384,W$13:W383,0)),"","DUP"),"LAB"))</f>
        <v/>
      </c>
      <c r="AC384" s="49"/>
    </row>
    <row r="385" spans="1:29" x14ac:dyDescent="0.2">
      <c r="A385" s="44"/>
      <c r="B385" s="210"/>
      <c r="C385" s="208" t="str">
        <f t="shared" si="73"/>
        <v/>
      </c>
      <c r="D385" s="54" t="str">
        <f t="shared" si="65"/>
        <v/>
      </c>
      <c r="E385" s="113" t="str">
        <f>IF(OR(LEN(I385)=0,Q385&lt;2,Q385=9),"",IF(AND(Q385&lt;4,LEFT(V385,1)="#"),"###",IF(Q385=2,IF(HEX2DEC(V385)&gt;255,"&gt;FF!",RIGHT(V385,2)),IF(Q385=3,DEC2HEX(MOD(HEX2DEC(V385),256),2),IF(ISNA(MATCH(R385,'8080'!$D$6:$D$252,0)),"###",VLOOKUP(R385,'8080'!$D$6:$K$252,4,0))))))</f>
        <v/>
      </c>
      <c r="F385" s="114" t="str">
        <f t="shared" si="74"/>
        <v/>
      </c>
      <c r="G385" s="53" t="str">
        <f t="shared" si="66"/>
        <v/>
      </c>
      <c r="H385" s="52"/>
      <c r="I385" s="43"/>
      <c r="J385" s="43"/>
      <c r="K385" s="251"/>
      <c r="L385" s="55" t="str">
        <f t="shared" si="67"/>
        <v/>
      </c>
      <c r="M385" s="38" t="str">
        <f>IF(ISNUMBER(Q385),IF(Q385&lt;10,"",VLOOKUP(R385,'8080'!$D$6:$J$252,'8080'!$I$4,0)),"")</f>
        <v/>
      </c>
      <c r="N385" s="53" t="str">
        <f>IF(ISNUMBER(Q385),IF(Q385&lt;10,"",VLOOKUP(R385,'8080'!$D$6:$J$252,'8080'!$H$4,0)),"")</f>
        <v/>
      </c>
      <c r="O385" s="210"/>
      <c r="P385" s="44"/>
      <c r="Q385" s="38" t="str">
        <f>IF(LEN(I385)=0,"",IF(I385="org",0,IF(I385="equ",1,IF(I385="db",2,IF(I385="dw",3,IF(I385="end",9,IF(ISNA(MATCH(I385,'8080'!$B$6:$B$252,0)),"BOGUS",VLOOKUP(I385,'8080'!$B$6:$L$252,'8080'!K$3,0))))))))</f>
        <v/>
      </c>
      <c r="R385" s="37" t="str">
        <f t="shared" si="68"/>
        <v/>
      </c>
      <c r="S385" s="38" t="str">
        <f>IF(LEN(Q385)=0,"",IF(Q385&gt;9,VLOOKUP(R385,'8080'!$D$6:$E$252,'8080'!$E$4,0),IF(OR(Q385&lt;2,Q385=9),0,IF(Q385=2,1,IF(Q385=3,2,"ERROR!")))))</f>
        <v/>
      </c>
      <c r="T385" s="37" t="str">
        <f t="shared" si="69"/>
        <v/>
      </c>
      <c r="U385" s="37" t="str">
        <f t="shared" si="75"/>
        <v/>
      </c>
      <c r="V385" s="37" t="str">
        <f t="shared" si="76"/>
        <v/>
      </c>
      <c r="W385" s="37" t="str">
        <f t="shared" si="70"/>
        <v/>
      </c>
      <c r="X385" s="38" t="str">
        <f t="shared" si="77"/>
        <v>0029</v>
      </c>
      <c r="Y385" s="38" t="str">
        <f t="shared" si="71"/>
        <v>0000</v>
      </c>
      <c r="Z385" s="38" t="str">
        <f t="shared" si="72"/>
        <v/>
      </c>
      <c r="AA385" s="37" t="str">
        <f>IF(LEFT(R385,1)="#","Invalid Instruction!",IF(ISNUMBER(Q385),IF(Q385&lt;10,"",VLOOKUP(R385,'8080'!$D$6:$J$252,'8080'!$J$4,0)),""))</f>
        <v/>
      </c>
      <c r="AB385" s="37" t="str">
        <f>IF(LEN(W385)=0,"",IF(ISERROR(VALUE(LEFT(W385,1))),IF(ISNA(MATCH(W385,W$13:W384,0)),"","DUP"),"LAB"))</f>
        <v/>
      </c>
      <c r="AC385" s="49"/>
    </row>
    <row r="386" spans="1:29" x14ac:dyDescent="0.2">
      <c r="A386" s="44"/>
      <c r="B386" s="210"/>
      <c r="C386" s="208" t="str">
        <f t="shared" si="73"/>
        <v/>
      </c>
      <c r="D386" s="54" t="str">
        <f t="shared" si="65"/>
        <v/>
      </c>
      <c r="E386" s="113" t="str">
        <f>IF(OR(LEN(I386)=0,Q386&lt;2,Q386=9),"",IF(AND(Q386&lt;4,LEFT(V386,1)="#"),"###",IF(Q386=2,IF(HEX2DEC(V386)&gt;255,"&gt;FF!",RIGHT(V386,2)),IF(Q386=3,DEC2HEX(MOD(HEX2DEC(V386),256),2),IF(ISNA(MATCH(R386,'8080'!$D$6:$D$252,0)),"###",VLOOKUP(R386,'8080'!$D$6:$K$252,4,0))))))</f>
        <v/>
      </c>
      <c r="F386" s="114" t="str">
        <f t="shared" si="74"/>
        <v/>
      </c>
      <c r="G386" s="53" t="str">
        <f t="shared" si="66"/>
        <v/>
      </c>
      <c r="H386" s="52"/>
      <c r="I386" s="43"/>
      <c r="J386" s="43"/>
      <c r="K386" s="251"/>
      <c r="L386" s="55" t="str">
        <f t="shared" si="67"/>
        <v/>
      </c>
      <c r="M386" s="38" t="str">
        <f>IF(ISNUMBER(Q386),IF(Q386&lt;10,"",VLOOKUP(R386,'8080'!$D$6:$J$252,'8080'!$I$4,0)),"")</f>
        <v/>
      </c>
      <c r="N386" s="53" t="str">
        <f>IF(ISNUMBER(Q386),IF(Q386&lt;10,"",VLOOKUP(R386,'8080'!$D$6:$J$252,'8080'!$H$4,0)),"")</f>
        <v/>
      </c>
      <c r="O386" s="210"/>
      <c r="P386" s="44"/>
      <c r="Q386" s="38" t="str">
        <f>IF(LEN(I386)=0,"",IF(I386="org",0,IF(I386="equ",1,IF(I386="db",2,IF(I386="dw",3,IF(I386="end",9,IF(ISNA(MATCH(I386,'8080'!$B$6:$B$252,0)),"BOGUS",VLOOKUP(I386,'8080'!$B$6:$L$252,'8080'!K$3,0))))))))</f>
        <v/>
      </c>
      <c r="R386" s="37" t="str">
        <f t="shared" si="68"/>
        <v/>
      </c>
      <c r="S386" s="38" t="str">
        <f>IF(LEN(Q386)=0,"",IF(Q386&gt;9,VLOOKUP(R386,'8080'!$D$6:$E$252,'8080'!$E$4,0),IF(OR(Q386&lt;2,Q386=9),0,IF(Q386=2,1,IF(Q386=3,2,"ERROR!")))))</f>
        <v/>
      </c>
      <c r="T386" s="37" t="str">
        <f t="shared" si="69"/>
        <v/>
      </c>
      <c r="U386" s="37" t="str">
        <f t="shared" si="75"/>
        <v/>
      </c>
      <c r="V386" s="37" t="str">
        <f t="shared" si="76"/>
        <v/>
      </c>
      <c r="W386" s="37" t="str">
        <f t="shared" si="70"/>
        <v/>
      </c>
      <c r="X386" s="38" t="str">
        <f t="shared" si="77"/>
        <v>0029</v>
      </c>
      <c r="Y386" s="38" t="str">
        <f t="shared" si="71"/>
        <v>0000</v>
      </c>
      <c r="Z386" s="38" t="str">
        <f t="shared" si="72"/>
        <v/>
      </c>
      <c r="AA386" s="37" t="str">
        <f>IF(LEFT(R386,1)="#","Invalid Instruction!",IF(ISNUMBER(Q386),IF(Q386&lt;10,"",VLOOKUP(R386,'8080'!$D$6:$J$252,'8080'!$J$4,0)),""))</f>
        <v/>
      </c>
      <c r="AB386" s="37" t="str">
        <f>IF(LEN(W386)=0,"",IF(ISERROR(VALUE(LEFT(W386,1))),IF(ISNA(MATCH(W386,W$13:W385,0)),"","DUP"),"LAB"))</f>
        <v/>
      </c>
      <c r="AC386" s="49"/>
    </row>
    <row r="387" spans="1:29" x14ac:dyDescent="0.2">
      <c r="A387" s="44"/>
      <c r="B387" s="210"/>
      <c r="C387" s="208" t="str">
        <f t="shared" si="73"/>
        <v/>
      </c>
      <c r="D387" s="54" t="str">
        <f t="shared" si="65"/>
        <v/>
      </c>
      <c r="E387" s="113" t="str">
        <f>IF(OR(LEN(I387)=0,Q387&lt;2,Q387=9),"",IF(AND(Q387&lt;4,LEFT(V387,1)="#"),"###",IF(Q387=2,IF(HEX2DEC(V387)&gt;255,"&gt;FF!",RIGHT(V387,2)),IF(Q387=3,DEC2HEX(MOD(HEX2DEC(V387),256),2),IF(ISNA(MATCH(R387,'8080'!$D$6:$D$252,0)),"###",VLOOKUP(R387,'8080'!$D$6:$K$252,4,0))))))</f>
        <v/>
      </c>
      <c r="F387" s="114" t="str">
        <f t="shared" si="74"/>
        <v/>
      </c>
      <c r="G387" s="53" t="str">
        <f t="shared" si="66"/>
        <v/>
      </c>
      <c r="H387" s="52"/>
      <c r="I387" s="43"/>
      <c r="J387" s="43"/>
      <c r="K387" s="251"/>
      <c r="L387" s="55" t="str">
        <f t="shared" si="67"/>
        <v/>
      </c>
      <c r="M387" s="38" t="str">
        <f>IF(ISNUMBER(Q387),IF(Q387&lt;10,"",VLOOKUP(R387,'8080'!$D$6:$J$252,'8080'!$I$4,0)),"")</f>
        <v/>
      </c>
      <c r="N387" s="53" t="str">
        <f>IF(ISNUMBER(Q387),IF(Q387&lt;10,"",VLOOKUP(R387,'8080'!$D$6:$J$252,'8080'!$H$4,0)),"")</f>
        <v/>
      </c>
      <c r="O387" s="210"/>
      <c r="P387" s="44"/>
      <c r="Q387" s="38" t="str">
        <f>IF(LEN(I387)=0,"",IF(I387="org",0,IF(I387="equ",1,IF(I387="db",2,IF(I387="dw",3,IF(I387="end",9,IF(ISNA(MATCH(I387,'8080'!$B$6:$B$252,0)),"BOGUS",VLOOKUP(I387,'8080'!$B$6:$L$252,'8080'!K$3,0))))))))</f>
        <v/>
      </c>
      <c r="R387" s="37" t="str">
        <f t="shared" si="68"/>
        <v/>
      </c>
      <c r="S387" s="38" t="str">
        <f>IF(LEN(Q387)=0,"",IF(Q387&gt;9,VLOOKUP(R387,'8080'!$D$6:$E$252,'8080'!$E$4,0),IF(OR(Q387&lt;2,Q387=9),0,IF(Q387=2,1,IF(Q387=3,2,"ERROR!")))))</f>
        <v/>
      </c>
      <c r="T387" s="37" t="str">
        <f t="shared" si="69"/>
        <v/>
      </c>
      <c r="U387" s="37" t="str">
        <f t="shared" si="75"/>
        <v/>
      </c>
      <c r="V387" s="37" t="str">
        <f t="shared" si="76"/>
        <v/>
      </c>
      <c r="W387" s="37" t="str">
        <f t="shared" si="70"/>
        <v/>
      </c>
      <c r="X387" s="38" t="str">
        <f t="shared" si="77"/>
        <v>0029</v>
      </c>
      <c r="Y387" s="38" t="str">
        <f t="shared" si="71"/>
        <v>0000</v>
      </c>
      <c r="Z387" s="38" t="str">
        <f t="shared" si="72"/>
        <v/>
      </c>
      <c r="AA387" s="37" t="str">
        <f>IF(LEFT(R387,1)="#","Invalid Instruction!",IF(ISNUMBER(Q387),IF(Q387&lt;10,"",VLOOKUP(R387,'8080'!$D$6:$J$252,'8080'!$J$4,0)),""))</f>
        <v/>
      </c>
      <c r="AB387" s="37" t="str">
        <f>IF(LEN(W387)=0,"",IF(ISERROR(VALUE(LEFT(W387,1))),IF(ISNA(MATCH(W387,W$13:W386,0)),"","DUP"),"LAB"))</f>
        <v/>
      </c>
      <c r="AC387" s="49"/>
    </row>
    <row r="388" spans="1:29" x14ac:dyDescent="0.2">
      <c r="A388" s="44"/>
      <c r="B388" s="210"/>
      <c r="C388" s="208" t="str">
        <f t="shared" si="73"/>
        <v/>
      </c>
      <c r="D388" s="54" t="str">
        <f t="shared" si="65"/>
        <v/>
      </c>
      <c r="E388" s="113" t="str">
        <f>IF(OR(LEN(I388)=0,Q388&lt;2,Q388=9),"",IF(AND(Q388&lt;4,LEFT(V388,1)="#"),"###",IF(Q388=2,IF(HEX2DEC(V388)&gt;255,"&gt;FF!",RIGHT(V388,2)),IF(Q388=3,DEC2HEX(MOD(HEX2DEC(V388),256),2),IF(ISNA(MATCH(R388,'8080'!$D$6:$D$252,0)),"###",VLOOKUP(R388,'8080'!$D$6:$K$252,4,0))))))</f>
        <v/>
      </c>
      <c r="F388" s="114" t="str">
        <f t="shared" si="74"/>
        <v/>
      </c>
      <c r="G388" s="53" t="str">
        <f t="shared" si="66"/>
        <v/>
      </c>
      <c r="H388" s="52"/>
      <c r="I388" s="43"/>
      <c r="J388" s="43"/>
      <c r="K388" s="251"/>
      <c r="L388" s="55" t="str">
        <f t="shared" si="67"/>
        <v/>
      </c>
      <c r="M388" s="38" t="str">
        <f>IF(ISNUMBER(Q388),IF(Q388&lt;10,"",VLOOKUP(R388,'8080'!$D$6:$J$252,'8080'!$I$4,0)),"")</f>
        <v/>
      </c>
      <c r="N388" s="53" t="str">
        <f>IF(ISNUMBER(Q388),IF(Q388&lt;10,"",VLOOKUP(R388,'8080'!$D$6:$J$252,'8080'!$H$4,0)),"")</f>
        <v/>
      </c>
      <c r="O388" s="210"/>
      <c r="P388" s="44"/>
      <c r="Q388" s="38" t="str">
        <f>IF(LEN(I388)=0,"",IF(I388="org",0,IF(I388="equ",1,IF(I388="db",2,IF(I388="dw",3,IF(I388="end",9,IF(ISNA(MATCH(I388,'8080'!$B$6:$B$252,0)),"BOGUS",VLOOKUP(I388,'8080'!$B$6:$L$252,'8080'!K$3,0))))))))</f>
        <v/>
      </c>
      <c r="R388" s="37" t="str">
        <f t="shared" si="68"/>
        <v/>
      </c>
      <c r="S388" s="38" t="str">
        <f>IF(LEN(Q388)=0,"",IF(Q388&gt;9,VLOOKUP(R388,'8080'!$D$6:$E$252,'8080'!$E$4,0),IF(OR(Q388&lt;2,Q388=9),0,IF(Q388=2,1,IF(Q388=3,2,"ERROR!")))))</f>
        <v/>
      </c>
      <c r="T388" s="37" t="str">
        <f t="shared" si="69"/>
        <v/>
      </c>
      <c r="U388" s="37" t="str">
        <f t="shared" si="75"/>
        <v/>
      </c>
      <c r="V388" s="37" t="str">
        <f t="shared" si="76"/>
        <v/>
      </c>
      <c r="W388" s="37" t="str">
        <f t="shared" si="70"/>
        <v/>
      </c>
      <c r="X388" s="38" t="str">
        <f t="shared" si="77"/>
        <v>0029</v>
      </c>
      <c r="Y388" s="38" t="str">
        <f t="shared" si="71"/>
        <v>0000</v>
      </c>
      <c r="Z388" s="38" t="str">
        <f t="shared" si="72"/>
        <v/>
      </c>
      <c r="AA388" s="37" t="str">
        <f>IF(LEFT(R388,1)="#","Invalid Instruction!",IF(ISNUMBER(Q388),IF(Q388&lt;10,"",VLOOKUP(R388,'8080'!$D$6:$J$252,'8080'!$J$4,0)),""))</f>
        <v/>
      </c>
      <c r="AB388" s="37" t="str">
        <f>IF(LEN(W388)=0,"",IF(ISERROR(VALUE(LEFT(W388,1))),IF(ISNA(MATCH(W388,W$13:W387,0)),"","DUP"),"LAB"))</f>
        <v/>
      </c>
      <c r="AC388" s="49"/>
    </row>
    <row r="389" spans="1:29" x14ac:dyDescent="0.2">
      <c r="A389" s="44"/>
      <c r="B389" s="210"/>
      <c r="C389" s="208" t="str">
        <f t="shared" si="73"/>
        <v/>
      </c>
      <c r="D389" s="54" t="str">
        <f t="shared" si="65"/>
        <v/>
      </c>
      <c r="E389" s="113" t="str">
        <f>IF(OR(LEN(I389)=0,Q389&lt;2,Q389=9),"",IF(AND(Q389&lt;4,LEFT(V389,1)="#"),"###",IF(Q389=2,IF(HEX2DEC(V389)&gt;255,"&gt;FF!",RIGHT(V389,2)),IF(Q389=3,DEC2HEX(MOD(HEX2DEC(V389),256),2),IF(ISNA(MATCH(R389,'8080'!$D$6:$D$252,0)),"###",VLOOKUP(R389,'8080'!$D$6:$K$252,4,0))))))</f>
        <v/>
      </c>
      <c r="F389" s="114" t="str">
        <f t="shared" si="74"/>
        <v/>
      </c>
      <c r="G389" s="53" t="str">
        <f t="shared" si="66"/>
        <v/>
      </c>
      <c r="H389" s="52"/>
      <c r="I389" s="43"/>
      <c r="J389" s="43"/>
      <c r="K389" s="251"/>
      <c r="L389" s="55" t="str">
        <f t="shared" si="67"/>
        <v/>
      </c>
      <c r="M389" s="38" t="str">
        <f>IF(ISNUMBER(Q389),IF(Q389&lt;10,"",VLOOKUP(R389,'8080'!$D$6:$J$252,'8080'!$I$4,0)),"")</f>
        <v/>
      </c>
      <c r="N389" s="53" t="str">
        <f>IF(ISNUMBER(Q389),IF(Q389&lt;10,"",VLOOKUP(R389,'8080'!$D$6:$J$252,'8080'!$H$4,0)),"")</f>
        <v/>
      </c>
      <c r="O389" s="210"/>
      <c r="P389" s="44"/>
      <c r="Q389" s="38" t="str">
        <f>IF(LEN(I389)=0,"",IF(I389="org",0,IF(I389="equ",1,IF(I389="db",2,IF(I389="dw",3,IF(I389="end",9,IF(ISNA(MATCH(I389,'8080'!$B$6:$B$252,0)),"BOGUS",VLOOKUP(I389,'8080'!$B$6:$L$252,'8080'!K$3,0))))))))</f>
        <v/>
      </c>
      <c r="R389" s="37" t="str">
        <f t="shared" si="68"/>
        <v/>
      </c>
      <c r="S389" s="38" t="str">
        <f>IF(LEN(Q389)=0,"",IF(Q389&gt;9,VLOOKUP(R389,'8080'!$D$6:$E$252,'8080'!$E$4,0),IF(OR(Q389&lt;2,Q389=9),0,IF(Q389=2,1,IF(Q389=3,2,"ERROR!")))))</f>
        <v/>
      </c>
      <c r="T389" s="37" t="str">
        <f t="shared" si="69"/>
        <v/>
      </c>
      <c r="U389" s="37" t="str">
        <f t="shared" si="75"/>
        <v/>
      </c>
      <c r="V389" s="37" t="str">
        <f t="shared" si="76"/>
        <v/>
      </c>
      <c r="W389" s="37" t="str">
        <f t="shared" si="70"/>
        <v/>
      </c>
      <c r="X389" s="38" t="str">
        <f t="shared" si="77"/>
        <v>0029</v>
      </c>
      <c r="Y389" s="38" t="str">
        <f t="shared" si="71"/>
        <v>0000</v>
      </c>
      <c r="Z389" s="38" t="str">
        <f t="shared" si="72"/>
        <v/>
      </c>
      <c r="AA389" s="37" t="str">
        <f>IF(LEFT(R389,1)="#","Invalid Instruction!",IF(ISNUMBER(Q389),IF(Q389&lt;10,"",VLOOKUP(R389,'8080'!$D$6:$J$252,'8080'!$J$4,0)),""))</f>
        <v/>
      </c>
      <c r="AB389" s="37" t="str">
        <f>IF(LEN(W389)=0,"",IF(ISERROR(VALUE(LEFT(W389,1))),IF(ISNA(MATCH(W389,W$13:W388,0)),"","DUP"),"LAB"))</f>
        <v/>
      </c>
      <c r="AC389" s="49"/>
    </row>
    <row r="390" spans="1:29" x14ac:dyDescent="0.2">
      <c r="A390" s="44"/>
      <c r="B390" s="210"/>
      <c r="C390" s="208" t="str">
        <f t="shared" si="73"/>
        <v/>
      </c>
      <c r="D390" s="54" t="str">
        <f t="shared" si="65"/>
        <v/>
      </c>
      <c r="E390" s="113" t="str">
        <f>IF(OR(LEN(I390)=0,Q390&lt;2,Q390=9),"",IF(AND(Q390&lt;4,LEFT(V390,1)="#"),"###",IF(Q390=2,IF(HEX2DEC(V390)&gt;255,"&gt;FF!",RIGHT(V390,2)),IF(Q390=3,DEC2HEX(MOD(HEX2DEC(V390),256),2),IF(ISNA(MATCH(R390,'8080'!$D$6:$D$252,0)),"###",VLOOKUP(R390,'8080'!$D$6:$K$252,4,0))))))</f>
        <v/>
      </c>
      <c r="F390" s="114" t="str">
        <f t="shared" si="74"/>
        <v/>
      </c>
      <c r="G390" s="53" t="str">
        <f t="shared" si="66"/>
        <v/>
      </c>
      <c r="H390" s="52"/>
      <c r="I390" s="43"/>
      <c r="J390" s="43"/>
      <c r="K390" s="251"/>
      <c r="L390" s="55" t="str">
        <f t="shared" si="67"/>
        <v/>
      </c>
      <c r="M390" s="38" t="str">
        <f>IF(ISNUMBER(Q390),IF(Q390&lt;10,"",VLOOKUP(R390,'8080'!$D$6:$J$252,'8080'!$I$4,0)),"")</f>
        <v/>
      </c>
      <c r="N390" s="53" t="str">
        <f>IF(ISNUMBER(Q390),IF(Q390&lt;10,"",VLOOKUP(R390,'8080'!$D$6:$J$252,'8080'!$H$4,0)),"")</f>
        <v/>
      </c>
      <c r="O390" s="210"/>
      <c r="P390" s="44"/>
      <c r="Q390" s="38" t="str">
        <f>IF(LEN(I390)=0,"",IF(I390="org",0,IF(I390="equ",1,IF(I390="db",2,IF(I390="dw",3,IF(I390="end",9,IF(ISNA(MATCH(I390,'8080'!$B$6:$B$252,0)),"BOGUS",VLOOKUP(I390,'8080'!$B$6:$L$252,'8080'!K$3,0))))))))</f>
        <v/>
      </c>
      <c r="R390" s="37" t="str">
        <f t="shared" si="68"/>
        <v/>
      </c>
      <c r="S390" s="38" t="str">
        <f>IF(LEN(Q390)=0,"",IF(Q390&gt;9,VLOOKUP(R390,'8080'!$D$6:$E$252,'8080'!$E$4,0),IF(OR(Q390&lt;2,Q390=9),0,IF(Q390=2,1,IF(Q390=3,2,"ERROR!")))))</f>
        <v/>
      </c>
      <c r="T390" s="37" t="str">
        <f t="shared" si="69"/>
        <v/>
      </c>
      <c r="U390" s="37" t="str">
        <f t="shared" si="75"/>
        <v/>
      </c>
      <c r="V390" s="37" t="str">
        <f t="shared" si="76"/>
        <v/>
      </c>
      <c r="W390" s="37" t="str">
        <f t="shared" si="70"/>
        <v/>
      </c>
      <c r="X390" s="38" t="str">
        <f t="shared" si="77"/>
        <v>0029</v>
      </c>
      <c r="Y390" s="38" t="str">
        <f t="shared" si="71"/>
        <v>0000</v>
      </c>
      <c r="Z390" s="38" t="str">
        <f t="shared" si="72"/>
        <v/>
      </c>
      <c r="AA390" s="37" t="str">
        <f>IF(LEFT(R390,1)="#","Invalid Instruction!",IF(ISNUMBER(Q390),IF(Q390&lt;10,"",VLOOKUP(R390,'8080'!$D$6:$J$252,'8080'!$J$4,0)),""))</f>
        <v/>
      </c>
      <c r="AB390" s="37" t="str">
        <f>IF(LEN(W390)=0,"",IF(ISERROR(VALUE(LEFT(W390,1))),IF(ISNA(MATCH(W390,W$13:W389,0)),"","DUP"),"LAB"))</f>
        <v/>
      </c>
      <c r="AC390" s="49"/>
    </row>
    <row r="391" spans="1:29" x14ac:dyDescent="0.2">
      <c r="A391" s="44"/>
      <c r="B391" s="210"/>
      <c r="C391" s="208" t="str">
        <f t="shared" si="73"/>
        <v/>
      </c>
      <c r="D391" s="54" t="str">
        <f t="shared" si="65"/>
        <v/>
      </c>
      <c r="E391" s="113" t="str">
        <f>IF(OR(LEN(I391)=0,Q391&lt;2,Q391=9),"",IF(AND(Q391&lt;4,LEFT(V391,1)="#"),"###",IF(Q391=2,IF(HEX2DEC(V391)&gt;255,"&gt;FF!",RIGHT(V391,2)),IF(Q391=3,DEC2HEX(MOD(HEX2DEC(V391),256),2),IF(ISNA(MATCH(R391,'8080'!$D$6:$D$252,0)),"###",VLOOKUP(R391,'8080'!$D$6:$K$252,4,0))))))</f>
        <v/>
      </c>
      <c r="F391" s="114" t="str">
        <f t="shared" si="74"/>
        <v/>
      </c>
      <c r="G391" s="53" t="str">
        <f t="shared" si="66"/>
        <v/>
      </c>
      <c r="H391" s="52"/>
      <c r="I391" s="43"/>
      <c r="J391" s="43"/>
      <c r="K391" s="251"/>
      <c r="L391" s="55" t="str">
        <f t="shared" si="67"/>
        <v/>
      </c>
      <c r="M391" s="38" t="str">
        <f>IF(ISNUMBER(Q391),IF(Q391&lt;10,"",VLOOKUP(R391,'8080'!$D$6:$J$252,'8080'!$I$4,0)),"")</f>
        <v/>
      </c>
      <c r="N391" s="53" t="str">
        <f>IF(ISNUMBER(Q391),IF(Q391&lt;10,"",VLOOKUP(R391,'8080'!$D$6:$J$252,'8080'!$H$4,0)),"")</f>
        <v/>
      </c>
      <c r="O391" s="210"/>
      <c r="P391" s="44"/>
      <c r="Q391" s="38" t="str">
        <f>IF(LEN(I391)=0,"",IF(I391="org",0,IF(I391="equ",1,IF(I391="db",2,IF(I391="dw",3,IF(I391="end",9,IF(ISNA(MATCH(I391,'8080'!$B$6:$B$252,0)),"BOGUS",VLOOKUP(I391,'8080'!$B$6:$L$252,'8080'!K$3,0))))))))</f>
        <v/>
      </c>
      <c r="R391" s="37" t="str">
        <f t="shared" si="68"/>
        <v/>
      </c>
      <c r="S391" s="38" t="str">
        <f>IF(LEN(Q391)=0,"",IF(Q391&gt;9,VLOOKUP(R391,'8080'!$D$6:$E$252,'8080'!$E$4,0),IF(OR(Q391&lt;2,Q391=9),0,IF(Q391=2,1,IF(Q391=3,2,"ERROR!")))))</f>
        <v/>
      </c>
      <c r="T391" s="37" t="str">
        <f t="shared" si="69"/>
        <v/>
      </c>
      <c r="U391" s="37" t="str">
        <f t="shared" si="75"/>
        <v/>
      </c>
      <c r="V391" s="37" t="str">
        <f t="shared" si="76"/>
        <v/>
      </c>
      <c r="W391" s="37" t="str">
        <f t="shared" si="70"/>
        <v/>
      </c>
      <c r="X391" s="38" t="str">
        <f t="shared" si="77"/>
        <v>0029</v>
      </c>
      <c r="Y391" s="38" t="str">
        <f t="shared" si="71"/>
        <v>0000</v>
      </c>
      <c r="Z391" s="38" t="str">
        <f t="shared" si="72"/>
        <v/>
      </c>
      <c r="AA391" s="37" t="str">
        <f>IF(LEFT(R391,1)="#","Invalid Instruction!",IF(ISNUMBER(Q391),IF(Q391&lt;10,"",VLOOKUP(R391,'8080'!$D$6:$J$252,'8080'!$J$4,0)),""))</f>
        <v/>
      </c>
      <c r="AB391" s="37" t="str">
        <f>IF(LEN(W391)=0,"",IF(ISERROR(VALUE(LEFT(W391,1))),IF(ISNA(MATCH(W391,W$13:W390,0)),"","DUP"),"LAB"))</f>
        <v/>
      </c>
      <c r="AC391" s="49"/>
    </row>
    <row r="392" spans="1:29" x14ac:dyDescent="0.2">
      <c r="A392" s="44"/>
      <c r="B392" s="210"/>
      <c r="C392" s="208" t="str">
        <f t="shared" si="73"/>
        <v/>
      </c>
      <c r="D392" s="54" t="str">
        <f t="shared" si="65"/>
        <v/>
      </c>
      <c r="E392" s="113" t="str">
        <f>IF(OR(LEN(I392)=0,Q392&lt;2,Q392=9),"",IF(AND(Q392&lt;4,LEFT(V392,1)="#"),"###",IF(Q392=2,IF(HEX2DEC(V392)&gt;255,"&gt;FF!",RIGHT(V392,2)),IF(Q392=3,DEC2HEX(MOD(HEX2DEC(V392),256),2),IF(ISNA(MATCH(R392,'8080'!$D$6:$D$252,0)),"###",VLOOKUP(R392,'8080'!$D$6:$K$252,4,0))))))</f>
        <v/>
      </c>
      <c r="F392" s="114" t="str">
        <f t="shared" si="74"/>
        <v/>
      </c>
      <c r="G392" s="53" t="str">
        <f t="shared" si="66"/>
        <v/>
      </c>
      <c r="H392" s="52"/>
      <c r="I392" s="43"/>
      <c r="J392" s="43"/>
      <c r="K392" s="251"/>
      <c r="L392" s="55" t="str">
        <f t="shared" si="67"/>
        <v/>
      </c>
      <c r="M392" s="38" t="str">
        <f>IF(ISNUMBER(Q392),IF(Q392&lt;10,"",VLOOKUP(R392,'8080'!$D$6:$J$252,'8080'!$I$4,0)),"")</f>
        <v/>
      </c>
      <c r="N392" s="53" t="str">
        <f>IF(ISNUMBER(Q392),IF(Q392&lt;10,"",VLOOKUP(R392,'8080'!$D$6:$J$252,'8080'!$H$4,0)),"")</f>
        <v/>
      </c>
      <c r="O392" s="210"/>
      <c r="P392" s="44"/>
      <c r="Q392" s="38" t="str">
        <f>IF(LEN(I392)=0,"",IF(I392="org",0,IF(I392="equ",1,IF(I392="db",2,IF(I392="dw",3,IF(I392="end",9,IF(ISNA(MATCH(I392,'8080'!$B$6:$B$252,0)),"BOGUS",VLOOKUP(I392,'8080'!$B$6:$L$252,'8080'!K$3,0))))))))</f>
        <v/>
      </c>
      <c r="R392" s="37" t="str">
        <f t="shared" si="68"/>
        <v/>
      </c>
      <c r="S392" s="38" t="str">
        <f>IF(LEN(Q392)=0,"",IF(Q392&gt;9,VLOOKUP(R392,'8080'!$D$6:$E$252,'8080'!$E$4,0),IF(OR(Q392&lt;2,Q392=9),0,IF(Q392=2,1,IF(Q392=3,2,"ERROR!")))))</f>
        <v/>
      </c>
      <c r="T392" s="37" t="str">
        <f t="shared" si="69"/>
        <v/>
      </c>
      <c r="U392" s="37" t="str">
        <f t="shared" si="75"/>
        <v/>
      </c>
      <c r="V392" s="37" t="str">
        <f t="shared" si="76"/>
        <v/>
      </c>
      <c r="W392" s="37" t="str">
        <f t="shared" si="70"/>
        <v/>
      </c>
      <c r="X392" s="38" t="str">
        <f t="shared" si="77"/>
        <v>0029</v>
      </c>
      <c r="Y392" s="38" t="str">
        <f t="shared" si="71"/>
        <v>0000</v>
      </c>
      <c r="Z392" s="38" t="str">
        <f t="shared" si="72"/>
        <v/>
      </c>
      <c r="AA392" s="37" t="str">
        <f>IF(LEFT(R392,1)="#","Invalid Instruction!",IF(ISNUMBER(Q392),IF(Q392&lt;10,"",VLOOKUP(R392,'8080'!$D$6:$J$252,'8080'!$J$4,0)),""))</f>
        <v/>
      </c>
      <c r="AB392" s="37" t="str">
        <f>IF(LEN(W392)=0,"",IF(ISERROR(VALUE(LEFT(W392,1))),IF(ISNA(MATCH(W392,W$13:W391,0)),"","DUP"),"LAB"))</f>
        <v/>
      </c>
      <c r="AC392" s="49"/>
    </row>
    <row r="393" spans="1:29" x14ac:dyDescent="0.2">
      <c r="A393" s="44"/>
      <c r="B393" s="210"/>
      <c r="C393" s="208" t="str">
        <f t="shared" si="73"/>
        <v/>
      </c>
      <c r="D393" s="54" t="str">
        <f t="shared" si="65"/>
        <v/>
      </c>
      <c r="E393" s="113" t="str">
        <f>IF(OR(LEN(I393)=0,Q393&lt;2,Q393=9),"",IF(AND(Q393&lt;4,LEFT(V393,1)="#"),"###",IF(Q393=2,IF(HEX2DEC(V393)&gt;255,"&gt;FF!",RIGHT(V393,2)),IF(Q393=3,DEC2HEX(MOD(HEX2DEC(V393),256),2),IF(ISNA(MATCH(R393,'8080'!$D$6:$D$252,0)),"###",VLOOKUP(R393,'8080'!$D$6:$K$252,4,0))))))</f>
        <v/>
      </c>
      <c r="F393" s="114" t="str">
        <f t="shared" si="74"/>
        <v/>
      </c>
      <c r="G393" s="53" t="str">
        <f t="shared" si="66"/>
        <v/>
      </c>
      <c r="H393" s="52"/>
      <c r="I393" s="43"/>
      <c r="J393" s="43"/>
      <c r="K393" s="251"/>
      <c r="L393" s="55" t="str">
        <f t="shared" si="67"/>
        <v/>
      </c>
      <c r="M393" s="38" t="str">
        <f>IF(ISNUMBER(Q393),IF(Q393&lt;10,"",VLOOKUP(R393,'8080'!$D$6:$J$252,'8080'!$I$4,0)),"")</f>
        <v/>
      </c>
      <c r="N393" s="53" t="str">
        <f>IF(ISNUMBER(Q393),IF(Q393&lt;10,"",VLOOKUP(R393,'8080'!$D$6:$J$252,'8080'!$H$4,0)),"")</f>
        <v/>
      </c>
      <c r="O393" s="210"/>
      <c r="P393" s="44"/>
      <c r="Q393" s="38" t="str">
        <f>IF(LEN(I393)=0,"",IF(I393="org",0,IF(I393="equ",1,IF(I393="db",2,IF(I393="dw",3,IF(I393="end",9,IF(ISNA(MATCH(I393,'8080'!$B$6:$B$252,0)),"BOGUS",VLOOKUP(I393,'8080'!$B$6:$L$252,'8080'!K$3,0))))))))</f>
        <v/>
      </c>
      <c r="R393" s="37" t="str">
        <f t="shared" si="68"/>
        <v/>
      </c>
      <c r="S393" s="38" t="str">
        <f>IF(LEN(Q393)=0,"",IF(Q393&gt;9,VLOOKUP(R393,'8080'!$D$6:$E$252,'8080'!$E$4,0),IF(OR(Q393&lt;2,Q393=9),0,IF(Q393=2,1,IF(Q393=3,2,"ERROR!")))))</f>
        <v/>
      </c>
      <c r="T393" s="37" t="str">
        <f t="shared" si="69"/>
        <v/>
      </c>
      <c r="U393" s="37" t="str">
        <f t="shared" si="75"/>
        <v/>
      </c>
      <c r="V393" s="37" t="str">
        <f t="shared" si="76"/>
        <v/>
      </c>
      <c r="W393" s="37" t="str">
        <f t="shared" si="70"/>
        <v/>
      </c>
      <c r="X393" s="38" t="str">
        <f t="shared" si="77"/>
        <v>0029</v>
      </c>
      <c r="Y393" s="38" t="str">
        <f t="shared" si="71"/>
        <v>0000</v>
      </c>
      <c r="Z393" s="38" t="str">
        <f t="shared" si="72"/>
        <v/>
      </c>
      <c r="AA393" s="37" t="str">
        <f>IF(LEFT(R393,1)="#","Invalid Instruction!",IF(ISNUMBER(Q393),IF(Q393&lt;10,"",VLOOKUP(R393,'8080'!$D$6:$J$252,'8080'!$J$4,0)),""))</f>
        <v/>
      </c>
      <c r="AB393" s="37" t="str">
        <f>IF(LEN(W393)=0,"",IF(ISERROR(VALUE(LEFT(W393,1))),IF(ISNA(MATCH(W393,W$13:W392,0)),"","DUP"),"LAB"))</f>
        <v/>
      </c>
      <c r="AC393" s="49"/>
    </row>
    <row r="394" spans="1:29" x14ac:dyDescent="0.2">
      <c r="A394" s="44"/>
      <c r="B394" s="210"/>
      <c r="C394" s="208" t="str">
        <f t="shared" si="73"/>
        <v/>
      </c>
      <c r="D394" s="54" t="str">
        <f t="shared" si="65"/>
        <v/>
      </c>
      <c r="E394" s="113" t="str">
        <f>IF(OR(LEN(I394)=0,Q394&lt;2,Q394=9),"",IF(AND(Q394&lt;4,LEFT(V394,1)="#"),"###",IF(Q394=2,IF(HEX2DEC(V394)&gt;255,"&gt;FF!",RIGHT(V394,2)),IF(Q394=3,DEC2HEX(MOD(HEX2DEC(V394),256),2),IF(ISNA(MATCH(R394,'8080'!$D$6:$D$252,0)),"###",VLOOKUP(R394,'8080'!$D$6:$K$252,4,0))))))</f>
        <v/>
      </c>
      <c r="F394" s="114" t="str">
        <f t="shared" si="74"/>
        <v/>
      </c>
      <c r="G394" s="53" t="str">
        <f t="shared" si="66"/>
        <v/>
      </c>
      <c r="H394" s="52"/>
      <c r="I394" s="43"/>
      <c r="J394" s="43"/>
      <c r="K394" s="251"/>
      <c r="L394" s="55" t="str">
        <f t="shared" si="67"/>
        <v/>
      </c>
      <c r="M394" s="38" t="str">
        <f>IF(ISNUMBER(Q394),IF(Q394&lt;10,"",VLOOKUP(R394,'8080'!$D$6:$J$252,'8080'!$I$4,0)),"")</f>
        <v/>
      </c>
      <c r="N394" s="53" t="str">
        <f>IF(ISNUMBER(Q394),IF(Q394&lt;10,"",VLOOKUP(R394,'8080'!$D$6:$J$252,'8080'!$H$4,0)),"")</f>
        <v/>
      </c>
      <c r="O394" s="210"/>
      <c r="P394" s="44"/>
      <c r="Q394" s="38" t="str">
        <f>IF(LEN(I394)=0,"",IF(I394="org",0,IF(I394="equ",1,IF(I394="db",2,IF(I394="dw",3,IF(I394="end",9,IF(ISNA(MATCH(I394,'8080'!$B$6:$B$252,0)),"BOGUS",VLOOKUP(I394,'8080'!$B$6:$L$252,'8080'!K$3,0))))))))</f>
        <v/>
      </c>
      <c r="R394" s="37" t="str">
        <f t="shared" si="68"/>
        <v/>
      </c>
      <c r="S394" s="38" t="str">
        <f>IF(LEN(Q394)=0,"",IF(Q394&gt;9,VLOOKUP(R394,'8080'!$D$6:$E$252,'8080'!$E$4,0),IF(OR(Q394&lt;2,Q394=9),0,IF(Q394=2,1,IF(Q394=3,2,"ERROR!")))))</f>
        <v/>
      </c>
      <c r="T394" s="37" t="str">
        <f t="shared" si="69"/>
        <v/>
      </c>
      <c r="U394" s="37" t="str">
        <f t="shared" si="75"/>
        <v/>
      </c>
      <c r="V394" s="37" t="str">
        <f t="shared" si="76"/>
        <v/>
      </c>
      <c r="W394" s="37" t="str">
        <f t="shared" si="70"/>
        <v/>
      </c>
      <c r="X394" s="38" t="str">
        <f t="shared" si="77"/>
        <v>0029</v>
      </c>
      <c r="Y394" s="38" t="str">
        <f t="shared" si="71"/>
        <v>0000</v>
      </c>
      <c r="Z394" s="38" t="str">
        <f t="shared" si="72"/>
        <v/>
      </c>
      <c r="AA394" s="37" t="str">
        <f>IF(LEFT(R394,1)="#","Invalid Instruction!",IF(ISNUMBER(Q394),IF(Q394&lt;10,"",VLOOKUP(R394,'8080'!$D$6:$J$252,'8080'!$J$4,0)),""))</f>
        <v/>
      </c>
      <c r="AB394" s="37" t="str">
        <f>IF(LEN(W394)=0,"",IF(ISERROR(VALUE(LEFT(W394,1))),IF(ISNA(MATCH(W394,W$13:W393,0)),"","DUP"),"LAB"))</f>
        <v/>
      </c>
      <c r="AC394" s="49"/>
    </row>
    <row r="395" spans="1:29" x14ac:dyDescent="0.2">
      <c r="A395" s="44"/>
      <c r="B395" s="210"/>
      <c r="C395" s="208" t="str">
        <f t="shared" si="73"/>
        <v/>
      </c>
      <c r="D395" s="54" t="str">
        <f t="shared" si="65"/>
        <v/>
      </c>
      <c r="E395" s="113" t="str">
        <f>IF(OR(LEN(I395)=0,Q395&lt;2,Q395=9),"",IF(AND(Q395&lt;4,LEFT(V395,1)="#"),"###",IF(Q395=2,IF(HEX2DEC(V395)&gt;255,"&gt;FF!",RIGHT(V395,2)),IF(Q395=3,DEC2HEX(MOD(HEX2DEC(V395),256),2),IF(ISNA(MATCH(R395,'8080'!$D$6:$D$252,0)),"###",VLOOKUP(R395,'8080'!$D$6:$K$252,4,0))))))</f>
        <v/>
      </c>
      <c r="F395" s="114" t="str">
        <f t="shared" si="74"/>
        <v/>
      </c>
      <c r="G395" s="53" t="str">
        <f t="shared" si="66"/>
        <v/>
      </c>
      <c r="H395" s="52"/>
      <c r="I395" s="43"/>
      <c r="J395" s="43"/>
      <c r="K395" s="251"/>
      <c r="L395" s="55" t="str">
        <f t="shared" si="67"/>
        <v/>
      </c>
      <c r="M395" s="38" t="str">
        <f>IF(ISNUMBER(Q395),IF(Q395&lt;10,"",VLOOKUP(R395,'8080'!$D$6:$J$252,'8080'!$I$4,0)),"")</f>
        <v/>
      </c>
      <c r="N395" s="53" t="str">
        <f>IF(ISNUMBER(Q395),IF(Q395&lt;10,"",VLOOKUP(R395,'8080'!$D$6:$J$252,'8080'!$H$4,0)),"")</f>
        <v/>
      </c>
      <c r="O395" s="210"/>
      <c r="P395" s="44"/>
      <c r="Q395" s="38" t="str">
        <f>IF(LEN(I395)=0,"",IF(I395="org",0,IF(I395="equ",1,IF(I395="db",2,IF(I395="dw",3,IF(I395="end",9,IF(ISNA(MATCH(I395,'8080'!$B$6:$B$252,0)),"BOGUS",VLOOKUP(I395,'8080'!$B$6:$L$252,'8080'!K$3,0))))))))</f>
        <v/>
      </c>
      <c r="R395" s="37" t="str">
        <f t="shared" si="68"/>
        <v/>
      </c>
      <c r="S395" s="38" t="str">
        <f>IF(LEN(Q395)=0,"",IF(Q395&gt;9,VLOOKUP(R395,'8080'!$D$6:$E$252,'8080'!$E$4,0),IF(OR(Q395&lt;2,Q395=9),0,IF(Q395=2,1,IF(Q395=3,2,"ERROR!")))))</f>
        <v/>
      </c>
      <c r="T395" s="37" t="str">
        <f t="shared" si="69"/>
        <v/>
      </c>
      <c r="U395" s="37" t="str">
        <f t="shared" si="75"/>
        <v/>
      </c>
      <c r="V395" s="37" t="str">
        <f t="shared" si="76"/>
        <v/>
      </c>
      <c r="W395" s="37" t="str">
        <f t="shared" si="70"/>
        <v/>
      </c>
      <c r="X395" s="38" t="str">
        <f t="shared" si="77"/>
        <v>0029</v>
      </c>
      <c r="Y395" s="38" t="str">
        <f t="shared" si="71"/>
        <v>0000</v>
      </c>
      <c r="Z395" s="38" t="str">
        <f t="shared" si="72"/>
        <v/>
      </c>
      <c r="AA395" s="37" t="str">
        <f>IF(LEFT(R395,1)="#","Invalid Instruction!",IF(ISNUMBER(Q395),IF(Q395&lt;10,"",VLOOKUP(R395,'8080'!$D$6:$J$252,'8080'!$J$4,0)),""))</f>
        <v/>
      </c>
      <c r="AB395" s="37" t="str">
        <f>IF(LEN(W395)=0,"",IF(ISERROR(VALUE(LEFT(W395,1))),IF(ISNA(MATCH(W395,W$13:W394,0)),"","DUP"),"LAB"))</f>
        <v/>
      </c>
      <c r="AC395" s="49"/>
    </row>
    <row r="396" spans="1:29" x14ac:dyDescent="0.2">
      <c r="A396" s="44"/>
      <c r="B396" s="210"/>
      <c r="C396" s="208" t="str">
        <f t="shared" si="73"/>
        <v/>
      </c>
      <c r="D396" s="54" t="str">
        <f t="shared" si="65"/>
        <v/>
      </c>
      <c r="E396" s="113" t="str">
        <f>IF(OR(LEN(I396)=0,Q396&lt;2,Q396=9),"",IF(AND(Q396&lt;4,LEFT(V396,1)="#"),"###",IF(Q396=2,IF(HEX2DEC(V396)&gt;255,"&gt;FF!",RIGHT(V396,2)),IF(Q396=3,DEC2HEX(MOD(HEX2DEC(V396),256),2),IF(ISNA(MATCH(R396,'8080'!$D$6:$D$252,0)),"###",VLOOKUP(R396,'8080'!$D$6:$K$252,4,0))))))</f>
        <v/>
      </c>
      <c r="F396" s="114" t="str">
        <f t="shared" si="74"/>
        <v/>
      </c>
      <c r="G396" s="53" t="str">
        <f t="shared" si="66"/>
        <v/>
      </c>
      <c r="H396" s="52"/>
      <c r="I396" s="43"/>
      <c r="J396" s="43"/>
      <c r="K396" s="251"/>
      <c r="L396" s="55" t="str">
        <f t="shared" si="67"/>
        <v/>
      </c>
      <c r="M396" s="38" t="str">
        <f>IF(ISNUMBER(Q396),IF(Q396&lt;10,"",VLOOKUP(R396,'8080'!$D$6:$J$252,'8080'!$I$4,0)),"")</f>
        <v/>
      </c>
      <c r="N396" s="53" t="str">
        <f>IF(ISNUMBER(Q396),IF(Q396&lt;10,"",VLOOKUP(R396,'8080'!$D$6:$J$252,'8080'!$H$4,0)),"")</f>
        <v/>
      </c>
      <c r="O396" s="210"/>
      <c r="P396" s="44"/>
      <c r="Q396" s="38" t="str">
        <f>IF(LEN(I396)=0,"",IF(I396="org",0,IF(I396="equ",1,IF(I396="db",2,IF(I396="dw",3,IF(I396="end",9,IF(ISNA(MATCH(I396,'8080'!$B$6:$B$252,0)),"BOGUS",VLOOKUP(I396,'8080'!$B$6:$L$252,'8080'!K$3,0))))))))</f>
        <v/>
      </c>
      <c r="R396" s="37" t="str">
        <f t="shared" si="68"/>
        <v/>
      </c>
      <c r="S396" s="38" t="str">
        <f>IF(LEN(Q396)=0,"",IF(Q396&gt;9,VLOOKUP(R396,'8080'!$D$6:$E$252,'8080'!$E$4,0),IF(OR(Q396&lt;2,Q396=9),0,IF(Q396=2,1,IF(Q396=3,2,"ERROR!")))))</f>
        <v/>
      </c>
      <c r="T396" s="37" t="str">
        <f t="shared" si="69"/>
        <v/>
      </c>
      <c r="U396" s="37" t="str">
        <f t="shared" si="75"/>
        <v/>
      </c>
      <c r="V396" s="37" t="str">
        <f t="shared" si="76"/>
        <v/>
      </c>
      <c r="W396" s="37" t="str">
        <f t="shared" si="70"/>
        <v/>
      </c>
      <c r="X396" s="38" t="str">
        <f t="shared" si="77"/>
        <v>0029</v>
      </c>
      <c r="Y396" s="38" t="str">
        <f t="shared" si="71"/>
        <v>0000</v>
      </c>
      <c r="Z396" s="38" t="str">
        <f t="shared" si="72"/>
        <v/>
      </c>
      <c r="AA396" s="37" t="str">
        <f>IF(LEFT(R396,1)="#","Invalid Instruction!",IF(ISNUMBER(Q396),IF(Q396&lt;10,"",VLOOKUP(R396,'8080'!$D$6:$J$252,'8080'!$J$4,0)),""))</f>
        <v/>
      </c>
      <c r="AB396" s="37" t="str">
        <f>IF(LEN(W396)=0,"",IF(ISERROR(VALUE(LEFT(W396,1))),IF(ISNA(MATCH(W396,W$13:W395,0)),"","DUP"),"LAB"))</f>
        <v/>
      </c>
      <c r="AC396" s="49"/>
    </row>
    <row r="397" spans="1:29" x14ac:dyDescent="0.2">
      <c r="A397" s="44"/>
      <c r="B397" s="210"/>
      <c r="C397" s="208" t="str">
        <f t="shared" si="73"/>
        <v/>
      </c>
      <c r="D397" s="54" t="str">
        <f t="shared" ref="D397:D460" si="78">IF(LEN(I397)=0,"",X397)</f>
        <v/>
      </c>
      <c r="E397" s="113" t="str">
        <f>IF(OR(LEN(I397)=0,Q397&lt;2,Q397=9),"",IF(AND(Q397&lt;4,LEFT(V397,1)="#"),"###",IF(Q397=2,IF(HEX2DEC(V397)&gt;255,"&gt;FF!",RIGHT(V397,2)),IF(Q397=3,DEC2HEX(MOD(HEX2DEC(V397),256),2),IF(ISNA(MATCH(R397,'8080'!$D$6:$D$252,0)),"###",VLOOKUP(R397,'8080'!$D$6:$K$252,4,0))))))</f>
        <v/>
      </c>
      <c r="F397" s="114" t="str">
        <f t="shared" si="74"/>
        <v/>
      </c>
      <c r="G397" s="53" t="str">
        <f t="shared" ref="G397:G460" si="79">IF(LEN(Q397)=0,"",IF(Q397&lt;15,"",IF(ISERROR(HEX2DEC(V397)),"###",IF(HEX2DEC(V397)&gt;65535,"&gt;FFFF!",DEC2HEX(INT(HEX2DEC(V397)/256),2)))))</f>
        <v/>
      </c>
      <c r="H397" s="52"/>
      <c r="I397" s="43"/>
      <c r="J397" s="43"/>
      <c r="K397" s="251"/>
      <c r="L397" s="55" t="str">
        <f t="shared" ref="L397:L460" si="80">IF(LEN(Q397)=0,"",IF(Q397&lt;13,AA397,IF(Q397=17,CONCATENATE(AA397," to ",Z397,"h"),REPLACE(AA397,SEARCH("immediate",AA397),9,CONCATENATE(Z397,"h")))))</f>
        <v/>
      </c>
      <c r="M397" s="38" t="str">
        <f>IF(ISNUMBER(Q397),IF(Q397&lt;10,"",VLOOKUP(R397,'8080'!$D$6:$J$252,'8080'!$I$4,0)),"")</f>
        <v/>
      </c>
      <c r="N397" s="53" t="str">
        <f>IF(ISNUMBER(Q397),IF(Q397&lt;10,"",VLOOKUP(R397,'8080'!$D$6:$J$252,'8080'!$H$4,0)),"")</f>
        <v/>
      </c>
      <c r="O397" s="210"/>
      <c r="P397" s="44"/>
      <c r="Q397" s="38" t="str">
        <f>IF(LEN(I397)=0,"",IF(I397="org",0,IF(I397="equ",1,IF(I397="db",2,IF(I397="dw",3,IF(I397="end",9,IF(ISNA(MATCH(I397,'8080'!$B$6:$B$252,0)),"BOGUS",VLOOKUP(I397,'8080'!$B$6:$L$252,'8080'!K$3,0))))))))</f>
        <v/>
      </c>
      <c r="R397" s="37" t="str">
        <f t="shared" ref="R397:R460" si="81">IF(LEN(Q397)=0,"",IF(Q397&lt;12,I397,IF(OR(Q397=14,Q397=16,Q397=17),I397,IF(Q397=12,CONCATENATE(I397," ",J397),IF(OR(Q397=13,Q397=15),CONCATENATE(I397," ",IF(LEFT(J397,2)="sp",LEFT(J397,3),LEFT(J397,2))),"###")))))</f>
        <v/>
      </c>
      <c r="S397" s="38" t="str">
        <f>IF(LEN(Q397)=0,"",IF(Q397&gt;9,VLOOKUP(R397,'8080'!$D$6:$E$252,'8080'!$E$4,0),IF(OR(Q397&lt;2,Q397=9),0,IF(Q397=2,1,IF(Q397=3,2,"ERROR!")))))</f>
        <v/>
      </c>
      <c r="T397" s="37" t="str">
        <f t="shared" ref="T397:T460" si="82">IF(Q397="BOGUS","###",IF(AND(Q397=11,LEN(J397)&gt;0),"###",IF(OR(LEN(I397)=0,Q397=9,Q397=11,Q397=12),"",IF(OR(Q397&lt;4,Q397=14,Q397=16,Q397=17),J397,RIGHT(J397,IF(LEFT(J397,2)="sp",LEN(J397)-3,LEN(J397)-2))))))</f>
        <v/>
      </c>
      <c r="U397" s="37" t="str">
        <f t="shared" si="75"/>
        <v/>
      </c>
      <c r="V397" s="37" t="str">
        <f t="shared" si="76"/>
        <v/>
      </c>
      <c r="W397" s="37" t="str">
        <f t="shared" ref="W397:W460" si="83">IF(LEN(H397)=0,"",IF(RIGHT(H397)=":",LEFT(H397,LEN(H397)-1),H397))</f>
        <v/>
      </c>
      <c r="X397" s="38" t="str">
        <f t="shared" si="77"/>
        <v>0029</v>
      </c>
      <c r="Y397" s="38" t="str">
        <f t="shared" ref="Y397:Y460" si="84">IF(OR(Q397&lt;10,Q397&gt;12),DEC2HEX(HEX2DEC(V397),4),X397)</f>
        <v>0000</v>
      </c>
      <c r="Z397" s="38" t="str">
        <f t="shared" ref="Z397:Z460" si="85">IF(OR(LEN(Q397)=0,Q397&lt;13),"",DEC2HEX(HEX2DEC(V397),IF(OR(Q397&lt;2,Q397=3,Q397&gt;14),4,2)))</f>
        <v/>
      </c>
      <c r="AA397" s="37" t="str">
        <f>IF(LEFT(R397,1)="#","Invalid Instruction!",IF(ISNUMBER(Q397),IF(Q397&lt;10,"",VLOOKUP(R397,'8080'!$D$6:$J$252,'8080'!$J$4,0)),""))</f>
        <v/>
      </c>
      <c r="AB397" s="37" t="str">
        <f>IF(LEN(W397)=0,"",IF(ISERROR(VALUE(LEFT(W397,1))),IF(ISNA(MATCH(W397,W$13:W396,0)),"","DUP"),"LAB"))</f>
        <v/>
      </c>
      <c r="AC397" s="49"/>
    </row>
    <row r="398" spans="1:29" x14ac:dyDescent="0.2">
      <c r="A398" s="44"/>
      <c r="B398" s="210"/>
      <c r="C398" s="208" t="str">
        <f t="shared" ref="C398:C461" si="86">IF(AB398="LAB","Label",IF(AB398="DUP","Duplicate",IF(LEFT(D398,1)="#","Value",IF(RIGHT(R398,1)="!","Operand",IF(LEFT(E398)="#",IF(Q398&gt;10,"Mnemonic","Value"),IF(OR(LEFT(E398,1)="&gt;",LEFT(F398,1)="&gt;",LEFT(G398,1)="&gt;"),"Range",IF(LEFT(F398,1)="#",IF(Q398=11,"Operand","Value"),"")))))))</f>
        <v/>
      </c>
      <c r="D398" s="54" t="str">
        <f t="shared" si="78"/>
        <v/>
      </c>
      <c r="E398" s="113" t="str">
        <f>IF(OR(LEN(I398)=0,Q398&lt;2,Q398=9),"",IF(AND(Q398&lt;4,LEFT(V398,1)="#"),"###",IF(Q398=2,IF(HEX2DEC(V398)&gt;255,"&gt;FF!",RIGHT(V398,2)),IF(Q398=3,DEC2HEX(MOD(HEX2DEC(V398),256),2),IF(ISNA(MATCH(R398,'8080'!$D$6:$D$252,0)),"###",VLOOKUP(R398,'8080'!$D$6:$K$252,4,0))))))</f>
        <v/>
      </c>
      <c r="F398" s="114" t="str">
        <f t="shared" ref="F398:F461" si="87">IF(OR(LEN(V398)=0,Q398&lt;3),"",IF(Q398=3,IF(HEX2DEC(V398)&gt;65535,"&gt;FFFF!",DEC2HEX(INT(HEX2DEC(V398)/256),2)),IF(ISERROR(HEX2DEC(V398)),"###",IF(AND(Q398&gt;9,Q398&lt;15,HEX2DEC(V398)&gt;255),"&gt;FF!",DEC2HEX(MOD(HEX2DEC(V398),256),2)))))</f>
        <v/>
      </c>
      <c r="G398" s="53" t="str">
        <f t="shared" si="79"/>
        <v/>
      </c>
      <c r="H398" s="52"/>
      <c r="I398" s="43"/>
      <c r="J398" s="43"/>
      <c r="K398" s="251"/>
      <c r="L398" s="55" t="str">
        <f t="shared" si="80"/>
        <v/>
      </c>
      <c r="M398" s="38" t="str">
        <f>IF(ISNUMBER(Q398),IF(Q398&lt;10,"",VLOOKUP(R398,'8080'!$D$6:$J$252,'8080'!$I$4,0)),"")</f>
        <v/>
      </c>
      <c r="N398" s="53" t="str">
        <f>IF(ISNUMBER(Q398),IF(Q398&lt;10,"",VLOOKUP(R398,'8080'!$D$6:$J$252,'8080'!$H$4,0)),"")</f>
        <v/>
      </c>
      <c r="O398" s="210"/>
      <c r="P398" s="44"/>
      <c r="Q398" s="38" t="str">
        <f>IF(LEN(I398)=0,"",IF(I398="org",0,IF(I398="equ",1,IF(I398="db",2,IF(I398="dw",3,IF(I398="end",9,IF(ISNA(MATCH(I398,'8080'!$B$6:$B$252,0)),"BOGUS",VLOOKUP(I398,'8080'!$B$6:$L$252,'8080'!K$3,0))))))))</f>
        <v/>
      </c>
      <c r="R398" s="37" t="str">
        <f t="shared" si="81"/>
        <v/>
      </c>
      <c r="S398" s="38" t="str">
        <f>IF(LEN(Q398)=0,"",IF(Q398&gt;9,VLOOKUP(R398,'8080'!$D$6:$E$252,'8080'!$E$4,0),IF(OR(Q398&lt;2,Q398=9),0,IF(Q398=2,1,IF(Q398=3,2,"ERROR!")))))</f>
        <v/>
      </c>
      <c r="T398" s="37" t="str">
        <f t="shared" si="82"/>
        <v/>
      </c>
      <c r="U398" s="37" t="str">
        <f t="shared" ref="U398:U461" si="88">IF(LEN(T398)=0,"",IF(AND(CODE(LEFT(T398,1))=34,LEN(T398)=3,CODE(RIGHT(T398,1))=34),CODE(MID(T398,2,1)),IF(ISERROR(VALUE(LEFT(T398)-1)),T398,IF(RIGHT(T398,1)="q",IF(ISERROR(OCT2DEC(LEFT(T398,LEN(T398)-1))),"##Q",OCT2DEC(LEFT(T398,LEN(T398)-1))),IF(RIGHT(T398,1)="h",IF(ISERROR(HEX2DEC(LEFT(T398,LEN(T398)-1))),"##H",HEX2DEC(LEFT(T398,LEN(T398)-1))),IF(ISERROR(VALUE(T398)),"##D",VALUE(T398)))))))</f>
        <v/>
      </c>
      <c r="V398" s="37" t="str">
        <f t="shared" ref="V398:V461" si="89">IF(LEN(U398)=0,"",IF(U398="$",X398,IF(ISERROR(VALUE(U398)),IF(ISNA(MATCH(U398,$W$13:$W$512,0)),"###",VLOOKUP(U398,$W$13:$Y$512,IF(INDEX($Q$13:$Q$512,MATCH(T398,$W$13:$W$512,0))=1,3,2),0)),DEC2HEX(U398,4))))</f>
        <v/>
      </c>
      <c r="W398" s="37" t="str">
        <f t="shared" si="83"/>
        <v/>
      </c>
      <c r="X398" s="38" t="str">
        <f t="shared" ref="X398:X461" si="90">IF(Q398=0,IF(ISERROR(HEX2DEC(V398)),"###",DEC2HEX(HEX2DEC(V398),4)),IF(LEN(Q397)=0,X397,DEC2HEX(MOD(HEX2DEC(X397)+S397,65536),4)))</f>
        <v>0029</v>
      </c>
      <c r="Y398" s="38" t="str">
        <f t="shared" si="84"/>
        <v>0000</v>
      </c>
      <c r="Z398" s="38" t="str">
        <f t="shared" si="85"/>
        <v/>
      </c>
      <c r="AA398" s="37" t="str">
        <f>IF(LEFT(R398,1)="#","Invalid Instruction!",IF(ISNUMBER(Q398),IF(Q398&lt;10,"",VLOOKUP(R398,'8080'!$D$6:$J$252,'8080'!$J$4,0)),""))</f>
        <v/>
      </c>
      <c r="AB398" s="37" t="str">
        <f>IF(LEN(W398)=0,"",IF(ISERROR(VALUE(LEFT(W398,1))),IF(ISNA(MATCH(W398,W$13:W397,0)),"","DUP"),"LAB"))</f>
        <v/>
      </c>
      <c r="AC398" s="49"/>
    </row>
    <row r="399" spans="1:29" x14ac:dyDescent="0.2">
      <c r="A399" s="44"/>
      <c r="B399" s="210"/>
      <c r="C399" s="208" t="str">
        <f t="shared" si="86"/>
        <v/>
      </c>
      <c r="D399" s="54" t="str">
        <f t="shared" si="78"/>
        <v/>
      </c>
      <c r="E399" s="113" t="str">
        <f>IF(OR(LEN(I399)=0,Q399&lt;2,Q399=9),"",IF(AND(Q399&lt;4,LEFT(V399,1)="#"),"###",IF(Q399=2,IF(HEX2DEC(V399)&gt;255,"&gt;FF!",RIGHT(V399,2)),IF(Q399=3,DEC2HEX(MOD(HEX2DEC(V399),256),2),IF(ISNA(MATCH(R399,'8080'!$D$6:$D$252,0)),"###",VLOOKUP(R399,'8080'!$D$6:$K$252,4,0))))))</f>
        <v/>
      </c>
      <c r="F399" s="114" t="str">
        <f t="shared" si="87"/>
        <v/>
      </c>
      <c r="G399" s="53" t="str">
        <f t="shared" si="79"/>
        <v/>
      </c>
      <c r="H399" s="52"/>
      <c r="I399" s="43"/>
      <c r="J399" s="43"/>
      <c r="K399" s="251"/>
      <c r="L399" s="55" t="str">
        <f t="shared" si="80"/>
        <v/>
      </c>
      <c r="M399" s="38" t="str">
        <f>IF(ISNUMBER(Q399),IF(Q399&lt;10,"",VLOOKUP(R399,'8080'!$D$6:$J$252,'8080'!$I$4,0)),"")</f>
        <v/>
      </c>
      <c r="N399" s="53" t="str">
        <f>IF(ISNUMBER(Q399),IF(Q399&lt;10,"",VLOOKUP(R399,'8080'!$D$6:$J$252,'8080'!$H$4,0)),"")</f>
        <v/>
      </c>
      <c r="O399" s="210"/>
      <c r="P399" s="44"/>
      <c r="Q399" s="38" t="str">
        <f>IF(LEN(I399)=0,"",IF(I399="org",0,IF(I399="equ",1,IF(I399="db",2,IF(I399="dw",3,IF(I399="end",9,IF(ISNA(MATCH(I399,'8080'!$B$6:$B$252,0)),"BOGUS",VLOOKUP(I399,'8080'!$B$6:$L$252,'8080'!K$3,0))))))))</f>
        <v/>
      </c>
      <c r="R399" s="37" t="str">
        <f t="shared" si="81"/>
        <v/>
      </c>
      <c r="S399" s="38" t="str">
        <f>IF(LEN(Q399)=0,"",IF(Q399&gt;9,VLOOKUP(R399,'8080'!$D$6:$E$252,'8080'!$E$4,0),IF(OR(Q399&lt;2,Q399=9),0,IF(Q399=2,1,IF(Q399=3,2,"ERROR!")))))</f>
        <v/>
      </c>
      <c r="T399" s="37" t="str">
        <f t="shared" si="82"/>
        <v/>
      </c>
      <c r="U399" s="37" t="str">
        <f t="shared" si="88"/>
        <v/>
      </c>
      <c r="V399" s="37" t="str">
        <f t="shared" si="89"/>
        <v/>
      </c>
      <c r="W399" s="37" t="str">
        <f t="shared" si="83"/>
        <v/>
      </c>
      <c r="X399" s="38" t="str">
        <f t="shared" si="90"/>
        <v>0029</v>
      </c>
      <c r="Y399" s="38" t="str">
        <f t="shared" si="84"/>
        <v>0000</v>
      </c>
      <c r="Z399" s="38" t="str">
        <f t="shared" si="85"/>
        <v/>
      </c>
      <c r="AA399" s="37" t="str">
        <f>IF(LEFT(R399,1)="#","Invalid Instruction!",IF(ISNUMBER(Q399),IF(Q399&lt;10,"",VLOOKUP(R399,'8080'!$D$6:$J$252,'8080'!$J$4,0)),""))</f>
        <v/>
      </c>
      <c r="AB399" s="37" t="str">
        <f>IF(LEN(W399)=0,"",IF(ISERROR(VALUE(LEFT(W399,1))),IF(ISNA(MATCH(W399,W$13:W398,0)),"","DUP"),"LAB"))</f>
        <v/>
      </c>
      <c r="AC399" s="49"/>
    </row>
    <row r="400" spans="1:29" x14ac:dyDescent="0.2">
      <c r="A400" s="44"/>
      <c r="B400" s="210"/>
      <c r="C400" s="208" t="str">
        <f t="shared" si="86"/>
        <v/>
      </c>
      <c r="D400" s="54" t="str">
        <f t="shared" si="78"/>
        <v/>
      </c>
      <c r="E400" s="113" t="str">
        <f>IF(OR(LEN(I400)=0,Q400&lt;2,Q400=9),"",IF(AND(Q400&lt;4,LEFT(V400,1)="#"),"###",IF(Q400=2,IF(HEX2DEC(V400)&gt;255,"&gt;FF!",RIGHT(V400,2)),IF(Q400=3,DEC2HEX(MOD(HEX2DEC(V400),256),2),IF(ISNA(MATCH(R400,'8080'!$D$6:$D$252,0)),"###",VLOOKUP(R400,'8080'!$D$6:$K$252,4,0))))))</f>
        <v/>
      </c>
      <c r="F400" s="114" t="str">
        <f t="shared" si="87"/>
        <v/>
      </c>
      <c r="G400" s="53" t="str">
        <f t="shared" si="79"/>
        <v/>
      </c>
      <c r="H400" s="52"/>
      <c r="I400" s="43"/>
      <c r="J400" s="43"/>
      <c r="K400" s="251"/>
      <c r="L400" s="55" t="str">
        <f t="shared" si="80"/>
        <v/>
      </c>
      <c r="M400" s="38" t="str">
        <f>IF(ISNUMBER(Q400),IF(Q400&lt;10,"",VLOOKUP(R400,'8080'!$D$6:$J$252,'8080'!$I$4,0)),"")</f>
        <v/>
      </c>
      <c r="N400" s="53" t="str">
        <f>IF(ISNUMBER(Q400),IF(Q400&lt;10,"",VLOOKUP(R400,'8080'!$D$6:$J$252,'8080'!$H$4,0)),"")</f>
        <v/>
      </c>
      <c r="O400" s="210"/>
      <c r="P400" s="44"/>
      <c r="Q400" s="38" t="str">
        <f>IF(LEN(I400)=0,"",IF(I400="org",0,IF(I400="equ",1,IF(I400="db",2,IF(I400="dw",3,IF(I400="end",9,IF(ISNA(MATCH(I400,'8080'!$B$6:$B$252,0)),"BOGUS",VLOOKUP(I400,'8080'!$B$6:$L$252,'8080'!K$3,0))))))))</f>
        <v/>
      </c>
      <c r="R400" s="37" t="str">
        <f t="shared" si="81"/>
        <v/>
      </c>
      <c r="S400" s="38" t="str">
        <f>IF(LEN(Q400)=0,"",IF(Q400&gt;9,VLOOKUP(R400,'8080'!$D$6:$E$252,'8080'!$E$4,0),IF(OR(Q400&lt;2,Q400=9),0,IF(Q400=2,1,IF(Q400=3,2,"ERROR!")))))</f>
        <v/>
      </c>
      <c r="T400" s="37" t="str">
        <f t="shared" si="82"/>
        <v/>
      </c>
      <c r="U400" s="37" t="str">
        <f t="shared" si="88"/>
        <v/>
      </c>
      <c r="V400" s="37" t="str">
        <f t="shared" si="89"/>
        <v/>
      </c>
      <c r="W400" s="37" t="str">
        <f t="shared" si="83"/>
        <v/>
      </c>
      <c r="X400" s="38" t="str">
        <f t="shared" si="90"/>
        <v>0029</v>
      </c>
      <c r="Y400" s="38" t="str">
        <f t="shared" si="84"/>
        <v>0000</v>
      </c>
      <c r="Z400" s="38" t="str">
        <f t="shared" si="85"/>
        <v/>
      </c>
      <c r="AA400" s="37" t="str">
        <f>IF(LEFT(R400,1)="#","Invalid Instruction!",IF(ISNUMBER(Q400),IF(Q400&lt;10,"",VLOOKUP(R400,'8080'!$D$6:$J$252,'8080'!$J$4,0)),""))</f>
        <v/>
      </c>
      <c r="AB400" s="37" t="str">
        <f>IF(LEN(W400)=0,"",IF(ISERROR(VALUE(LEFT(W400,1))),IF(ISNA(MATCH(W400,W$13:W399,0)),"","DUP"),"LAB"))</f>
        <v/>
      </c>
      <c r="AC400" s="49"/>
    </row>
    <row r="401" spans="1:29" x14ac:dyDescent="0.2">
      <c r="A401" s="44"/>
      <c r="B401" s="210"/>
      <c r="C401" s="208" t="str">
        <f t="shared" si="86"/>
        <v/>
      </c>
      <c r="D401" s="54" t="str">
        <f t="shared" si="78"/>
        <v/>
      </c>
      <c r="E401" s="113" t="str">
        <f>IF(OR(LEN(I401)=0,Q401&lt;2,Q401=9),"",IF(AND(Q401&lt;4,LEFT(V401,1)="#"),"###",IF(Q401=2,IF(HEX2DEC(V401)&gt;255,"&gt;FF!",RIGHT(V401,2)),IF(Q401=3,DEC2HEX(MOD(HEX2DEC(V401),256),2),IF(ISNA(MATCH(R401,'8080'!$D$6:$D$252,0)),"###",VLOOKUP(R401,'8080'!$D$6:$K$252,4,0))))))</f>
        <v/>
      </c>
      <c r="F401" s="114" t="str">
        <f t="shared" si="87"/>
        <v/>
      </c>
      <c r="G401" s="53" t="str">
        <f t="shared" si="79"/>
        <v/>
      </c>
      <c r="H401" s="52"/>
      <c r="I401" s="43"/>
      <c r="J401" s="43"/>
      <c r="K401" s="251"/>
      <c r="L401" s="55" t="str">
        <f t="shared" si="80"/>
        <v/>
      </c>
      <c r="M401" s="38" t="str">
        <f>IF(ISNUMBER(Q401),IF(Q401&lt;10,"",VLOOKUP(R401,'8080'!$D$6:$J$252,'8080'!$I$4,0)),"")</f>
        <v/>
      </c>
      <c r="N401" s="53" t="str">
        <f>IF(ISNUMBER(Q401),IF(Q401&lt;10,"",VLOOKUP(R401,'8080'!$D$6:$J$252,'8080'!$H$4,0)),"")</f>
        <v/>
      </c>
      <c r="O401" s="210"/>
      <c r="P401" s="44"/>
      <c r="Q401" s="38" t="str">
        <f>IF(LEN(I401)=0,"",IF(I401="org",0,IF(I401="equ",1,IF(I401="db",2,IF(I401="dw",3,IF(I401="end",9,IF(ISNA(MATCH(I401,'8080'!$B$6:$B$252,0)),"BOGUS",VLOOKUP(I401,'8080'!$B$6:$L$252,'8080'!K$3,0))))))))</f>
        <v/>
      </c>
      <c r="R401" s="37" t="str">
        <f t="shared" si="81"/>
        <v/>
      </c>
      <c r="S401" s="38" t="str">
        <f>IF(LEN(Q401)=0,"",IF(Q401&gt;9,VLOOKUP(R401,'8080'!$D$6:$E$252,'8080'!$E$4,0),IF(OR(Q401&lt;2,Q401=9),0,IF(Q401=2,1,IF(Q401=3,2,"ERROR!")))))</f>
        <v/>
      </c>
      <c r="T401" s="37" t="str">
        <f t="shared" si="82"/>
        <v/>
      </c>
      <c r="U401" s="37" t="str">
        <f t="shared" si="88"/>
        <v/>
      </c>
      <c r="V401" s="37" t="str">
        <f t="shared" si="89"/>
        <v/>
      </c>
      <c r="W401" s="37" t="str">
        <f t="shared" si="83"/>
        <v/>
      </c>
      <c r="X401" s="38" t="str">
        <f t="shared" si="90"/>
        <v>0029</v>
      </c>
      <c r="Y401" s="38" t="str">
        <f t="shared" si="84"/>
        <v>0000</v>
      </c>
      <c r="Z401" s="38" t="str">
        <f t="shared" si="85"/>
        <v/>
      </c>
      <c r="AA401" s="37" t="str">
        <f>IF(LEFT(R401,1)="#","Invalid Instruction!",IF(ISNUMBER(Q401),IF(Q401&lt;10,"",VLOOKUP(R401,'8080'!$D$6:$J$252,'8080'!$J$4,0)),""))</f>
        <v/>
      </c>
      <c r="AB401" s="37" t="str">
        <f>IF(LEN(W401)=0,"",IF(ISERROR(VALUE(LEFT(W401,1))),IF(ISNA(MATCH(W401,W$13:W400,0)),"","DUP"),"LAB"))</f>
        <v/>
      </c>
      <c r="AC401" s="49"/>
    </row>
    <row r="402" spans="1:29" x14ac:dyDescent="0.2">
      <c r="A402" s="44"/>
      <c r="B402" s="210"/>
      <c r="C402" s="208" t="str">
        <f t="shared" si="86"/>
        <v/>
      </c>
      <c r="D402" s="54" t="str">
        <f t="shared" si="78"/>
        <v/>
      </c>
      <c r="E402" s="113" t="str">
        <f>IF(OR(LEN(I402)=0,Q402&lt;2,Q402=9),"",IF(AND(Q402&lt;4,LEFT(V402,1)="#"),"###",IF(Q402=2,IF(HEX2DEC(V402)&gt;255,"&gt;FF!",RIGHT(V402,2)),IF(Q402=3,DEC2HEX(MOD(HEX2DEC(V402),256),2),IF(ISNA(MATCH(R402,'8080'!$D$6:$D$252,0)),"###",VLOOKUP(R402,'8080'!$D$6:$K$252,4,0))))))</f>
        <v/>
      </c>
      <c r="F402" s="114" t="str">
        <f t="shared" si="87"/>
        <v/>
      </c>
      <c r="G402" s="53" t="str">
        <f t="shared" si="79"/>
        <v/>
      </c>
      <c r="H402" s="52"/>
      <c r="I402" s="43"/>
      <c r="J402" s="43"/>
      <c r="K402" s="251"/>
      <c r="L402" s="55" t="str">
        <f t="shared" si="80"/>
        <v/>
      </c>
      <c r="M402" s="38" t="str">
        <f>IF(ISNUMBER(Q402),IF(Q402&lt;10,"",VLOOKUP(R402,'8080'!$D$6:$J$252,'8080'!$I$4,0)),"")</f>
        <v/>
      </c>
      <c r="N402" s="53" t="str">
        <f>IF(ISNUMBER(Q402),IF(Q402&lt;10,"",VLOOKUP(R402,'8080'!$D$6:$J$252,'8080'!$H$4,0)),"")</f>
        <v/>
      </c>
      <c r="O402" s="210"/>
      <c r="P402" s="44"/>
      <c r="Q402" s="38" t="str">
        <f>IF(LEN(I402)=0,"",IF(I402="org",0,IF(I402="equ",1,IF(I402="db",2,IF(I402="dw",3,IF(I402="end",9,IF(ISNA(MATCH(I402,'8080'!$B$6:$B$252,0)),"BOGUS",VLOOKUP(I402,'8080'!$B$6:$L$252,'8080'!K$3,0))))))))</f>
        <v/>
      </c>
      <c r="R402" s="37" t="str">
        <f t="shared" si="81"/>
        <v/>
      </c>
      <c r="S402" s="38" t="str">
        <f>IF(LEN(Q402)=0,"",IF(Q402&gt;9,VLOOKUP(R402,'8080'!$D$6:$E$252,'8080'!$E$4,0),IF(OR(Q402&lt;2,Q402=9),0,IF(Q402=2,1,IF(Q402=3,2,"ERROR!")))))</f>
        <v/>
      </c>
      <c r="T402" s="37" t="str">
        <f t="shared" si="82"/>
        <v/>
      </c>
      <c r="U402" s="37" t="str">
        <f t="shared" si="88"/>
        <v/>
      </c>
      <c r="V402" s="37" t="str">
        <f t="shared" si="89"/>
        <v/>
      </c>
      <c r="W402" s="37" t="str">
        <f t="shared" si="83"/>
        <v/>
      </c>
      <c r="X402" s="38" t="str">
        <f t="shared" si="90"/>
        <v>0029</v>
      </c>
      <c r="Y402" s="38" t="str">
        <f t="shared" si="84"/>
        <v>0000</v>
      </c>
      <c r="Z402" s="38" t="str">
        <f t="shared" si="85"/>
        <v/>
      </c>
      <c r="AA402" s="37" t="str">
        <f>IF(LEFT(R402,1)="#","Invalid Instruction!",IF(ISNUMBER(Q402),IF(Q402&lt;10,"",VLOOKUP(R402,'8080'!$D$6:$J$252,'8080'!$J$4,0)),""))</f>
        <v/>
      </c>
      <c r="AB402" s="37" t="str">
        <f>IF(LEN(W402)=0,"",IF(ISERROR(VALUE(LEFT(W402,1))),IF(ISNA(MATCH(W402,W$13:W401,0)),"","DUP"),"LAB"))</f>
        <v/>
      </c>
      <c r="AC402" s="49"/>
    </row>
    <row r="403" spans="1:29" x14ac:dyDescent="0.2">
      <c r="A403" s="44"/>
      <c r="B403" s="210"/>
      <c r="C403" s="208" t="str">
        <f t="shared" si="86"/>
        <v/>
      </c>
      <c r="D403" s="54" t="str">
        <f t="shared" si="78"/>
        <v/>
      </c>
      <c r="E403" s="113" t="str">
        <f>IF(OR(LEN(I403)=0,Q403&lt;2,Q403=9),"",IF(AND(Q403&lt;4,LEFT(V403,1)="#"),"###",IF(Q403=2,IF(HEX2DEC(V403)&gt;255,"&gt;FF!",RIGHT(V403,2)),IF(Q403=3,DEC2HEX(MOD(HEX2DEC(V403),256),2),IF(ISNA(MATCH(R403,'8080'!$D$6:$D$252,0)),"###",VLOOKUP(R403,'8080'!$D$6:$K$252,4,0))))))</f>
        <v/>
      </c>
      <c r="F403" s="114" t="str">
        <f t="shared" si="87"/>
        <v/>
      </c>
      <c r="G403" s="53" t="str">
        <f t="shared" si="79"/>
        <v/>
      </c>
      <c r="H403" s="52"/>
      <c r="I403" s="43"/>
      <c r="J403" s="43"/>
      <c r="K403" s="251"/>
      <c r="L403" s="55" t="str">
        <f t="shared" si="80"/>
        <v/>
      </c>
      <c r="M403" s="38" t="str">
        <f>IF(ISNUMBER(Q403),IF(Q403&lt;10,"",VLOOKUP(R403,'8080'!$D$6:$J$252,'8080'!$I$4,0)),"")</f>
        <v/>
      </c>
      <c r="N403" s="53" t="str">
        <f>IF(ISNUMBER(Q403),IF(Q403&lt;10,"",VLOOKUP(R403,'8080'!$D$6:$J$252,'8080'!$H$4,0)),"")</f>
        <v/>
      </c>
      <c r="O403" s="210"/>
      <c r="P403" s="44"/>
      <c r="Q403" s="38" t="str">
        <f>IF(LEN(I403)=0,"",IF(I403="org",0,IF(I403="equ",1,IF(I403="db",2,IF(I403="dw",3,IF(I403="end",9,IF(ISNA(MATCH(I403,'8080'!$B$6:$B$252,0)),"BOGUS",VLOOKUP(I403,'8080'!$B$6:$L$252,'8080'!K$3,0))))))))</f>
        <v/>
      </c>
      <c r="R403" s="37" t="str">
        <f t="shared" si="81"/>
        <v/>
      </c>
      <c r="S403" s="38" t="str">
        <f>IF(LEN(Q403)=0,"",IF(Q403&gt;9,VLOOKUP(R403,'8080'!$D$6:$E$252,'8080'!$E$4,0),IF(OR(Q403&lt;2,Q403=9),0,IF(Q403=2,1,IF(Q403=3,2,"ERROR!")))))</f>
        <v/>
      </c>
      <c r="T403" s="37" t="str">
        <f t="shared" si="82"/>
        <v/>
      </c>
      <c r="U403" s="37" t="str">
        <f t="shared" si="88"/>
        <v/>
      </c>
      <c r="V403" s="37" t="str">
        <f t="shared" si="89"/>
        <v/>
      </c>
      <c r="W403" s="37" t="str">
        <f t="shared" si="83"/>
        <v/>
      </c>
      <c r="X403" s="38" t="str">
        <f t="shared" si="90"/>
        <v>0029</v>
      </c>
      <c r="Y403" s="38" t="str">
        <f t="shared" si="84"/>
        <v>0000</v>
      </c>
      <c r="Z403" s="38" t="str">
        <f t="shared" si="85"/>
        <v/>
      </c>
      <c r="AA403" s="37" t="str">
        <f>IF(LEFT(R403,1)="#","Invalid Instruction!",IF(ISNUMBER(Q403),IF(Q403&lt;10,"",VLOOKUP(R403,'8080'!$D$6:$J$252,'8080'!$J$4,0)),""))</f>
        <v/>
      </c>
      <c r="AB403" s="37" t="str">
        <f>IF(LEN(W403)=0,"",IF(ISERROR(VALUE(LEFT(W403,1))),IF(ISNA(MATCH(W403,W$13:W402,0)),"","DUP"),"LAB"))</f>
        <v/>
      </c>
      <c r="AC403" s="49"/>
    </row>
    <row r="404" spans="1:29" x14ac:dyDescent="0.2">
      <c r="A404" s="44"/>
      <c r="B404" s="210"/>
      <c r="C404" s="208" t="str">
        <f t="shared" si="86"/>
        <v/>
      </c>
      <c r="D404" s="54" t="str">
        <f t="shared" si="78"/>
        <v/>
      </c>
      <c r="E404" s="113" t="str">
        <f>IF(OR(LEN(I404)=0,Q404&lt;2,Q404=9),"",IF(AND(Q404&lt;4,LEFT(V404,1)="#"),"###",IF(Q404=2,IF(HEX2DEC(V404)&gt;255,"&gt;FF!",RIGHT(V404,2)),IF(Q404=3,DEC2HEX(MOD(HEX2DEC(V404),256),2),IF(ISNA(MATCH(R404,'8080'!$D$6:$D$252,0)),"###",VLOOKUP(R404,'8080'!$D$6:$K$252,4,0))))))</f>
        <v/>
      </c>
      <c r="F404" s="114" t="str">
        <f t="shared" si="87"/>
        <v/>
      </c>
      <c r="G404" s="53" t="str">
        <f t="shared" si="79"/>
        <v/>
      </c>
      <c r="H404" s="52"/>
      <c r="I404" s="43"/>
      <c r="J404" s="43"/>
      <c r="K404" s="251"/>
      <c r="L404" s="55" t="str">
        <f t="shared" si="80"/>
        <v/>
      </c>
      <c r="M404" s="38" t="str">
        <f>IF(ISNUMBER(Q404),IF(Q404&lt;10,"",VLOOKUP(R404,'8080'!$D$6:$J$252,'8080'!$I$4,0)),"")</f>
        <v/>
      </c>
      <c r="N404" s="53" t="str">
        <f>IF(ISNUMBER(Q404),IF(Q404&lt;10,"",VLOOKUP(R404,'8080'!$D$6:$J$252,'8080'!$H$4,0)),"")</f>
        <v/>
      </c>
      <c r="O404" s="210"/>
      <c r="P404" s="44"/>
      <c r="Q404" s="38" t="str">
        <f>IF(LEN(I404)=0,"",IF(I404="org",0,IF(I404="equ",1,IF(I404="db",2,IF(I404="dw",3,IF(I404="end",9,IF(ISNA(MATCH(I404,'8080'!$B$6:$B$252,0)),"BOGUS",VLOOKUP(I404,'8080'!$B$6:$L$252,'8080'!K$3,0))))))))</f>
        <v/>
      </c>
      <c r="R404" s="37" t="str">
        <f t="shared" si="81"/>
        <v/>
      </c>
      <c r="S404" s="38" t="str">
        <f>IF(LEN(Q404)=0,"",IF(Q404&gt;9,VLOOKUP(R404,'8080'!$D$6:$E$252,'8080'!$E$4,0),IF(OR(Q404&lt;2,Q404=9),0,IF(Q404=2,1,IF(Q404=3,2,"ERROR!")))))</f>
        <v/>
      </c>
      <c r="T404" s="37" t="str">
        <f t="shared" si="82"/>
        <v/>
      </c>
      <c r="U404" s="37" t="str">
        <f t="shared" si="88"/>
        <v/>
      </c>
      <c r="V404" s="37" t="str">
        <f t="shared" si="89"/>
        <v/>
      </c>
      <c r="W404" s="37" t="str">
        <f t="shared" si="83"/>
        <v/>
      </c>
      <c r="X404" s="38" t="str">
        <f t="shared" si="90"/>
        <v>0029</v>
      </c>
      <c r="Y404" s="38" t="str">
        <f t="shared" si="84"/>
        <v>0000</v>
      </c>
      <c r="Z404" s="38" t="str">
        <f t="shared" si="85"/>
        <v/>
      </c>
      <c r="AA404" s="37" t="str">
        <f>IF(LEFT(R404,1)="#","Invalid Instruction!",IF(ISNUMBER(Q404),IF(Q404&lt;10,"",VLOOKUP(R404,'8080'!$D$6:$J$252,'8080'!$J$4,0)),""))</f>
        <v/>
      </c>
      <c r="AB404" s="37" t="str">
        <f>IF(LEN(W404)=0,"",IF(ISERROR(VALUE(LEFT(W404,1))),IF(ISNA(MATCH(W404,W$13:W403,0)),"","DUP"),"LAB"))</f>
        <v/>
      </c>
      <c r="AC404" s="49"/>
    </row>
    <row r="405" spans="1:29" x14ac:dyDescent="0.2">
      <c r="A405" s="44"/>
      <c r="B405" s="210"/>
      <c r="C405" s="208" t="str">
        <f t="shared" si="86"/>
        <v/>
      </c>
      <c r="D405" s="54" t="str">
        <f t="shared" si="78"/>
        <v/>
      </c>
      <c r="E405" s="113" t="str">
        <f>IF(OR(LEN(I405)=0,Q405&lt;2,Q405=9),"",IF(AND(Q405&lt;4,LEFT(V405,1)="#"),"###",IF(Q405=2,IF(HEX2DEC(V405)&gt;255,"&gt;FF!",RIGHT(V405,2)),IF(Q405=3,DEC2HEX(MOD(HEX2DEC(V405),256),2),IF(ISNA(MATCH(R405,'8080'!$D$6:$D$252,0)),"###",VLOOKUP(R405,'8080'!$D$6:$K$252,4,0))))))</f>
        <v/>
      </c>
      <c r="F405" s="114" t="str">
        <f t="shared" si="87"/>
        <v/>
      </c>
      <c r="G405" s="53" t="str">
        <f t="shared" si="79"/>
        <v/>
      </c>
      <c r="H405" s="52"/>
      <c r="I405" s="43"/>
      <c r="J405" s="43"/>
      <c r="K405" s="251"/>
      <c r="L405" s="55" t="str">
        <f t="shared" si="80"/>
        <v/>
      </c>
      <c r="M405" s="38" t="str">
        <f>IF(ISNUMBER(Q405),IF(Q405&lt;10,"",VLOOKUP(R405,'8080'!$D$6:$J$252,'8080'!$I$4,0)),"")</f>
        <v/>
      </c>
      <c r="N405" s="53" t="str">
        <f>IF(ISNUMBER(Q405),IF(Q405&lt;10,"",VLOOKUP(R405,'8080'!$D$6:$J$252,'8080'!$H$4,0)),"")</f>
        <v/>
      </c>
      <c r="O405" s="210"/>
      <c r="P405" s="44"/>
      <c r="Q405" s="38" t="str">
        <f>IF(LEN(I405)=0,"",IF(I405="org",0,IF(I405="equ",1,IF(I405="db",2,IF(I405="dw",3,IF(I405="end",9,IF(ISNA(MATCH(I405,'8080'!$B$6:$B$252,0)),"BOGUS",VLOOKUP(I405,'8080'!$B$6:$L$252,'8080'!K$3,0))))))))</f>
        <v/>
      </c>
      <c r="R405" s="37" t="str">
        <f t="shared" si="81"/>
        <v/>
      </c>
      <c r="S405" s="38" t="str">
        <f>IF(LEN(Q405)=0,"",IF(Q405&gt;9,VLOOKUP(R405,'8080'!$D$6:$E$252,'8080'!$E$4,0),IF(OR(Q405&lt;2,Q405=9),0,IF(Q405=2,1,IF(Q405=3,2,"ERROR!")))))</f>
        <v/>
      </c>
      <c r="T405" s="37" t="str">
        <f t="shared" si="82"/>
        <v/>
      </c>
      <c r="U405" s="37" t="str">
        <f t="shared" si="88"/>
        <v/>
      </c>
      <c r="V405" s="37" t="str">
        <f t="shared" si="89"/>
        <v/>
      </c>
      <c r="W405" s="37" t="str">
        <f t="shared" si="83"/>
        <v/>
      </c>
      <c r="X405" s="38" t="str">
        <f t="shared" si="90"/>
        <v>0029</v>
      </c>
      <c r="Y405" s="38" t="str">
        <f t="shared" si="84"/>
        <v>0000</v>
      </c>
      <c r="Z405" s="38" t="str">
        <f t="shared" si="85"/>
        <v/>
      </c>
      <c r="AA405" s="37" t="str">
        <f>IF(LEFT(R405,1)="#","Invalid Instruction!",IF(ISNUMBER(Q405),IF(Q405&lt;10,"",VLOOKUP(R405,'8080'!$D$6:$J$252,'8080'!$J$4,0)),""))</f>
        <v/>
      </c>
      <c r="AB405" s="37" t="str">
        <f>IF(LEN(W405)=0,"",IF(ISERROR(VALUE(LEFT(W405,1))),IF(ISNA(MATCH(W405,W$13:W404,0)),"","DUP"),"LAB"))</f>
        <v/>
      </c>
      <c r="AC405" s="49"/>
    </row>
    <row r="406" spans="1:29" x14ac:dyDescent="0.2">
      <c r="A406" s="44"/>
      <c r="B406" s="210"/>
      <c r="C406" s="208" t="str">
        <f t="shared" si="86"/>
        <v/>
      </c>
      <c r="D406" s="54" t="str">
        <f t="shared" si="78"/>
        <v/>
      </c>
      <c r="E406" s="113" t="str">
        <f>IF(OR(LEN(I406)=0,Q406&lt;2,Q406=9),"",IF(AND(Q406&lt;4,LEFT(V406,1)="#"),"###",IF(Q406=2,IF(HEX2DEC(V406)&gt;255,"&gt;FF!",RIGHT(V406,2)),IF(Q406=3,DEC2HEX(MOD(HEX2DEC(V406),256),2),IF(ISNA(MATCH(R406,'8080'!$D$6:$D$252,0)),"###",VLOOKUP(R406,'8080'!$D$6:$K$252,4,0))))))</f>
        <v/>
      </c>
      <c r="F406" s="114" t="str">
        <f t="shared" si="87"/>
        <v/>
      </c>
      <c r="G406" s="53" t="str">
        <f t="shared" si="79"/>
        <v/>
      </c>
      <c r="H406" s="52"/>
      <c r="I406" s="43"/>
      <c r="J406" s="43"/>
      <c r="K406" s="251"/>
      <c r="L406" s="55" t="str">
        <f t="shared" si="80"/>
        <v/>
      </c>
      <c r="M406" s="38" t="str">
        <f>IF(ISNUMBER(Q406),IF(Q406&lt;10,"",VLOOKUP(R406,'8080'!$D$6:$J$252,'8080'!$I$4,0)),"")</f>
        <v/>
      </c>
      <c r="N406" s="53" t="str">
        <f>IF(ISNUMBER(Q406),IF(Q406&lt;10,"",VLOOKUP(R406,'8080'!$D$6:$J$252,'8080'!$H$4,0)),"")</f>
        <v/>
      </c>
      <c r="O406" s="210"/>
      <c r="P406" s="44"/>
      <c r="Q406" s="38" t="str">
        <f>IF(LEN(I406)=0,"",IF(I406="org",0,IF(I406="equ",1,IF(I406="db",2,IF(I406="dw",3,IF(I406="end",9,IF(ISNA(MATCH(I406,'8080'!$B$6:$B$252,0)),"BOGUS",VLOOKUP(I406,'8080'!$B$6:$L$252,'8080'!K$3,0))))))))</f>
        <v/>
      </c>
      <c r="R406" s="37" t="str">
        <f t="shared" si="81"/>
        <v/>
      </c>
      <c r="S406" s="38" t="str">
        <f>IF(LEN(Q406)=0,"",IF(Q406&gt;9,VLOOKUP(R406,'8080'!$D$6:$E$252,'8080'!$E$4,0),IF(OR(Q406&lt;2,Q406=9),0,IF(Q406=2,1,IF(Q406=3,2,"ERROR!")))))</f>
        <v/>
      </c>
      <c r="T406" s="37" t="str">
        <f t="shared" si="82"/>
        <v/>
      </c>
      <c r="U406" s="37" t="str">
        <f t="shared" si="88"/>
        <v/>
      </c>
      <c r="V406" s="37" t="str">
        <f t="shared" si="89"/>
        <v/>
      </c>
      <c r="W406" s="37" t="str">
        <f t="shared" si="83"/>
        <v/>
      </c>
      <c r="X406" s="38" t="str">
        <f t="shared" si="90"/>
        <v>0029</v>
      </c>
      <c r="Y406" s="38" t="str">
        <f t="shared" si="84"/>
        <v>0000</v>
      </c>
      <c r="Z406" s="38" t="str">
        <f t="shared" si="85"/>
        <v/>
      </c>
      <c r="AA406" s="37" t="str">
        <f>IF(LEFT(R406,1)="#","Invalid Instruction!",IF(ISNUMBER(Q406),IF(Q406&lt;10,"",VLOOKUP(R406,'8080'!$D$6:$J$252,'8080'!$J$4,0)),""))</f>
        <v/>
      </c>
      <c r="AB406" s="37" t="str">
        <f>IF(LEN(W406)=0,"",IF(ISERROR(VALUE(LEFT(W406,1))),IF(ISNA(MATCH(W406,W$13:W405,0)),"","DUP"),"LAB"))</f>
        <v/>
      </c>
      <c r="AC406" s="49"/>
    </row>
    <row r="407" spans="1:29" x14ac:dyDescent="0.2">
      <c r="A407" s="44"/>
      <c r="B407" s="210"/>
      <c r="C407" s="208" t="str">
        <f t="shared" si="86"/>
        <v/>
      </c>
      <c r="D407" s="54" t="str">
        <f t="shared" si="78"/>
        <v/>
      </c>
      <c r="E407" s="113" t="str">
        <f>IF(OR(LEN(I407)=0,Q407&lt;2,Q407=9),"",IF(AND(Q407&lt;4,LEFT(V407,1)="#"),"###",IF(Q407=2,IF(HEX2DEC(V407)&gt;255,"&gt;FF!",RIGHT(V407,2)),IF(Q407=3,DEC2HEX(MOD(HEX2DEC(V407),256),2),IF(ISNA(MATCH(R407,'8080'!$D$6:$D$252,0)),"###",VLOOKUP(R407,'8080'!$D$6:$K$252,4,0))))))</f>
        <v/>
      </c>
      <c r="F407" s="114" t="str">
        <f t="shared" si="87"/>
        <v/>
      </c>
      <c r="G407" s="53" t="str">
        <f t="shared" si="79"/>
        <v/>
      </c>
      <c r="H407" s="52"/>
      <c r="I407" s="43"/>
      <c r="J407" s="43"/>
      <c r="K407" s="251"/>
      <c r="L407" s="55" t="str">
        <f t="shared" si="80"/>
        <v/>
      </c>
      <c r="M407" s="38" t="str">
        <f>IF(ISNUMBER(Q407),IF(Q407&lt;10,"",VLOOKUP(R407,'8080'!$D$6:$J$252,'8080'!$I$4,0)),"")</f>
        <v/>
      </c>
      <c r="N407" s="53" t="str">
        <f>IF(ISNUMBER(Q407),IF(Q407&lt;10,"",VLOOKUP(R407,'8080'!$D$6:$J$252,'8080'!$H$4,0)),"")</f>
        <v/>
      </c>
      <c r="O407" s="210"/>
      <c r="P407" s="44"/>
      <c r="Q407" s="38" t="str">
        <f>IF(LEN(I407)=0,"",IF(I407="org",0,IF(I407="equ",1,IF(I407="db",2,IF(I407="dw",3,IF(I407="end",9,IF(ISNA(MATCH(I407,'8080'!$B$6:$B$252,0)),"BOGUS",VLOOKUP(I407,'8080'!$B$6:$L$252,'8080'!K$3,0))))))))</f>
        <v/>
      </c>
      <c r="R407" s="37" t="str">
        <f t="shared" si="81"/>
        <v/>
      </c>
      <c r="S407" s="38" t="str">
        <f>IF(LEN(Q407)=0,"",IF(Q407&gt;9,VLOOKUP(R407,'8080'!$D$6:$E$252,'8080'!$E$4,0),IF(OR(Q407&lt;2,Q407=9),0,IF(Q407=2,1,IF(Q407=3,2,"ERROR!")))))</f>
        <v/>
      </c>
      <c r="T407" s="37" t="str">
        <f t="shared" si="82"/>
        <v/>
      </c>
      <c r="U407" s="37" t="str">
        <f t="shared" si="88"/>
        <v/>
      </c>
      <c r="V407" s="37" t="str">
        <f t="shared" si="89"/>
        <v/>
      </c>
      <c r="W407" s="37" t="str">
        <f t="shared" si="83"/>
        <v/>
      </c>
      <c r="X407" s="38" t="str">
        <f t="shared" si="90"/>
        <v>0029</v>
      </c>
      <c r="Y407" s="38" t="str">
        <f t="shared" si="84"/>
        <v>0000</v>
      </c>
      <c r="Z407" s="38" t="str">
        <f t="shared" si="85"/>
        <v/>
      </c>
      <c r="AA407" s="37" t="str">
        <f>IF(LEFT(R407,1)="#","Invalid Instruction!",IF(ISNUMBER(Q407),IF(Q407&lt;10,"",VLOOKUP(R407,'8080'!$D$6:$J$252,'8080'!$J$4,0)),""))</f>
        <v/>
      </c>
      <c r="AB407" s="37" t="str">
        <f>IF(LEN(W407)=0,"",IF(ISERROR(VALUE(LEFT(W407,1))),IF(ISNA(MATCH(W407,W$13:W406,0)),"","DUP"),"LAB"))</f>
        <v/>
      </c>
      <c r="AC407" s="49"/>
    </row>
    <row r="408" spans="1:29" x14ac:dyDescent="0.2">
      <c r="A408" s="44"/>
      <c r="B408" s="210"/>
      <c r="C408" s="208" t="str">
        <f t="shared" si="86"/>
        <v/>
      </c>
      <c r="D408" s="54" t="str">
        <f t="shared" si="78"/>
        <v/>
      </c>
      <c r="E408" s="113" t="str">
        <f>IF(OR(LEN(I408)=0,Q408&lt;2,Q408=9),"",IF(AND(Q408&lt;4,LEFT(V408,1)="#"),"###",IF(Q408=2,IF(HEX2DEC(V408)&gt;255,"&gt;FF!",RIGHT(V408,2)),IF(Q408=3,DEC2HEX(MOD(HEX2DEC(V408),256),2),IF(ISNA(MATCH(R408,'8080'!$D$6:$D$252,0)),"###",VLOOKUP(R408,'8080'!$D$6:$K$252,4,0))))))</f>
        <v/>
      </c>
      <c r="F408" s="114" t="str">
        <f t="shared" si="87"/>
        <v/>
      </c>
      <c r="G408" s="53" t="str">
        <f t="shared" si="79"/>
        <v/>
      </c>
      <c r="H408" s="52"/>
      <c r="I408" s="43"/>
      <c r="J408" s="43"/>
      <c r="K408" s="251"/>
      <c r="L408" s="55" t="str">
        <f t="shared" si="80"/>
        <v/>
      </c>
      <c r="M408" s="38" t="str">
        <f>IF(ISNUMBER(Q408),IF(Q408&lt;10,"",VLOOKUP(R408,'8080'!$D$6:$J$252,'8080'!$I$4,0)),"")</f>
        <v/>
      </c>
      <c r="N408" s="53" t="str">
        <f>IF(ISNUMBER(Q408),IF(Q408&lt;10,"",VLOOKUP(R408,'8080'!$D$6:$J$252,'8080'!$H$4,0)),"")</f>
        <v/>
      </c>
      <c r="O408" s="210"/>
      <c r="P408" s="44"/>
      <c r="Q408" s="38" t="str">
        <f>IF(LEN(I408)=0,"",IF(I408="org",0,IF(I408="equ",1,IF(I408="db",2,IF(I408="dw",3,IF(I408="end",9,IF(ISNA(MATCH(I408,'8080'!$B$6:$B$252,0)),"BOGUS",VLOOKUP(I408,'8080'!$B$6:$L$252,'8080'!K$3,0))))))))</f>
        <v/>
      </c>
      <c r="R408" s="37" t="str">
        <f t="shared" si="81"/>
        <v/>
      </c>
      <c r="S408" s="38" t="str">
        <f>IF(LEN(Q408)=0,"",IF(Q408&gt;9,VLOOKUP(R408,'8080'!$D$6:$E$252,'8080'!$E$4,0),IF(OR(Q408&lt;2,Q408=9),0,IF(Q408=2,1,IF(Q408=3,2,"ERROR!")))))</f>
        <v/>
      </c>
      <c r="T408" s="37" t="str">
        <f t="shared" si="82"/>
        <v/>
      </c>
      <c r="U408" s="37" t="str">
        <f t="shared" si="88"/>
        <v/>
      </c>
      <c r="V408" s="37" t="str">
        <f t="shared" si="89"/>
        <v/>
      </c>
      <c r="W408" s="37" t="str">
        <f t="shared" si="83"/>
        <v/>
      </c>
      <c r="X408" s="38" t="str">
        <f t="shared" si="90"/>
        <v>0029</v>
      </c>
      <c r="Y408" s="38" t="str">
        <f t="shared" si="84"/>
        <v>0000</v>
      </c>
      <c r="Z408" s="38" t="str">
        <f t="shared" si="85"/>
        <v/>
      </c>
      <c r="AA408" s="37" t="str">
        <f>IF(LEFT(R408,1)="#","Invalid Instruction!",IF(ISNUMBER(Q408),IF(Q408&lt;10,"",VLOOKUP(R408,'8080'!$D$6:$J$252,'8080'!$J$4,0)),""))</f>
        <v/>
      </c>
      <c r="AB408" s="37" t="str">
        <f>IF(LEN(W408)=0,"",IF(ISERROR(VALUE(LEFT(W408,1))),IF(ISNA(MATCH(W408,W$13:W407,0)),"","DUP"),"LAB"))</f>
        <v/>
      </c>
      <c r="AC408" s="49"/>
    </row>
    <row r="409" spans="1:29" x14ac:dyDescent="0.2">
      <c r="A409" s="44"/>
      <c r="B409" s="210"/>
      <c r="C409" s="208" t="str">
        <f t="shared" si="86"/>
        <v/>
      </c>
      <c r="D409" s="54" t="str">
        <f t="shared" si="78"/>
        <v/>
      </c>
      <c r="E409" s="113" t="str">
        <f>IF(OR(LEN(I409)=0,Q409&lt;2,Q409=9),"",IF(AND(Q409&lt;4,LEFT(V409,1)="#"),"###",IF(Q409=2,IF(HEX2DEC(V409)&gt;255,"&gt;FF!",RIGHT(V409,2)),IF(Q409=3,DEC2HEX(MOD(HEX2DEC(V409),256),2),IF(ISNA(MATCH(R409,'8080'!$D$6:$D$252,0)),"###",VLOOKUP(R409,'8080'!$D$6:$K$252,4,0))))))</f>
        <v/>
      </c>
      <c r="F409" s="114" t="str">
        <f t="shared" si="87"/>
        <v/>
      </c>
      <c r="G409" s="53" t="str">
        <f t="shared" si="79"/>
        <v/>
      </c>
      <c r="H409" s="52"/>
      <c r="I409" s="43"/>
      <c r="J409" s="43"/>
      <c r="K409" s="251"/>
      <c r="L409" s="55" t="str">
        <f t="shared" si="80"/>
        <v/>
      </c>
      <c r="M409" s="38" t="str">
        <f>IF(ISNUMBER(Q409),IF(Q409&lt;10,"",VLOOKUP(R409,'8080'!$D$6:$J$252,'8080'!$I$4,0)),"")</f>
        <v/>
      </c>
      <c r="N409" s="53" t="str">
        <f>IF(ISNUMBER(Q409),IF(Q409&lt;10,"",VLOOKUP(R409,'8080'!$D$6:$J$252,'8080'!$H$4,0)),"")</f>
        <v/>
      </c>
      <c r="O409" s="210"/>
      <c r="P409" s="44"/>
      <c r="Q409" s="38" t="str">
        <f>IF(LEN(I409)=0,"",IF(I409="org",0,IF(I409="equ",1,IF(I409="db",2,IF(I409="dw",3,IF(I409="end",9,IF(ISNA(MATCH(I409,'8080'!$B$6:$B$252,0)),"BOGUS",VLOOKUP(I409,'8080'!$B$6:$L$252,'8080'!K$3,0))))))))</f>
        <v/>
      </c>
      <c r="R409" s="37" t="str">
        <f t="shared" si="81"/>
        <v/>
      </c>
      <c r="S409" s="38" t="str">
        <f>IF(LEN(Q409)=0,"",IF(Q409&gt;9,VLOOKUP(R409,'8080'!$D$6:$E$252,'8080'!$E$4,0),IF(OR(Q409&lt;2,Q409=9),0,IF(Q409=2,1,IF(Q409=3,2,"ERROR!")))))</f>
        <v/>
      </c>
      <c r="T409" s="37" t="str">
        <f t="shared" si="82"/>
        <v/>
      </c>
      <c r="U409" s="37" t="str">
        <f t="shared" si="88"/>
        <v/>
      </c>
      <c r="V409" s="37" t="str">
        <f t="shared" si="89"/>
        <v/>
      </c>
      <c r="W409" s="37" t="str">
        <f t="shared" si="83"/>
        <v/>
      </c>
      <c r="X409" s="38" t="str">
        <f t="shared" si="90"/>
        <v>0029</v>
      </c>
      <c r="Y409" s="38" t="str">
        <f t="shared" si="84"/>
        <v>0000</v>
      </c>
      <c r="Z409" s="38" t="str">
        <f t="shared" si="85"/>
        <v/>
      </c>
      <c r="AA409" s="37" t="str">
        <f>IF(LEFT(R409,1)="#","Invalid Instruction!",IF(ISNUMBER(Q409),IF(Q409&lt;10,"",VLOOKUP(R409,'8080'!$D$6:$J$252,'8080'!$J$4,0)),""))</f>
        <v/>
      </c>
      <c r="AB409" s="37" t="str">
        <f>IF(LEN(W409)=0,"",IF(ISERROR(VALUE(LEFT(W409,1))),IF(ISNA(MATCH(W409,W$13:W408,0)),"","DUP"),"LAB"))</f>
        <v/>
      </c>
      <c r="AC409" s="49"/>
    </row>
    <row r="410" spans="1:29" x14ac:dyDescent="0.2">
      <c r="A410" s="44"/>
      <c r="B410" s="210"/>
      <c r="C410" s="208" t="str">
        <f t="shared" si="86"/>
        <v/>
      </c>
      <c r="D410" s="54" t="str">
        <f t="shared" si="78"/>
        <v/>
      </c>
      <c r="E410" s="113" t="str">
        <f>IF(OR(LEN(I410)=0,Q410&lt;2,Q410=9),"",IF(AND(Q410&lt;4,LEFT(V410,1)="#"),"###",IF(Q410=2,IF(HEX2DEC(V410)&gt;255,"&gt;FF!",RIGHT(V410,2)),IF(Q410=3,DEC2HEX(MOD(HEX2DEC(V410),256),2),IF(ISNA(MATCH(R410,'8080'!$D$6:$D$252,0)),"###",VLOOKUP(R410,'8080'!$D$6:$K$252,4,0))))))</f>
        <v/>
      </c>
      <c r="F410" s="114" t="str">
        <f t="shared" si="87"/>
        <v/>
      </c>
      <c r="G410" s="53" t="str">
        <f t="shared" si="79"/>
        <v/>
      </c>
      <c r="H410" s="52"/>
      <c r="I410" s="43"/>
      <c r="J410" s="43"/>
      <c r="K410" s="251"/>
      <c r="L410" s="55" t="str">
        <f t="shared" si="80"/>
        <v/>
      </c>
      <c r="M410" s="38" t="str">
        <f>IF(ISNUMBER(Q410),IF(Q410&lt;10,"",VLOOKUP(R410,'8080'!$D$6:$J$252,'8080'!$I$4,0)),"")</f>
        <v/>
      </c>
      <c r="N410" s="53" t="str">
        <f>IF(ISNUMBER(Q410),IF(Q410&lt;10,"",VLOOKUP(R410,'8080'!$D$6:$J$252,'8080'!$H$4,0)),"")</f>
        <v/>
      </c>
      <c r="O410" s="210"/>
      <c r="P410" s="44"/>
      <c r="Q410" s="38" t="str">
        <f>IF(LEN(I410)=0,"",IF(I410="org",0,IF(I410="equ",1,IF(I410="db",2,IF(I410="dw",3,IF(I410="end",9,IF(ISNA(MATCH(I410,'8080'!$B$6:$B$252,0)),"BOGUS",VLOOKUP(I410,'8080'!$B$6:$L$252,'8080'!K$3,0))))))))</f>
        <v/>
      </c>
      <c r="R410" s="37" t="str">
        <f t="shared" si="81"/>
        <v/>
      </c>
      <c r="S410" s="38" t="str">
        <f>IF(LEN(Q410)=0,"",IF(Q410&gt;9,VLOOKUP(R410,'8080'!$D$6:$E$252,'8080'!$E$4,0),IF(OR(Q410&lt;2,Q410=9),0,IF(Q410=2,1,IF(Q410=3,2,"ERROR!")))))</f>
        <v/>
      </c>
      <c r="T410" s="37" t="str">
        <f t="shared" si="82"/>
        <v/>
      </c>
      <c r="U410" s="37" t="str">
        <f t="shared" si="88"/>
        <v/>
      </c>
      <c r="V410" s="37" t="str">
        <f t="shared" si="89"/>
        <v/>
      </c>
      <c r="W410" s="37" t="str">
        <f t="shared" si="83"/>
        <v/>
      </c>
      <c r="X410" s="38" t="str">
        <f t="shared" si="90"/>
        <v>0029</v>
      </c>
      <c r="Y410" s="38" t="str">
        <f t="shared" si="84"/>
        <v>0000</v>
      </c>
      <c r="Z410" s="38" t="str">
        <f t="shared" si="85"/>
        <v/>
      </c>
      <c r="AA410" s="37" t="str">
        <f>IF(LEFT(R410,1)="#","Invalid Instruction!",IF(ISNUMBER(Q410),IF(Q410&lt;10,"",VLOOKUP(R410,'8080'!$D$6:$J$252,'8080'!$J$4,0)),""))</f>
        <v/>
      </c>
      <c r="AB410" s="37" t="str">
        <f>IF(LEN(W410)=0,"",IF(ISERROR(VALUE(LEFT(W410,1))),IF(ISNA(MATCH(W410,W$13:W409,0)),"","DUP"),"LAB"))</f>
        <v/>
      </c>
      <c r="AC410" s="49"/>
    </row>
    <row r="411" spans="1:29" x14ac:dyDescent="0.2">
      <c r="A411" s="44"/>
      <c r="B411" s="210"/>
      <c r="C411" s="208" t="str">
        <f t="shared" si="86"/>
        <v/>
      </c>
      <c r="D411" s="54" t="str">
        <f t="shared" si="78"/>
        <v/>
      </c>
      <c r="E411" s="113" t="str">
        <f>IF(OR(LEN(I411)=0,Q411&lt;2,Q411=9),"",IF(AND(Q411&lt;4,LEFT(V411,1)="#"),"###",IF(Q411=2,IF(HEX2DEC(V411)&gt;255,"&gt;FF!",RIGHT(V411,2)),IF(Q411=3,DEC2HEX(MOD(HEX2DEC(V411),256),2),IF(ISNA(MATCH(R411,'8080'!$D$6:$D$252,0)),"###",VLOOKUP(R411,'8080'!$D$6:$K$252,4,0))))))</f>
        <v/>
      </c>
      <c r="F411" s="114" t="str">
        <f t="shared" si="87"/>
        <v/>
      </c>
      <c r="G411" s="53" t="str">
        <f t="shared" si="79"/>
        <v/>
      </c>
      <c r="H411" s="52"/>
      <c r="I411" s="43"/>
      <c r="J411" s="43"/>
      <c r="K411" s="251"/>
      <c r="L411" s="55" t="str">
        <f t="shared" si="80"/>
        <v/>
      </c>
      <c r="M411" s="38" t="str">
        <f>IF(ISNUMBER(Q411),IF(Q411&lt;10,"",VLOOKUP(R411,'8080'!$D$6:$J$252,'8080'!$I$4,0)),"")</f>
        <v/>
      </c>
      <c r="N411" s="53" t="str">
        <f>IF(ISNUMBER(Q411),IF(Q411&lt;10,"",VLOOKUP(R411,'8080'!$D$6:$J$252,'8080'!$H$4,0)),"")</f>
        <v/>
      </c>
      <c r="O411" s="210"/>
      <c r="P411" s="44"/>
      <c r="Q411" s="38" t="str">
        <f>IF(LEN(I411)=0,"",IF(I411="org",0,IF(I411="equ",1,IF(I411="db",2,IF(I411="dw",3,IF(I411="end",9,IF(ISNA(MATCH(I411,'8080'!$B$6:$B$252,0)),"BOGUS",VLOOKUP(I411,'8080'!$B$6:$L$252,'8080'!K$3,0))))))))</f>
        <v/>
      </c>
      <c r="R411" s="37" t="str">
        <f t="shared" si="81"/>
        <v/>
      </c>
      <c r="S411" s="38" t="str">
        <f>IF(LEN(Q411)=0,"",IF(Q411&gt;9,VLOOKUP(R411,'8080'!$D$6:$E$252,'8080'!$E$4,0),IF(OR(Q411&lt;2,Q411=9),0,IF(Q411=2,1,IF(Q411=3,2,"ERROR!")))))</f>
        <v/>
      </c>
      <c r="T411" s="37" t="str">
        <f t="shared" si="82"/>
        <v/>
      </c>
      <c r="U411" s="37" t="str">
        <f t="shared" si="88"/>
        <v/>
      </c>
      <c r="V411" s="37" t="str">
        <f t="shared" si="89"/>
        <v/>
      </c>
      <c r="W411" s="37" t="str">
        <f t="shared" si="83"/>
        <v/>
      </c>
      <c r="X411" s="38" t="str">
        <f t="shared" si="90"/>
        <v>0029</v>
      </c>
      <c r="Y411" s="38" t="str">
        <f t="shared" si="84"/>
        <v>0000</v>
      </c>
      <c r="Z411" s="38" t="str">
        <f t="shared" si="85"/>
        <v/>
      </c>
      <c r="AA411" s="37" t="str">
        <f>IF(LEFT(R411,1)="#","Invalid Instruction!",IF(ISNUMBER(Q411),IF(Q411&lt;10,"",VLOOKUP(R411,'8080'!$D$6:$J$252,'8080'!$J$4,0)),""))</f>
        <v/>
      </c>
      <c r="AB411" s="37" t="str">
        <f>IF(LEN(W411)=0,"",IF(ISERROR(VALUE(LEFT(W411,1))),IF(ISNA(MATCH(W411,W$13:W410,0)),"","DUP"),"LAB"))</f>
        <v/>
      </c>
      <c r="AC411" s="49"/>
    </row>
    <row r="412" spans="1:29" x14ac:dyDescent="0.2">
      <c r="A412" s="44"/>
      <c r="B412" s="210"/>
      <c r="C412" s="208" t="str">
        <f t="shared" si="86"/>
        <v/>
      </c>
      <c r="D412" s="54" t="str">
        <f t="shared" si="78"/>
        <v/>
      </c>
      <c r="E412" s="113" t="str">
        <f>IF(OR(LEN(I412)=0,Q412&lt;2,Q412=9),"",IF(AND(Q412&lt;4,LEFT(V412,1)="#"),"###",IF(Q412=2,IF(HEX2DEC(V412)&gt;255,"&gt;FF!",RIGHT(V412,2)),IF(Q412=3,DEC2HEX(MOD(HEX2DEC(V412),256),2),IF(ISNA(MATCH(R412,'8080'!$D$6:$D$252,0)),"###",VLOOKUP(R412,'8080'!$D$6:$K$252,4,0))))))</f>
        <v/>
      </c>
      <c r="F412" s="114" t="str">
        <f t="shared" si="87"/>
        <v/>
      </c>
      <c r="G412" s="53" t="str">
        <f t="shared" si="79"/>
        <v/>
      </c>
      <c r="H412" s="52"/>
      <c r="I412" s="43"/>
      <c r="J412" s="43"/>
      <c r="K412" s="251"/>
      <c r="L412" s="55" t="str">
        <f t="shared" si="80"/>
        <v/>
      </c>
      <c r="M412" s="38" t="str">
        <f>IF(ISNUMBER(Q412),IF(Q412&lt;10,"",VLOOKUP(R412,'8080'!$D$6:$J$252,'8080'!$I$4,0)),"")</f>
        <v/>
      </c>
      <c r="N412" s="53" t="str">
        <f>IF(ISNUMBER(Q412),IF(Q412&lt;10,"",VLOOKUP(R412,'8080'!$D$6:$J$252,'8080'!$H$4,0)),"")</f>
        <v/>
      </c>
      <c r="O412" s="210"/>
      <c r="P412" s="44"/>
      <c r="Q412" s="38" t="str">
        <f>IF(LEN(I412)=0,"",IF(I412="org",0,IF(I412="equ",1,IF(I412="db",2,IF(I412="dw",3,IF(I412="end",9,IF(ISNA(MATCH(I412,'8080'!$B$6:$B$252,0)),"BOGUS",VLOOKUP(I412,'8080'!$B$6:$L$252,'8080'!K$3,0))))))))</f>
        <v/>
      </c>
      <c r="R412" s="37" t="str">
        <f t="shared" si="81"/>
        <v/>
      </c>
      <c r="S412" s="38" t="str">
        <f>IF(LEN(Q412)=0,"",IF(Q412&gt;9,VLOOKUP(R412,'8080'!$D$6:$E$252,'8080'!$E$4,0),IF(OR(Q412&lt;2,Q412=9),0,IF(Q412=2,1,IF(Q412=3,2,"ERROR!")))))</f>
        <v/>
      </c>
      <c r="T412" s="37" t="str">
        <f t="shared" si="82"/>
        <v/>
      </c>
      <c r="U412" s="37" t="str">
        <f t="shared" si="88"/>
        <v/>
      </c>
      <c r="V412" s="37" t="str">
        <f t="shared" si="89"/>
        <v/>
      </c>
      <c r="W412" s="37" t="str">
        <f t="shared" si="83"/>
        <v/>
      </c>
      <c r="X412" s="38" t="str">
        <f t="shared" si="90"/>
        <v>0029</v>
      </c>
      <c r="Y412" s="38" t="str">
        <f t="shared" si="84"/>
        <v>0000</v>
      </c>
      <c r="Z412" s="38" t="str">
        <f t="shared" si="85"/>
        <v/>
      </c>
      <c r="AA412" s="37" t="str">
        <f>IF(LEFT(R412,1)="#","Invalid Instruction!",IF(ISNUMBER(Q412),IF(Q412&lt;10,"",VLOOKUP(R412,'8080'!$D$6:$J$252,'8080'!$J$4,0)),""))</f>
        <v/>
      </c>
      <c r="AB412" s="37" t="str">
        <f>IF(LEN(W412)=0,"",IF(ISERROR(VALUE(LEFT(W412,1))),IF(ISNA(MATCH(W412,W$13:W411,0)),"","DUP"),"LAB"))</f>
        <v/>
      </c>
      <c r="AC412" s="49"/>
    </row>
    <row r="413" spans="1:29" x14ac:dyDescent="0.2">
      <c r="A413" s="44"/>
      <c r="B413" s="210"/>
      <c r="C413" s="208" t="str">
        <f t="shared" si="86"/>
        <v/>
      </c>
      <c r="D413" s="54" t="str">
        <f t="shared" si="78"/>
        <v/>
      </c>
      <c r="E413" s="113" t="str">
        <f>IF(OR(LEN(I413)=0,Q413&lt;2,Q413=9),"",IF(AND(Q413&lt;4,LEFT(V413,1)="#"),"###",IF(Q413=2,IF(HEX2DEC(V413)&gt;255,"&gt;FF!",RIGHT(V413,2)),IF(Q413=3,DEC2HEX(MOD(HEX2DEC(V413),256),2),IF(ISNA(MATCH(R413,'8080'!$D$6:$D$252,0)),"###",VLOOKUP(R413,'8080'!$D$6:$K$252,4,0))))))</f>
        <v/>
      </c>
      <c r="F413" s="114" t="str">
        <f t="shared" si="87"/>
        <v/>
      </c>
      <c r="G413" s="53" t="str">
        <f t="shared" si="79"/>
        <v/>
      </c>
      <c r="H413" s="52"/>
      <c r="I413" s="43"/>
      <c r="J413" s="43"/>
      <c r="K413" s="251"/>
      <c r="L413" s="55" t="str">
        <f t="shared" si="80"/>
        <v/>
      </c>
      <c r="M413" s="38" t="str">
        <f>IF(ISNUMBER(Q413),IF(Q413&lt;10,"",VLOOKUP(R413,'8080'!$D$6:$J$252,'8080'!$I$4,0)),"")</f>
        <v/>
      </c>
      <c r="N413" s="53" t="str">
        <f>IF(ISNUMBER(Q413),IF(Q413&lt;10,"",VLOOKUP(R413,'8080'!$D$6:$J$252,'8080'!$H$4,0)),"")</f>
        <v/>
      </c>
      <c r="O413" s="210"/>
      <c r="P413" s="44"/>
      <c r="Q413" s="38" t="str">
        <f>IF(LEN(I413)=0,"",IF(I413="org",0,IF(I413="equ",1,IF(I413="db",2,IF(I413="dw",3,IF(I413="end",9,IF(ISNA(MATCH(I413,'8080'!$B$6:$B$252,0)),"BOGUS",VLOOKUP(I413,'8080'!$B$6:$L$252,'8080'!K$3,0))))))))</f>
        <v/>
      </c>
      <c r="R413" s="37" t="str">
        <f t="shared" si="81"/>
        <v/>
      </c>
      <c r="S413" s="38" t="str">
        <f>IF(LEN(Q413)=0,"",IF(Q413&gt;9,VLOOKUP(R413,'8080'!$D$6:$E$252,'8080'!$E$4,0),IF(OR(Q413&lt;2,Q413=9),0,IF(Q413=2,1,IF(Q413=3,2,"ERROR!")))))</f>
        <v/>
      </c>
      <c r="T413" s="37" t="str">
        <f t="shared" si="82"/>
        <v/>
      </c>
      <c r="U413" s="37" t="str">
        <f t="shared" si="88"/>
        <v/>
      </c>
      <c r="V413" s="37" t="str">
        <f t="shared" si="89"/>
        <v/>
      </c>
      <c r="W413" s="37" t="str">
        <f t="shared" si="83"/>
        <v/>
      </c>
      <c r="X413" s="38" t="str">
        <f t="shared" si="90"/>
        <v>0029</v>
      </c>
      <c r="Y413" s="38" t="str">
        <f t="shared" si="84"/>
        <v>0000</v>
      </c>
      <c r="Z413" s="38" t="str">
        <f t="shared" si="85"/>
        <v/>
      </c>
      <c r="AA413" s="37" t="str">
        <f>IF(LEFT(R413,1)="#","Invalid Instruction!",IF(ISNUMBER(Q413),IF(Q413&lt;10,"",VLOOKUP(R413,'8080'!$D$6:$J$252,'8080'!$J$4,0)),""))</f>
        <v/>
      </c>
      <c r="AB413" s="37" t="str">
        <f>IF(LEN(W413)=0,"",IF(ISERROR(VALUE(LEFT(W413,1))),IF(ISNA(MATCH(W413,W$13:W412,0)),"","DUP"),"LAB"))</f>
        <v/>
      </c>
      <c r="AC413" s="49"/>
    </row>
    <row r="414" spans="1:29" x14ac:dyDescent="0.2">
      <c r="A414" s="44"/>
      <c r="B414" s="210"/>
      <c r="C414" s="208" t="str">
        <f t="shared" si="86"/>
        <v/>
      </c>
      <c r="D414" s="54" t="str">
        <f t="shared" si="78"/>
        <v/>
      </c>
      <c r="E414" s="113" t="str">
        <f>IF(OR(LEN(I414)=0,Q414&lt;2,Q414=9),"",IF(AND(Q414&lt;4,LEFT(V414,1)="#"),"###",IF(Q414=2,IF(HEX2DEC(V414)&gt;255,"&gt;FF!",RIGHT(V414,2)),IF(Q414=3,DEC2HEX(MOD(HEX2DEC(V414),256),2),IF(ISNA(MATCH(R414,'8080'!$D$6:$D$252,0)),"###",VLOOKUP(R414,'8080'!$D$6:$K$252,4,0))))))</f>
        <v/>
      </c>
      <c r="F414" s="114" t="str">
        <f t="shared" si="87"/>
        <v/>
      </c>
      <c r="G414" s="53" t="str">
        <f t="shared" si="79"/>
        <v/>
      </c>
      <c r="H414" s="52"/>
      <c r="I414" s="43"/>
      <c r="J414" s="43"/>
      <c r="K414" s="251"/>
      <c r="L414" s="55" t="str">
        <f t="shared" si="80"/>
        <v/>
      </c>
      <c r="M414" s="38" t="str">
        <f>IF(ISNUMBER(Q414),IF(Q414&lt;10,"",VLOOKUP(R414,'8080'!$D$6:$J$252,'8080'!$I$4,0)),"")</f>
        <v/>
      </c>
      <c r="N414" s="53" t="str">
        <f>IF(ISNUMBER(Q414),IF(Q414&lt;10,"",VLOOKUP(R414,'8080'!$D$6:$J$252,'8080'!$H$4,0)),"")</f>
        <v/>
      </c>
      <c r="O414" s="210"/>
      <c r="P414" s="44"/>
      <c r="Q414" s="38" t="str">
        <f>IF(LEN(I414)=0,"",IF(I414="org",0,IF(I414="equ",1,IF(I414="db",2,IF(I414="dw",3,IF(I414="end",9,IF(ISNA(MATCH(I414,'8080'!$B$6:$B$252,0)),"BOGUS",VLOOKUP(I414,'8080'!$B$6:$L$252,'8080'!K$3,0))))))))</f>
        <v/>
      </c>
      <c r="R414" s="37" t="str">
        <f t="shared" si="81"/>
        <v/>
      </c>
      <c r="S414" s="38" t="str">
        <f>IF(LEN(Q414)=0,"",IF(Q414&gt;9,VLOOKUP(R414,'8080'!$D$6:$E$252,'8080'!$E$4,0),IF(OR(Q414&lt;2,Q414=9),0,IF(Q414=2,1,IF(Q414=3,2,"ERROR!")))))</f>
        <v/>
      </c>
      <c r="T414" s="37" t="str">
        <f t="shared" si="82"/>
        <v/>
      </c>
      <c r="U414" s="37" t="str">
        <f t="shared" si="88"/>
        <v/>
      </c>
      <c r="V414" s="37" t="str">
        <f t="shared" si="89"/>
        <v/>
      </c>
      <c r="W414" s="37" t="str">
        <f t="shared" si="83"/>
        <v/>
      </c>
      <c r="X414" s="38" t="str">
        <f t="shared" si="90"/>
        <v>0029</v>
      </c>
      <c r="Y414" s="38" t="str">
        <f t="shared" si="84"/>
        <v>0000</v>
      </c>
      <c r="Z414" s="38" t="str">
        <f t="shared" si="85"/>
        <v/>
      </c>
      <c r="AA414" s="37" t="str">
        <f>IF(LEFT(R414,1)="#","Invalid Instruction!",IF(ISNUMBER(Q414),IF(Q414&lt;10,"",VLOOKUP(R414,'8080'!$D$6:$J$252,'8080'!$J$4,0)),""))</f>
        <v/>
      </c>
      <c r="AB414" s="37" t="str">
        <f>IF(LEN(W414)=0,"",IF(ISERROR(VALUE(LEFT(W414,1))),IF(ISNA(MATCH(W414,W$13:W413,0)),"","DUP"),"LAB"))</f>
        <v/>
      </c>
      <c r="AC414" s="49"/>
    </row>
    <row r="415" spans="1:29" x14ac:dyDescent="0.2">
      <c r="A415" s="44"/>
      <c r="B415" s="210"/>
      <c r="C415" s="208" t="str">
        <f t="shared" si="86"/>
        <v/>
      </c>
      <c r="D415" s="54" t="str">
        <f t="shared" si="78"/>
        <v/>
      </c>
      <c r="E415" s="113" t="str">
        <f>IF(OR(LEN(I415)=0,Q415&lt;2,Q415=9),"",IF(AND(Q415&lt;4,LEFT(V415,1)="#"),"###",IF(Q415=2,IF(HEX2DEC(V415)&gt;255,"&gt;FF!",RIGHT(V415,2)),IF(Q415=3,DEC2HEX(MOD(HEX2DEC(V415),256),2),IF(ISNA(MATCH(R415,'8080'!$D$6:$D$252,0)),"###",VLOOKUP(R415,'8080'!$D$6:$K$252,4,0))))))</f>
        <v/>
      </c>
      <c r="F415" s="114" t="str">
        <f t="shared" si="87"/>
        <v/>
      </c>
      <c r="G415" s="53" t="str">
        <f t="shared" si="79"/>
        <v/>
      </c>
      <c r="H415" s="52"/>
      <c r="I415" s="43"/>
      <c r="J415" s="43"/>
      <c r="K415" s="251"/>
      <c r="L415" s="55" t="str">
        <f t="shared" si="80"/>
        <v/>
      </c>
      <c r="M415" s="38" t="str">
        <f>IF(ISNUMBER(Q415),IF(Q415&lt;10,"",VLOOKUP(R415,'8080'!$D$6:$J$252,'8080'!$I$4,0)),"")</f>
        <v/>
      </c>
      <c r="N415" s="53" t="str">
        <f>IF(ISNUMBER(Q415),IF(Q415&lt;10,"",VLOOKUP(R415,'8080'!$D$6:$J$252,'8080'!$H$4,0)),"")</f>
        <v/>
      </c>
      <c r="O415" s="210"/>
      <c r="P415" s="44"/>
      <c r="Q415" s="38" t="str">
        <f>IF(LEN(I415)=0,"",IF(I415="org",0,IF(I415="equ",1,IF(I415="db",2,IF(I415="dw",3,IF(I415="end",9,IF(ISNA(MATCH(I415,'8080'!$B$6:$B$252,0)),"BOGUS",VLOOKUP(I415,'8080'!$B$6:$L$252,'8080'!K$3,0))))))))</f>
        <v/>
      </c>
      <c r="R415" s="37" t="str">
        <f t="shared" si="81"/>
        <v/>
      </c>
      <c r="S415" s="38" t="str">
        <f>IF(LEN(Q415)=0,"",IF(Q415&gt;9,VLOOKUP(R415,'8080'!$D$6:$E$252,'8080'!$E$4,0),IF(OR(Q415&lt;2,Q415=9),0,IF(Q415=2,1,IF(Q415=3,2,"ERROR!")))))</f>
        <v/>
      </c>
      <c r="T415" s="37" t="str">
        <f t="shared" si="82"/>
        <v/>
      </c>
      <c r="U415" s="37" t="str">
        <f t="shared" si="88"/>
        <v/>
      </c>
      <c r="V415" s="37" t="str">
        <f t="shared" si="89"/>
        <v/>
      </c>
      <c r="W415" s="37" t="str">
        <f t="shared" si="83"/>
        <v/>
      </c>
      <c r="X415" s="38" t="str">
        <f t="shared" si="90"/>
        <v>0029</v>
      </c>
      <c r="Y415" s="38" t="str">
        <f t="shared" si="84"/>
        <v>0000</v>
      </c>
      <c r="Z415" s="38" t="str">
        <f t="shared" si="85"/>
        <v/>
      </c>
      <c r="AA415" s="37" t="str">
        <f>IF(LEFT(R415,1)="#","Invalid Instruction!",IF(ISNUMBER(Q415),IF(Q415&lt;10,"",VLOOKUP(R415,'8080'!$D$6:$J$252,'8080'!$J$4,0)),""))</f>
        <v/>
      </c>
      <c r="AB415" s="37" t="str">
        <f>IF(LEN(W415)=0,"",IF(ISERROR(VALUE(LEFT(W415,1))),IF(ISNA(MATCH(W415,W$13:W414,0)),"","DUP"),"LAB"))</f>
        <v/>
      </c>
      <c r="AC415" s="49"/>
    </row>
    <row r="416" spans="1:29" x14ac:dyDescent="0.2">
      <c r="A416" s="44"/>
      <c r="B416" s="210"/>
      <c r="C416" s="208" t="str">
        <f t="shared" si="86"/>
        <v/>
      </c>
      <c r="D416" s="54" t="str">
        <f t="shared" si="78"/>
        <v/>
      </c>
      <c r="E416" s="113" t="str">
        <f>IF(OR(LEN(I416)=0,Q416&lt;2,Q416=9),"",IF(AND(Q416&lt;4,LEFT(V416,1)="#"),"###",IF(Q416=2,IF(HEX2DEC(V416)&gt;255,"&gt;FF!",RIGHT(V416,2)),IF(Q416=3,DEC2HEX(MOD(HEX2DEC(V416),256),2),IF(ISNA(MATCH(R416,'8080'!$D$6:$D$252,0)),"###",VLOOKUP(R416,'8080'!$D$6:$K$252,4,0))))))</f>
        <v/>
      </c>
      <c r="F416" s="114" t="str">
        <f t="shared" si="87"/>
        <v/>
      </c>
      <c r="G416" s="53" t="str">
        <f t="shared" si="79"/>
        <v/>
      </c>
      <c r="H416" s="52"/>
      <c r="I416" s="43"/>
      <c r="J416" s="43"/>
      <c r="K416" s="251"/>
      <c r="L416" s="55" t="str">
        <f t="shared" si="80"/>
        <v/>
      </c>
      <c r="M416" s="38" t="str">
        <f>IF(ISNUMBER(Q416),IF(Q416&lt;10,"",VLOOKUP(R416,'8080'!$D$6:$J$252,'8080'!$I$4,0)),"")</f>
        <v/>
      </c>
      <c r="N416" s="53" t="str">
        <f>IF(ISNUMBER(Q416),IF(Q416&lt;10,"",VLOOKUP(R416,'8080'!$D$6:$J$252,'8080'!$H$4,0)),"")</f>
        <v/>
      </c>
      <c r="O416" s="210"/>
      <c r="P416" s="44"/>
      <c r="Q416" s="38" t="str">
        <f>IF(LEN(I416)=0,"",IF(I416="org",0,IF(I416="equ",1,IF(I416="db",2,IF(I416="dw",3,IF(I416="end",9,IF(ISNA(MATCH(I416,'8080'!$B$6:$B$252,0)),"BOGUS",VLOOKUP(I416,'8080'!$B$6:$L$252,'8080'!K$3,0))))))))</f>
        <v/>
      </c>
      <c r="R416" s="37" t="str">
        <f t="shared" si="81"/>
        <v/>
      </c>
      <c r="S416" s="38" t="str">
        <f>IF(LEN(Q416)=0,"",IF(Q416&gt;9,VLOOKUP(R416,'8080'!$D$6:$E$252,'8080'!$E$4,0),IF(OR(Q416&lt;2,Q416=9),0,IF(Q416=2,1,IF(Q416=3,2,"ERROR!")))))</f>
        <v/>
      </c>
      <c r="T416" s="37" t="str">
        <f t="shared" si="82"/>
        <v/>
      </c>
      <c r="U416" s="37" t="str">
        <f t="shared" si="88"/>
        <v/>
      </c>
      <c r="V416" s="37" t="str">
        <f t="shared" si="89"/>
        <v/>
      </c>
      <c r="W416" s="37" t="str">
        <f t="shared" si="83"/>
        <v/>
      </c>
      <c r="X416" s="38" t="str">
        <f t="shared" si="90"/>
        <v>0029</v>
      </c>
      <c r="Y416" s="38" t="str">
        <f t="shared" si="84"/>
        <v>0000</v>
      </c>
      <c r="Z416" s="38" t="str">
        <f t="shared" si="85"/>
        <v/>
      </c>
      <c r="AA416" s="37" t="str">
        <f>IF(LEFT(R416,1)="#","Invalid Instruction!",IF(ISNUMBER(Q416),IF(Q416&lt;10,"",VLOOKUP(R416,'8080'!$D$6:$J$252,'8080'!$J$4,0)),""))</f>
        <v/>
      </c>
      <c r="AB416" s="37" t="str">
        <f>IF(LEN(W416)=0,"",IF(ISERROR(VALUE(LEFT(W416,1))),IF(ISNA(MATCH(W416,W$13:W415,0)),"","DUP"),"LAB"))</f>
        <v/>
      </c>
      <c r="AC416" s="49"/>
    </row>
    <row r="417" spans="1:29" x14ac:dyDescent="0.2">
      <c r="A417" s="44"/>
      <c r="B417" s="210"/>
      <c r="C417" s="208" t="str">
        <f t="shared" si="86"/>
        <v/>
      </c>
      <c r="D417" s="54" t="str">
        <f t="shared" si="78"/>
        <v/>
      </c>
      <c r="E417" s="113" t="str">
        <f>IF(OR(LEN(I417)=0,Q417&lt;2,Q417=9),"",IF(AND(Q417&lt;4,LEFT(V417,1)="#"),"###",IF(Q417=2,IF(HEX2DEC(V417)&gt;255,"&gt;FF!",RIGHT(V417,2)),IF(Q417=3,DEC2HEX(MOD(HEX2DEC(V417),256),2),IF(ISNA(MATCH(R417,'8080'!$D$6:$D$252,0)),"###",VLOOKUP(R417,'8080'!$D$6:$K$252,4,0))))))</f>
        <v/>
      </c>
      <c r="F417" s="114" t="str">
        <f t="shared" si="87"/>
        <v/>
      </c>
      <c r="G417" s="53" t="str">
        <f t="shared" si="79"/>
        <v/>
      </c>
      <c r="H417" s="52"/>
      <c r="I417" s="43"/>
      <c r="J417" s="43"/>
      <c r="K417" s="251"/>
      <c r="L417" s="55" t="str">
        <f t="shared" si="80"/>
        <v/>
      </c>
      <c r="M417" s="38" t="str">
        <f>IF(ISNUMBER(Q417),IF(Q417&lt;10,"",VLOOKUP(R417,'8080'!$D$6:$J$252,'8080'!$I$4,0)),"")</f>
        <v/>
      </c>
      <c r="N417" s="53" t="str">
        <f>IF(ISNUMBER(Q417),IF(Q417&lt;10,"",VLOOKUP(R417,'8080'!$D$6:$J$252,'8080'!$H$4,0)),"")</f>
        <v/>
      </c>
      <c r="O417" s="210"/>
      <c r="P417" s="44"/>
      <c r="Q417" s="38" t="str">
        <f>IF(LEN(I417)=0,"",IF(I417="org",0,IF(I417="equ",1,IF(I417="db",2,IF(I417="dw",3,IF(I417="end",9,IF(ISNA(MATCH(I417,'8080'!$B$6:$B$252,0)),"BOGUS",VLOOKUP(I417,'8080'!$B$6:$L$252,'8080'!K$3,0))))))))</f>
        <v/>
      </c>
      <c r="R417" s="37" t="str">
        <f t="shared" si="81"/>
        <v/>
      </c>
      <c r="S417" s="38" t="str">
        <f>IF(LEN(Q417)=0,"",IF(Q417&gt;9,VLOOKUP(R417,'8080'!$D$6:$E$252,'8080'!$E$4,0),IF(OR(Q417&lt;2,Q417=9),0,IF(Q417=2,1,IF(Q417=3,2,"ERROR!")))))</f>
        <v/>
      </c>
      <c r="T417" s="37" t="str">
        <f t="shared" si="82"/>
        <v/>
      </c>
      <c r="U417" s="37" t="str">
        <f t="shared" si="88"/>
        <v/>
      </c>
      <c r="V417" s="37" t="str">
        <f t="shared" si="89"/>
        <v/>
      </c>
      <c r="W417" s="37" t="str">
        <f t="shared" si="83"/>
        <v/>
      </c>
      <c r="X417" s="38" t="str">
        <f t="shared" si="90"/>
        <v>0029</v>
      </c>
      <c r="Y417" s="38" t="str">
        <f t="shared" si="84"/>
        <v>0000</v>
      </c>
      <c r="Z417" s="38" t="str">
        <f t="shared" si="85"/>
        <v/>
      </c>
      <c r="AA417" s="37" t="str">
        <f>IF(LEFT(R417,1)="#","Invalid Instruction!",IF(ISNUMBER(Q417),IF(Q417&lt;10,"",VLOOKUP(R417,'8080'!$D$6:$J$252,'8080'!$J$4,0)),""))</f>
        <v/>
      </c>
      <c r="AB417" s="37" t="str">
        <f>IF(LEN(W417)=0,"",IF(ISERROR(VALUE(LEFT(W417,1))),IF(ISNA(MATCH(W417,W$13:W416,0)),"","DUP"),"LAB"))</f>
        <v/>
      </c>
      <c r="AC417" s="49"/>
    </row>
    <row r="418" spans="1:29" x14ac:dyDescent="0.2">
      <c r="A418" s="44"/>
      <c r="B418" s="210"/>
      <c r="C418" s="208" t="str">
        <f t="shared" si="86"/>
        <v/>
      </c>
      <c r="D418" s="54" t="str">
        <f t="shared" si="78"/>
        <v/>
      </c>
      <c r="E418" s="113" t="str">
        <f>IF(OR(LEN(I418)=0,Q418&lt;2,Q418=9),"",IF(AND(Q418&lt;4,LEFT(V418,1)="#"),"###",IF(Q418=2,IF(HEX2DEC(V418)&gt;255,"&gt;FF!",RIGHT(V418,2)),IF(Q418=3,DEC2HEX(MOD(HEX2DEC(V418),256),2),IF(ISNA(MATCH(R418,'8080'!$D$6:$D$252,0)),"###",VLOOKUP(R418,'8080'!$D$6:$K$252,4,0))))))</f>
        <v/>
      </c>
      <c r="F418" s="114" t="str">
        <f t="shared" si="87"/>
        <v/>
      </c>
      <c r="G418" s="53" t="str">
        <f t="shared" si="79"/>
        <v/>
      </c>
      <c r="H418" s="52"/>
      <c r="I418" s="43"/>
      <c r="J418" s="43"/>
      <c r="K418" s="251"/>
      <c r="L418" s="55" t="str">
        <f t="shared" si="80"/>
        <v/>
      </c>
      <c r="M418" s="38" t="str">
        <f>IF(ISNUMBER(Q418),IF(Q418&lt;10,"",VLOOKUP(R418,'8080'!$D$6:$J$252,'8080'!$I$4,0)),"")</f>
        <v/>
      </c>
      <c r="N418" s="53" t="str">
        <f>IF(ISNUMBER(Q418),IF(Q418&lt;10,"",VLOOKUP(R418,'8080'!$D$6:$J$252,'8080'!$H$4,0)),"")</f>
        <v/>
      </c>
      <c r="O418" s="210"/>
      <c r="P418" s="44"/>
      <c r="Q418" s="38" t="str">
        <f>IF(LEN(I418)=0,"",IF(I418="org",0,IF(I418="equ",1,IF(I418="db",2,IF(I418="dw",3,IF(I418="end",9,IF(ISNA(MATCH(I418,'8080'!$B$6:$B$252,0)),"BOGUS",VLOOKUP(I418,'8080'!$B$6:$L$252,'8080'!K$3,0))))))))</f>
        <v/>
      </c>
      <c r="R418" s="37" t="str">
        <f t="shared" si="81"/>
        <v/>
      </c>
      <c r="S418" s="38" t="str">
        <f>IF(LEN(Q418)=0,"",IF(Q418&gt;9,VLOOKUP(R418,'8080'!$D$6:$E$252,'8080'!$E$4,0),IF(OR(Q418&lt;2,Q418=9),0,IF(Q418=2,1,IF(Q418=3,2,"ERROR!")))))</f>
        <v/>
      </c>
      <c r="T418" s="37" t="str">
        <f t="shared" si="82"/>
        <v/>
      </c>
      <c r="U418" s="37" t="str">
        <f t="shared" si="88"/>
        <v/>
      </c>
      <c r="V418" s="37" t="str">
        <f t="shared" si="89"/>
        <v/>
      </c>
      <c r="W418" s="37" t="str">
        <f t="shared" si="83"/>
        <v/>
      </c>
      <c r="X418" s="38" t="str">
        <f t="shared" si="90"/>
        <v>0029</v>
      </c>
      <c r="Y418" s="38" t="str">
        <f t="shared" si="84"/>
        <v>0000</v>
      </c>
      <c r="Z418" s="38" t="str">
        <f t="shared" si="85"/>
        <v/>
      </c>
      <c r="AA418" s="37" t="str">
        <f>IF(LEFT(R418,1)="#","Invalid Instruction!",IF(ISNUMBER(Q418),IF(Q418&lt;10,"",VLOOKUP(R418,'8080'!$D$6:$J$252,'8080'!$J$4,0)),""))</f>
        <v/>
      </c>
      <c r="AB418" s="37" t="str">
        <f>IF(LEN(W418)=0,"",IF(ISERROR(VALUE(LEFT(W418,1))),IF(ISNA(MATCH(W418,W$13:W417,0)),"","DUP"),"LAB"))</f>
        <v/>
      </c>
      <c r="AC418" s="49"/>
    </row>
    <row r="419" spans="1:29" x14ac:dyDescent="0.2">
      <c r="A419" s="44"/>
      <c r="B419" s="210"/>
      <c r="C419" s="208" t="str">
        <f t="shared" si="86"/>
        <v/>
      </c>
      <c r="D419" s="54" t="str">
        <f t="shared" si="78"/>
        <v/>
      </c>
      <c r="E419" s="113" t="str">
        <f>IF(OR(LEN(I419)=0,Q419&lt;2,Q419=9),"",IF(AND(Q419&lt;4,LEFT(V419,1)="#"),"###",IF(Q419=2,IF(HEX2DEC(V419)&gt;255,"&gt;FF!",RIGHT(V419,2)),IF(Q419=3,DEC2HEX(MOD(HEX2DEC(V419),256),2),IF(ISNA(MATCH(R419,'8080'!$D$6:$D$252,0)),"###",VLOOKUP(R419,'8080'!$D$6:$K$252,4,0))))))</f>
        <v/>
      </c>
      <c r="F419" s="114" t="str">
        <f t="shared" si="87"/>
        <v/>
      </c>
      <c r="G419" s="53" t="str">
        <f t="shared" si="79"/>
        <v/>
      </c>
      <c r="H419" s="52"/>
      <c r="I419" s="43"/>
      <c r="J419" s="43"/>
      <c r="K419" s="251"/>
      <c r="L419" s="55" t="str">
        <f t="shared" si="80"/>
        <v/>
      </c>
      <c r="M419" s="38" t="str">
        <f>IF(ISNUMBER(Q419),IF(Q419&lt;10,"",VLOOKUP(R419,'8080'!$D$6:$J$252,'8080'!$I$4,0)),"")</f>
        <v/>
      </c>
      <c r="N419" s="53" t="str">
        <f>IF(ISNUMBER(Q419),IF(Q419&lt;10,"",VLOOKUP(R419,'8080'!$D$6:$J$252,'8080'!$H$4,0)),"")</f>
        <v/>
      </c>
      <c r="O419" s="210"/>
      <c r="P419" s="44"/>
      <c r="Q419" s="38" t="str">
        <f>IF(LEN(I419)=0,"",IF(I419="org",0,IF(I419="equ",1,IF(I419="db",2,IF(I419="dw",3,IF(I419="end",9,IF(ISNA(MATCH(I419,'8080'!$B$6:$B$252,0)),"BOGUS",VLOOKUP(I419,'8080'!$B$6:$L$252,'8080'!K$3,0))))))))</f>
        <v/>
      </c>
      <c r="R419" s="37" t="str">
        <f t="shared" si="81"/>
        <v/>
      </c>
      <c r="S419" s="38" t="str">
        <f>IF(LEN(Q419)=0,"",IF(Q419&gt;9,VLOOKUP(R419,'8080'!$D$6:$E$252,'8080'!$E$4,0),IF(OR(Q419&lt;2,Q419=9),0,IF(Q419=2,1,IF(Q419=3,2,"ERROR!")))))</f>
        <v/>
      </c>
      <c r="T419" s="37" t="str">
        <f t="shared" si="82"/>
        <v/>
      </c>
      <c r="U419" s="37" t="str">
        <f t="shared" si="88"/>
        <v/>
      </c>
      <c r="V419" s="37" t="str">
        <f t="shared" si="89"/>
        <v/>
      </c>
      <c r="W419" s="37" t="str">
        <f t="shared" si="83"/>
        <v/>
      </c>
      <c r="X419" s="38" t="str">
        <f t="shared" si="90"/>
        <v>0029</v>
      </c>
      <c r="Y419" s="38" t="str">
        <f t="shared" si="84"/>
        <v>0000</v>
      </c>
      <c r="Z419" s="38" t="str">
        <f t="shared" si="85"/>
        <v/>
      </c>
      <c r="AA419" s="37" t="str">
        <f>IF(LEFT(R419,1)="#","Invalid Instruction!",IF(ISNUMBER(Q419),IF(Q419&lt;10,"",VLOOKUP(R419,'8080'!$D$6:$J$252,'8080'!$J$4,0)),""))</f>
        <v/>
      </c>
      <c r="AB419" s="37" t="str">
        <f>IF(LEN(W419)=0,"",IF(ISERROR(VALUE(LEFT(W419,1))),IF(ISNA(MATCH(W419,W$13:W418,0)),"","DUP"),"LAB"))</f>
        <v/>
      </c>
      <c r="AC419" s="49"/>
    </row>
    <row r="420" spans="1:29" x14ac:dyDescent="0.2">
      <c r="A420" s="44"/>
      <c r="B420" s="210"/>
      <c r="C420" s="208" t="str">
        <f t="shared" si="86"/>
        <v/>
      </c>
      <c r="D420" s="54" t="str">
        <f t="shared" si="78"/>
        <v/>
      </c>
      <c r="E420" s="113" t="str">
        <f>IF(OR(LEN(I420)=0,Q420&lt;2,Q420=9),"",IF(AND(Q420&lt;4,LEFT(V420,1)="#"),"###",IF(Q420=2,IF(HEX2DEC(V420)&gt;255,"&gt;FF!",RIGHT(V420,2)),IF(Q420=3,DEC2HEX(MOD(HEX2DEC(V420),256),2),IF(ISNA(MATCH(R420,'8080'!$D$6:$D$252,0)),"###",VLOOKUP(R420,'8080'!$D$6:$K$252,4,0))))))</f>
        <v/>
      </c>
      <c r="F420" s="114" t="str">
        <f t="shared" si="87"/>
        <v/>
      </c>
      <c r="G420" s="53" t="str">
        <f t="shared" si="79"/>
        <v/>
      </c>
      <c r="H420" s="52"/>
      <c r="I420" s="43"/>
      <c r="J420" s="43"/>
      <c r="K420" s="251"/>
      <c r="L420" s="55" t="str">
        <f t="shared" si="80"/>
        <v/>
      </c>
      <c r="M420" s="38" t="str">
        <f>IF(ISNUMBER(Q420),IF(Q420&lt;10,"",VLOOKUP(R420,'8080'!$D$6:$J$252,'8080'!$I$4,0)),"")</f>
        <v/>
      </c>
      <c r="N420" s="53" t="str">
        <f>IF(ISNUMBER(Q420),IF(Q420&lt;10,"",VLOOKUP(R420,'8080'!$D$6:$J$252,'8080'!$H$4,0)),"")</f>
        <v/>
      </c>
      <c r="O420" s="210"/>
      <c r="P420" s="44"/>
      <c r="Q420" s="38" t="str">
        <f>IF(LEN(I420)=0,"",IF(I420="org",0,IF(I420="equ",1,IF(I420="db",2,IF(I420="dw",3,IF(I420="end",9,IF(ISNA(MATCH(I420,'8080'!$B$6:$B$252,0)),"BOGUS",VLOOKUP(I420,'8080'!$B$6:$L$252,'8080'!K$3,0))))))))</f>
        <v/>
      </c>
      <c r="R420" s="37" t="str">
        <f t="shared" si="81"/>
        <v/>
      </c>
      <c r="S420" s="38" t="str">
        <f>IF(LEN(Q420)=0,"",IF(Q420&gt;9,VLOOKUP(R420,'8080'!$D$6:$E$252,'8080'!$E$4,0),IF(OR(Q420&lt;2,Q420=9),0,IF(Q420=2,1,IF(Q420=3,2,"ERROR!")))))</f>
        <v/>
      </c>
      <c r="T420" s="37" t="str">
        <f t="shared" si="82"/>
        <v/>
      </c>
      <c r="U420" s="37" t="str">
        <f t="shared" si="88"/>
        <v/>
      </c>
      <c r="V420" s="37" t="str">
        <f t="shared" si="89"/>
        <v/>
      </c>
      <c r="W420" s="37" t="str">
        <f t="shared" si="83"/>
        <v/>
      </c>
      <c r="X420" s="38" t="str">
        <f t="shared" si="90"/>
        <v>0029</v>
      </c>
      <c r="Y420" s="38" t="str">
        <f t="shared" si="84"/>
        <v>0000</v>
      </c>
      <c r="Z420" s="38" t="str">
        <f t="shared" si="85"/>
        <v/>
      </c>
      <c r="AA420" s="37" t="str">
        <f>IF(LEFT(R420,1)="#","Invalid Instruction!",IF(ISNUMBER(Q420),IF(Q420&lt;10,"",VLOOKUP(R420,'8080'!$D$6:$J$252,'8080'!$J$4,0)),""))</f>
        <v/>
      </c>
      <c r="AB420" s="37" t="str">
        <f>IF(LEN(W420)=0,"",IF(ISERROR(VALUE(LEFT(W420,1))),IF(ISNA(MATCH(W420,W$13:W419,0)),"","DUP"),"LAB"))</f>
        <v/>
      </c>
      <c r="AC420" s="49"/>
    </row>
    <row r="421" spans="1:29" x14ac:dyDescent="0.2">
      <c r="A421" s="44"/>
      <c r="B421" s="210"/>
      <c r="C421" s="208" t="str">
        <f t="shared" si="86"/>
        <v/>
      </c>
      <c r="D421" s="54" t="str">
        <f t="shared" si="78"/>
        <v/>
      </c>
      <c r="E421" s="113" t="str">
        <f>IF(OR(LEN(I421)=0,Q421&lt;2,Q421=9),"",IF(AND(Q421&lt;4,LEFT(V421,1)="#"),"###",IF(Q421=2,IF(HEX2DEC(V421)&gt;255,"&gt;FF!",RIGHT(V421,2)),IF(Q421=3,DEC2HEX(MOD(HEX2DEC(V421),256),2),IF(ISNA(MATCH(R421,'8080'!$D$6:$D$252,0)),"###",VLOOKUP(R421,'8080'!$D$6:$K$252,4,0))))))</f>
        <v/>
      </c>
      <c r="F421" s="114" t="str">
        <f t="shared" si="87"/>
        <v/>
      </c>
      <c r="G421" s="53" t="str">
        <f t="shared" si="79"/>
        <v/>
      </c>
      <c r="H421" s="52"/>
      <c r="I421" s="43"/>
      <c r="J421" s="43"/>
      <c r="K421" s="251"/>
      <c r="L421" s="55" t="str">
        <f t="shared" si="80"/>
        <v/>
      </c>
      <c r="M421" s="38" t="str">
        <f>IF(ISNUMBER(Q421),IF(Q421&lt;10,"",VLOOKUP(R421,'8080'!$D$6:$J$252,'8080'!$I$4,0)),"")</f>
        <v/>
      </c>
      <c r="N421" s="53" t="str">
        <f>IF(ISNUMBER(Q421),IF(Q421&lt;10,"",VLOOKUP(R421,'8080'!$D$6:$J$252,'8080'!$H$4,0)),"")</f>
        <v/>
      </c>
      <c r="O421" s="210"/>
      <c r="P421" s="44"/>
      <c r="Q421" s="38" t="str">
        <f>IF(LEN(I421)=0,"",IF(I421="org",0,IF(I421="equ",1,IF(I421="db",2,IF(I421="dw",3,IF(I421="end",9,IF(ISNA(MATCH(I421,'8080'!$B$6:$B$252,0)),"BOGUS",VLOOKUP(I421,'8080'!$B$6:$L$252,'8080'!K$3,0))))))))</f>
        <v/>
      </c>
      <c r="R421" s="37" t="str">
        <f t="shared" si="81"/>
        <v/>
      </c>
      <c r="S421" s="38" t="str">
        <f>IF(LEN(Q421)=0,"",IF(Q421&gt;9,VLOOKUP(R421,'8080'!$D$6:$E$252,'8080'!$E$4,0),IF(OR(Q421&lt;2,Q421=9),0,IF(Q421=2,1,IF(Q421=3,2,"ERROR!")))))</f>
        <v/>
      </c>
      <c r="T421" s="37" t="str">
        <f t="shared" si="82"/>
        <v/>
      </c>
      <c r="U421" s="37" t="str">
        <f t="shared" si="88"/>
        <v/>
      </c>
      <c r="V421" s="37" t="str">
        <f t="shared" si="89"/>
        <v/>
      </c>
      <c r="W421" s="37" t="str">
        <f t="shared" si="83"/>
        <v/>
      </c>
      <c r="X421" s="38" t="str">
        <f t="shared" si="90"/>
        <v>0029</v>
      </c>
      <c r="Y421" s="38" t="str">
        <f t="shared" si="84"/>
        <v>0000</v>
      </c>
      <c r="Z421" s="38" t="str">
        <f t="shared" si="85"/>
        <v/>
      </c>
      <c r="AA421" s="37" t="str">
        <f>IF(LEFT(R421,1)="#","Invalid Instruction!",IF(ISNUMBER(Q421),IF(Q421&lt;10,"",VLOOKUP(R421,'8080'!$D$6:$J$252,'8080'!$J$4,0)),""))</f>
        <v/>
      </c>
      <c r="AB421" s="37" t="str">
        <f>IF(LEN(W421)=0,"",IF(ISERROR(VALUE(LEFT(W421,1))),IF(ISNA(MATCH(W421,W$13:W420,0)),"","DUP"),"LAB"))</f>
        <v/>
      </c>
      <c r="AC421" s="49"/>
    </row>
    <row r="422" spans="1:29" x14ac:dyDescent="0.2">
      <c r="A422" s="44"/>
      <c r="B422" s="210"/>
      <c r="C422" s="208" t="str">
        <f t="shared" si="86"/>
        <v/>
      </c>
      <c r="D422" s="54" t="str">
        <f t="shared" si="78"/>
        <v/>
      </c>
      <c r="E422" s="113" t="str">
        <f>IF(OR(LEN(I422)=0,Q422&lt;2,Q422=9),"",IF(AND(Q422&lt;4,LEFT(V422,1)="#"),"###",IF(Q422=2,IF(HEX2DEC(V422)&gt;255,"&gt;FF!",RIGHT(V422,2)),IF(Q422=3,DEC2HEX(MOD(HEX2DEC(V422),256),2),IF(ISNA(MATCH(R422,'8080'!$D$6:$D$252,0)),"###",VLOOKUP(R422,'8080'!$D$6:$K$252,4,0))))))</f>
        <v/>
      </c>
      <c r="F422" s="114" t="str">
        <f t="shared" si="87"/>
        <v/>
      </c>
      <c r="G422" s="53" t="str">
        <f t="shared" si="79"/>
        <v/>
      </c>
      <c r="H422" s="52"/>
      <c r="I422" s="43"/>
      <c r="J422" s="43"/>
      <c r="K422" s="251"/>
      <c r="L422" s="55" t="str">
        <f t="shared" si="80"/>
        <v/>
      </c>
      <c r="M422" s="38" t="str">
        <f>IF(ISNUMBER(Q422),IF(Q422&lt;10,"",VLOOKUP(R422,'8080'!$D$6:$J$252,'8080'!$I$4,0)),"")</f>
        <v/>
      </c>
      <c r="N422" s="53" t="str">
        <f>IF(ISNUMBER(Q422),IF(Q422&lt;10,"",VLOOKUP(R422,'8080'!$D$6:$J$252,'8080'!$H$4,0)),"")</f>
        <v/>
      </c>
      <c r="O422" s="210"/>
      <c r="P422" s="44"/>
      <c r="Q422" s="38" t="str">
        <f>IF(LEN(I422)=0,"",IF(I422="org",0,IF(I422="equ",1,IF(I422="db",2,IF(I422="dw",3,IF(I422="end",9,IF(ISNA(MATCH(I422,'8080'!$B$6:$B$252,0)),"BOGUS",VLOOKUP(I422,'8080'!$B$6:$L$252,'8080'!K$3,0))))))))</f>
        <v/>
      </c>
      <c r="R422" s="37" t="str">
        <f t="shared" si="81"/>
        <v/>
      </c>
      <c r="S422" s="38" t="str">
        <f>IF(LEN(Q422)=0,"",IF(Q422&gt;9,VLOOKUP(R422,'8080'!$D$6:$E$252,'8080'!$E$4,0),IF(OR(Q422&lt;2,Q422=9),0,IF(Q422=2,1,IF(Q422=3,2,"ERROR!")))))</f>
        <v/>
      </c>
      <c r="T422" s="37" t="str">
        <f t="shared" si="82"/>
        <v/>
      </c>
      <c r="U422" s="37" t="str">
        <f t="shared" si="88"/>
        <v/>
      </c>
      <c r="V422" s="37" t="str">
        <f t="shared" si="89"/>
        <v/>
      </c>
      <c r="W422" s="37" t="str">
        <f t="shared" si="83"/>
        <v/>
      </c>
      <c r="X422" s="38" t="str">
        <f t="shared" si="90"/>
        <v>0029</v>
      </c>
      <c r="Y422" s="38" t="str">
        <f t="shared" si="84"/>
        <v>0000</v>
      </c>
      <c r="Z422" s="38" t="str">
        <f t="shared" si="85"/>
        <v/>
      </c>
      <c r="AA422" s="37" t="str">
        <f>IF(LEFT(R422,1)="#","Invalid Instruction!",IF(ISNUMBER(Q422),IF(Q422&lt;10,"",VLOOKUP(R422,'8080'!$D$6:$J$252,'8080'!$J$4,0)),""))</f>
        <v/>
      </c>
      <c r="AB422" s="37" t="str">
        <f>IF(LEN(W422)=0,"",IF(ISERROR(VALUE(LEFT(W422,1))),IF(ISNA(MATCH(W422,W$13:W421,0)),"","DUP"),"LAB"))</f>
        <v/>
      </c>
      <c r="AC422" s="49"/>
    </row>
    <row r="423" spans="1:29" x14ac:dyDescent="0.2">
      <c r="A423" s="44"/>
      <c r="B423" s="210"/>
      <c r="C423" s="208" t="str">
        <f t="shared" si="86"/>
        <v/>
      </c>
      <c r="D423" s="54" t="str">
        <f t="shared" si="78"/>
        <v/>
      </c>
      <c r="E423" s="113" t="str">
        <f>IF(OR(LEN(I423)=0,Q423&lt;2,Q423=9),"",IF(AND(Q423&lt;4,LEFT(V423,1)="#"),"###",IF(Q423=2,IF(HEX2DEC(V423)&gt;255,"&gt;FF!",RIGHT(V423,2)),IF(Q423=3,DEC2HEX(MOD(HEX2DEC(V423),256),2),IF(ISNA(MATCH(R423,'8080'!$D$6:$D$252,0)),"###",VLOOKUP(R423,'8080'!$D$6:$K$252,4,0))))))</f>
        <v/>
      </c>
      <c r="F423" s="114" t="str">
        <f t="shared" si="87"/>
        <v/>
      </c>
      <c r="G423" s="53" t="str">
        <f t="shared" si="79"/>
        <v/>
      </c>
      <c r="H423" s="52"/>
      <c r="I423" s="43"/>
      <c r="J423" s="43"/>
      <c r="K423" s="251"/>
      <c r="L423" s="55" t="str">
        <f t="shared" si="80"/>
        <v/>
      </c>
      <c r="M423" s="38" t="str">
        <f>IF(ISNUMBER(Q423),IF(Q423&lt;10,"",VLOOKUP(R423,'8080'!$D$6:$J$252,'8080'!$I$4,0)),"")</f>
        <v/>
      </c>
      <c r="N423" s="53" t="str">
        <f>IF(ISNUMBER(Q423),IF(Q423&lt;10,"",VLOOKUP(R423,'8080'!$D$6:$J$252,'8080'!$H$4,0)),"")</f>
        <v/>
      </c>
      <c r="O423" s="210"/>
      <c r="P423" s="44"/>
      <c r="Q423" s="38" t="str">
        <f>IF(LEN(I423)=0,"",IF(I423="org",0,IF(I423="equ",1,IF(I423="db",2,IF(I423="dw",3,IF(I423="end",9,IF(ISNA(MATCH(I423,'8080'!$B$6:$B$252,0)),"BOGUS",VLOOKUP(I423,'8080'!$B$6:$L$252,'8080'!K$3,0))))))))</f>
        <v/>
      </c>
      <c r="R423" s="37" t="str">
        <f t="shared" si="81"/>
        <v/>
      </c>
      <c r="S423" s="38" t="str">
        <f>IF(LEN(Q423)=0,"",IF(Q423&gt;9,VLOOKUP(R423,'8080'!$D$6:$E$252,'8080'!$E$4,0),IF(OR(Q423&lt;2,Q423=9),0,IF(Q423=2,1,IF(Q423=3,2,"ERROR!")))))</f>
        <v/>
      </c>
      <c r="T423" s="37" t="str">
        <f t="shared" si="82"/>
        <v/>
      </c>
      <c r="U423" s="37" t="str">
        <f t="shared" si="88"/>
        <v/>
      </c>
      <c r="V423" s="37" t="str">
        <f t="shared" si="89"/>
        <v/>
      </c>
      <c r="W423" s="37" t="str">
        <f t="shared" si="83"/>
        <v/>
      </c>
      <c r="X423" s="38" t="str">
        <f t="shared" si="90"/>
        <v>0029</v>
      </c>
      <c r="Y423" s="38" t="str">
        <f t="shared" si="84"/>
        <v>0000</v>
      </c>
      <c r="Z423" s="38" t="str">
        <f t="shared" si="85"/>
        <v/>
      </c>
      <c r="AA423" s="37" t="str">
        <f>IF(LEFT(R423,1)="#","Invalid Instruction!",IF(ISNUMBER(Q423),IF(Q423&lt;10,"",VLOOKUP(R423,'8080'!$D$6:$J$252,'8080'!$J$4,0)),""))</f>
        <v/>
      </c>
      <c r="AB423" s="37" t="str">
        <f>IF(LEN(W423)=0,"",IF(ISERROR(VALUE(LEFT(W423,1))),IF(ISNA(MATCH(W423,W$13:W422,0)),"","DUP"),"LAB"))</f>
        <v/>
      </c>
      <c r="AC423" s="49"/>
    </row>
    <row r="424" spans="1:29" x14ac:dyDescent="0.2">
      <c r="A424" s="44"/>
      <c r="B424" s="210"/>
      <c r="C424" s="208" t="str">
        <f t="shared" si="86"/>
        <v/>
      </c>
      <c r="D424" s="54" t="str">
        <f t="shared" si="78"/>
        <v/>
      </c>
      <c r="E424" s="113" t="str">
        <f>IF(OR(LEN(I424)=0,Q424&lt;2,Q424=9),"",IF(AND(Q424&lt;4,LEFT(V424,1)="#"),"###",IF(Q424=2,IF(HEX2DEC(V424)&gt;255,"&gt;FF!",RIGHT(V424,2)),IF(Q424=3,DEC2HEX(MOD(HEX2DEC(V424),256),2),IF(ISNA(MATCH(R424,'8080'!$D$6:$D$252,0)),"###",VLOOKUP(R424,'8080'!$D$6:$K$252,4,0))))))</f>
        <v/>
      </c>
      <c r="F424" s="114" t="str">
        <f t="shared" si="87"/>
        <v/>
      </c>
      <c r="G424" s="53" t="str">
        <f t="shared" si="79"/>
        <v/>
      </c>
      <c r="H424" s="52"/>
      <c r="I424" s="43"/>
      <c r="J424" s="43"/>
      <c r="K424" s="251"/>
      <c r="L424" s="55" t="str">
        <f t="shared" si="80"/>
        <v/>
      </c>
      <c r="M424" s="38" t="str">
        <f>IF(ISNUMBER(Q424),IF(Q424&lt;10,"",VLOOKUP(R424,'8080'!$D$6:$J$252,'8080'!$I$4,0)),"")</f>
        <v/>
      </c>
      <c r="N424" s="53" t="str">
        <f>IF(ISNUMBER(Q424),IF(Q424&lt;10,"",VLOOKUP(R424,'8080'!$D$6:$J$252,'8080'!$H$4,0)),"")</f>
        <v/>
      </c>
      <c r="O424" s="210"/>
      <c r="P424" s="44"/>
      <c r="Q424" s="38" t="str">
        <f>IF(LEN(I424)=0,"",IF(I424="org",0,IF(I424="equ",1,IF(I424="db",2,IF(I424="dw",3,IF(I424="end",9,IF(ISNA(MATCH(I424,'8080'!$B$6:$B$252,0)),"BOGUS",VLOOKUP(I424,'8080'!$B$6:$L$252,'8080'!K$3,0))))))))</f>
        <v/>
      </c>
      <c r="R424" s="37" t="str">
        <f t="shared" si="81"/>
        <v/>
      </c>
      <c r="S424" s="38" t="str">
        <f>IF(LEN(Q424)=0,"",IF(Q424&gt;9,VLOOKUP(R424,'8080'!$D$6:$E$252,'8080'!$E$4,0),IF(OR(Q424&lt;2,Q424=9),0,IF(Q424=2,1,IF(Q424=3,2,"ERROR!")))))</f>
        <v/>
      </c>
      <c r="T424" s="37" t="str">
        <f t="shared" si="82"/>
        <v/>
      </c>
      <c r="U424" s="37" t="str">
        <f t="shared" si="88"/>
        <v/>
      </c>
      <c r="V424" s="37" t="str">
        <f t="shared" si="89"/>
        <v/>
      </c>
      <c r="W424" s="37" t="str">
        <f t="shared" si="83"/>
        <v/>
      </c>
      <c r="X424" s="38" t="str">
        <f t="shared" si="90"/>
        <v>0029</v>
      </c>
      <c r="Y424" s="38" t="str">
        <f t="shared" si="84"/>
        <v>0000</v>
      </c>
      <c r="Z424" s="38" t="str">
        <f t="shared" si="85"/>
        <v/>
      </c>
      <c r="AA424" s="37" t="str">
        <f>IF(LEFT(R424,1)="#","Invalid Instruction!",IF(ISNUMBER(Q424),IF(Q424&lt;10,"",VLOOKUP(R424,'8080'!$D$6:$J$252,'8080'!$J$4,0)),""))</f>
        <v/>
      </c>
      <c r="AB424" s="37" t="str">
        <f>IF(LEN(W424)=0,"",IF(ISERROR(VALUE(LEFT(W424,1))),IF(ISNA(MATCH(W424,W$13:W423,0)),"","DUP"),"LAB"))</f>
        <v/>
      </c>
      <c r="AC424" s="49"/>
    </row>
    <row r="425" spans="1:29" x14ac:dyDescent="0.2">
      <c r="A425" s="44"/>
      <c r="B425" s="210"/>
      <c r="C425" s="208" t="str">
        <f t="shared" si="86"/>
        <v/>
      </c>
      <c r="D425" s="54" t="str">
        <f t="shared" si="78"/>
        <v/>
      </c>
      <c r="E425" s="113" t="str">
        <f>IF(OR(LEN(I425)=0,Q425&lt;2,Q425=9),"",IF(AND(Q425&lt;4,LEFT(V425,1)="#"),"###",IF(Q425=2,IF(HEX2DEC(V425)&gt;255,"&gt;FF!",RIGHT(V425,2)),IF(Q425=3,DEC2HEX(MOD(HEX2DEC(V425),256),2),IF(ISNA(MATCH(R425,'8080'!$D$6:$D$252,0)),"###",VLOOKUP(R425,'8080'!$D$6:$K$252,4,0))))))</f>
        <v/>
      </c>
      <c r="F425" s="114" t="str">
        <f t="shared" si="87"/>
        <v/>
      </c>
      <c r="G425" s="53" t="str">
        <f t="shared" si="79"/>
        <v/>
      </c>
      <c r="H425" s="52"/>
      <c r="I425" s="43"/>
      <c r="J425" s="43"/>
      <c r="K425" s="251"/>
      <c r="L425" s="55" t="str">
        <f t="shared" si="80"/>
        <v/>
      </c>
      <c r="M425" s="38" t="str">
        <f>IF(ISNUMBER(Q425),IF(Q425&lt;10,"",VLOOKUP(R425,'8080'!$D$6:$J$252,'8080'!$I$4,0)),"")</f>
        <v/>
      </c>
      <c r="N425" s="53" t="str">
        <f>IF(ISNUMBER(Q425),IF(Q425&lt;10,"",VLOOKUP(R425,'8080'!$D$6:$J$252,'8080'!$H$4,0)),"")</f>
        <v/>
      </c>
      <c r="O425" s="210"/>
      <c r="P425" s="44"/>
      <c r="Q425" s="38" t="str">
        <f>IF(LEN(I425)=0,"",IF(I425="org",0,IF(I425="equ",1,IF(I425="db",2,IF(I425="dw",3,IF(I425="end",9,IF(ISNA(MATCH(I425,'8080'!$B$6:$B$252,0)),"BOGUS",VLOOKUP(I425,'8080'!$B$6:$L$252,'8080'!K$3,0))))))))</f>
        <v/>
      </c>
      <c r="R425" s="37" t="str">
        <f t="shared" si="81"/>
        <v/>
      </c>
      <c r="S425" s="38" t="str">
        <f>IF(LEN(Q425)=0,"",IF(Q425&gt;9,VLOOKUP(R425,'8080'!$D$6:$E$252,'8080'!$E$4,0),IF(OR(Q425&lt;2,Q425=9),0,IF(Q425=2,1,IF(Q425=3,2,"ERROR!")))))</f>
        <v/>
      </c>
      <c r="T425" s="37" t="str">
        <f t="shared" si="82"/>
        <v/>
      </c>
      <c r="U425" s="37" t="str">
        <f t="shared" si="88"/>
        <v/>
      </c>
      <c r="V425" s="37" t="str">
        <f t="shared" si="89"/>
        <v/>
      </c>
      <c r="W425" s="37" t="str">
        <f t="shared" si="83"/>
        <v/>
      </c>
      <c r="X425" s="38" t="str">
        <f t="shared" si="90"/>
        <v>0029</v>
      </c>
      <c r="Y425" s="38" t="str">
        <f t="shared" si="84"/>
        <v>0000</v>
      </c>
      <c r="Z425" s="38" t="str">
        <f t="shared" si="85"/>
        <v/>
      </c>
      <c r="AA425" s="37" t="str">
        <f>IF(LEFT(R425,1)="#","Invalid Instruction!",IF(ISNUMBER(Q425),IF(Q425&lt;10,"",VLOOKUP(R425,'8080'!$D$6:$J$252,'8080'!$J$4,0)),""))</f>
        <v/>
      </c>
      <c r="AB425" s="37" t="str">
        <f>IF(LEN(W425)=0,"",IF(ISERROR(VALUE(LEFT(W425,1))),IF(ISNA(MATCH(W425,W$13:W424,0)),"","DUP"),"LAB"))</f>
        <v/>
      </c>
      <c r="AC425" s="49"/>
    </row>
    <row r="426" spans="1:29" x14ac:dyDescent="0.2">
      <c r="A426" s="44"/>
      <c r="B426" s="210"/>
      <c r="C426" s="208" t="str">
        <f t="shared" si="86"/>
        <v/>
      </c>
      <c r="D426" s="54" t="str">
        <f t="shared" si="78"/>
        <v/>
      </c>
      <c r="E426" s="113" t="str">
        <f>IF(OR(LEN(I426)=0,Q426&lt;2,Q426=9),"",IF(AND(Q426&lt;4,LEFT(V426,1)="#"),"###",IF(Q426=2,IF(HEX2DEC(V426)&gt;255,"&gt;FF!",RIGHT(V426,2)),IF(Q426=3,DEC2HEX(MOD(HEX2DEC(V426),256),2),IF(ISNA(MATCH(R426,'8080'!$D$6:$D$252,0)),"###",VLOOKUP(R426,'8080'!$D$6:$K$252,4,0))))))</f>
        <v/>
      </c>
      <c r="F426" s="114" t="str">
        <f t="shared" si="87"/>
        <v/>
      </c>
      <c r="G426" s="53" t="str">
        <f t="shared" si="79"/>
        <v/>
      </c>
      <c r="H426" s="52"/>
      <c r="I426" s="43"/>
      <c r="J426" s="43"/>
      <c r="K426" s="251"/>
      <c r="L426" s="55" t="str">
        <f t="shared" si="80"/>
        <v/>
      </c>
      <c r="M426" s="38" t="str">
        <f>IF(ISNUMBER(Q426),IF(Q426&lt;10,"",VLOOKUP(R426,'8080'!$D$6:$J$252,'8080'!$I$4,0)),"")</f>
        <v/>
      </c>
      <c r="N426" s="53" t="str">
        <f>IF(ISNUMBER(Q426),IF(Q426&lt;10,"",VLOOKUP(R426,'8080'!$D$6:$J$252,'8080'!$H$4,0)),"")</f>
        <v/>
      </c>
      <c r="O426" s="210"/>
      <c r="P426" s="44"/>
      <c r="Q426" s="38" t="str">
        <f>IF(LEN(I426)=0,"",IF(I426="org",0,IF(I426="equ",1,IF(I426="db",2,IF(I426="dw",3,IF(I426="end",9,IF(ISNA(MATCH(I426,'8080'!$B$6:$B$252,0)),"BOGUS",VLOOKUP(I426,'8080'!$B$6:$L$252,'8080'!K$3,0))))))))</f>
        <v/>
      </c>
      <c r="R426" s="37" t="str">
        <f t="shared" si="81"/>
        <v/>
      </c>
      <c r="S426" s="38" t="str">
        <f>IF(LEN(Q426)=0,"",IF(Q426&gt;9,VLOOKUP(R426,'8080'!$D$6:$E$252,'8080'!$E$4,0),IF(OR(Q426&lt;2,Q426=9),0,IF(Q426=2,1,IF(Q426=3,2,"ERROR!")))))</f>
        <v/>
      </c>
      <c r="T426" s="37" t="str">
        <f t="shared" si="82"/>
        <v/>
      </c>
      <c r="U426" s="37" t="str">
        <f t="shared" si="88"/>
        <v/>
      </c>
      <c r="V426" s="37" t="str">
        <f t="shared" si="89"/>
        <v/>
      </c>
      <c r="W426" s="37" t="str">
        <f t="shared" si="83"/>
        <v/>
      </c>
      <c r="X426" s="38" t="str">
        <f t="shared" si="90"/>
        <v>0029</v>
      </c>
      <c r="Y426" s="38" t="str">
        <f t="shared" si="84"/>
        <v>0000</v>
      </c>
      <c r="Z426" s="38" t="str">
        <f t="shared" si="85"/>
        <v/>
      </c>
      <c r="AA426" s="37" t="str">
        <f>IF(LEFT(R426,1)="#","Invalid Instruction!",IF(ISNUMBER(Q426),IF(Q426&lt;10,"",VLOOKUP(R426,'8080'!$D$6:$J$252,'8080'!$J$4,0)),""))</f>
        <v/>
      </c>
      <c r="AB426" s="37" t="str">
        <f>IF(LEN(W426)=0,"",IF(ISERROR(VALUE(LEFT(W426,1))),IF(ISNA(MATCH(W426,W$13:W425,0)),"","DUP"),"LAB"))</f>
        <v/>
      </c>
      <c r="AC426" s="49"/>
    </row>
    <row r="427" spans="1:29" x14ac:dyDescent="0.2">
      <c r="A427" s="44"/>
      <c r="B427" s="210"/>
      <c r="C427" s="208" t="str">
        <f t="shared" si="86"/>
        <v/>
      </c>
      <c r="D427" s="54" t="str">
        <f t="shared" si="78"/>
        <v/>
      </c>
      <c r="E427" s="113" t="str">
        <f>IF(OR(LEN(I427)=0,Q427&lt;2,Q427=9),"",IF(AND(Q427&lt;4,LEFT(V427,1)="#"),"###",IF(Q427=2,IF(HEX2DEC(V427)&gt;255,"&gt;FF!",RIGHT(V427,2)),IF(Q427=3,DEC2HEX(MOD(HEX2DEC(V427),256),2),IF(ISNA(MATCH(R427,'8080'!$D$6:$D$252,0)),"###",VLOOKUP(R427,'8080'!$D$6:$K$252,4,0))))))</f>
        <v/>
      </c>
      <c r="F427" s="114" t="str">
        <f t="shared" si="87"/>
        <v/>
      </c>
      <c r="G427" s="53" t="str">
        <f t="shared" si="79"/>
        <v/>
      </c>
      <c r="H427" s="52"/>
      <c r="I427" s="43"/>
      <c r="J427" s="43"/>
      <c r="K427" s="251"/>
      <c r="L427" s="55" t="str">
        <f t="shared" si="80"/>
        <v/>
      </c>
      <c r="M427" s="38" t="str">
        <f>IF(ISNUMBER(Q427),IF(Q427&lt;10,"",VLOOKUP(R427,'8080'!$D$6:$J$252,'8080'!$I$4,0)),"")</f>
        <v/>
      </c>
      <c r="N427" s="53" t="str">
        <f>IF(ISNUMBER(Q427),IF(Q427&lt;10,"",VLOOKUP(R427,'8080'!$D$6:$J$252,'8080'!$H$4,0)),"")</f>
        <v/>
      </c>
      <c r="O427" s="210"/>
      <c r="P427" s="44"/>
      <c r="Q427" s="38" t="str">
        <f>IF(LEN(I427)=0,"",IF(I427="org",0,IF(I427="equ",1,IF(I427="db",2,IF(I427="dw",3,IF(I427="end",9,IF(ISNA(MATCH(I427,'8080'!$B$6:$B$252,0)),"BOGUS",VLOOKUP(I427,'8080'!$B$6:$L$252,'8080'!K$3,0))))))))</f>
        <v/>
      </c>
      <c r="R427" s="37" t="str">
        <f t="shared" si="81"/>
        <v/>
      </c>
      <c r="S427" s="38" t="str">
        <f>IF(LEN(Q427)=0,"",IF(Q427&gt;9,VLOOKUP(R427,'8080'!$D$6:$E$252,'8080'!$E$4,0),IF(OR(Q427&lt;2,Q427=9),0,IF(Q427=2,1,IF(Q427=3,2,"ERROR!")))))</f>
        <v/>
      </c>
      <c r="T427" s="37" t="str">
        <f t="shared" si="82"/>
        <v/>
      </c>
      <c r="U427" s="37" t="str">
        <f t="shared" si="88"/>
        <v/>
      </c>
      <c r="V427" s="37" t="str">
        <f t="shared" si="89"/>
        <v/>
      </c>
      <c r="W427" s="37" t="str">
        <f t="shared" si="83"/>
        <v/>
      </c>
      <c r="X427" s="38" t="str">
        <f t="shared" si="90"/>
        <v>0029</v>
      </c>
      <c r="Y427" s="38" t="str">
        <f t="shared" si="84"/>
        <v>0000</v>
      </c>
      <c r="Z427" s="38" t="str">
        <f t="shared" si="85"/>
        <v/>
      </c>
      <c r="AA427" s="37" t="str">
        <f>IF(LEFT(R427,1)="#","Invalid Instruction!",IF(ISNUMBER(Q427),IF(Q427&lt;10,"",VLOOKUP(R427,'8080'!$D$6:$J$252,'8080'!$J$4,0)),""))</f>
        <v/>
      </c>
      <c r="AB427" s="37" t="str">
        <f>IF(LEN(W427)=0,"",IF(ISERROR(VALUE(LEFT(W427,1))),IF(ISNA(MATCH(W427,W$13:W426,0)),"","DUP"),"LAB"))</f>
        <v/>
      </c>
      <c r="AC427" s="49"/>
    </row>
    <row r="428" spans="1:29" x14ac:dyDescent="0.2">
      <c r="A428" s="44"/>
      <c r="B428" s="210"/>
      <c r="C428" s="208" t="str">
        <f t="shared" si="86"/>
        <v/>
      </c>
      <c r="D428" s="54" t="str">
        <f t="shared" si="78"/>
        <v/>
      </c>
      <c r="E428" s="113" t="str">
        <f>IF(OR(LEN(I428)=0,Q428&lt;2,Q428=9),"",IF(AND(Q428&lt;4,LEFT(V428,1)="#"),"###",IF(Q428=2,IF(HEX2DEC(V428)&gt;255,"&gt;FF!",RIGHT(V428,2)),IF(Q428=3,DEC2HEX(MOD(HEX2DEC(V428),256),2),IF(ISNA(MATCH(R428,'8080'!$D$6:$D$252,0)),"###",VLOOKUP(R428,'8080'!$D$6:$K$252,4,0))))))</f>
        <v/>
      </c>
      <c r="F428" s="114" t="str">
        <f t="shared" si="87"/>
        <v/>
      </c>
      <c r="G428" s="53" t="str">
        <f t="shared" si="79"/>
        <v/>
      </c>
      <c r="H428" s="52"/>
      <c r="I428" s="43"/>
      <c r="J428" s="43"/>
      <c r="K428" s="251"/>
      <c r="L428" s="55" t="str">
        <f t="shared" si="80"/>
        <v/>
      </c>
      <c r="M428" s="38" t="str">
        <f>IF(ISNUMBER(Q428),IF(Q428&lt;10,"",VLOOKUP(R428,'8080'!$D$6:$J$252,'8080'!$I$4,0)),"")</f>
        <v/>
      </c>
      <c r="N428" s="53" t="str">
        <f>IF(ISNUMBER(Q428),IF(Q428&lt;10,"",VLOOKUP(R428,'8080'!$D$6:$J$252,'8080'!$H$4,0)),"")</f>
        <v/>
      </c>
      <c r="O428" s="210"/>
      <c r="P428" s="44"/>
      <c r="Q428" s="38" t="str">
        <f>IF(LEN(I428)=0,"",IF(I428="org",0,IF(I428="equ",1,IF(I428="db",2,IF(I428="dw",3,IF(I428="end",9,IF(ISNA(MATCH(I428,'8080'!$B$6:$B$252,0)),"BOGUS",VLOOKUP(I428,'8080'!$B$6:$L$252,'8080'!K$3,0))))))))</f>
        <v/>
      </c>
      <c r="R428" s="37" t="str">
        <f t="shared" si="81"/>
        <v/>
      </c>
      <c r="S428" s="38" t="str">
        <f>IF(LEN(Q428)=0,"",IF(Q428&gt;9,VLOOKUP(R428,'8080'!$D$6:$E$252,'8080'!$E$4,0),IF(OR(Q428&lt;2,Q428=9),0,IF(Q428=2,1,IF(Q428=3,2,"ERROR!")))))</f>
        <v/>
      </c>
      <c r="T428" s="37" t="str">
        <f t="shared" si="82"/>
        <v/>
      </c>
      <c r="U428" s="37" t="str">
        <f t="shared" si="88"/>
        <v/>
      </c>
      <c r="V428" s="37" t="str">
        <f t="shared" si="89"/>
        <v/>
      </c>
      <c r="W428" s="37" t="str">
        <f t="shared" si="83"/>
        <v/>
      </c>
      <c r="X428" s="38" t="str">
        <f t="shared" si="90"/>
        <v>0029</v>
      </c>
      <c r="Y428" s="38" t="str">
        <f t="shared" si="84"/>
        <v>0000</v>
      </c>
      <c r="Z428" s="38" t="str">
        <f t="shared" si="85"/>
        <v/>
      </c>
      <c r="AA428" s="37" t="str">
        <f>IF(LEFT(R428,1)="#","Invalid Instruction!",IF(ISNUMBER(Q428),IF(Q428&lt;10,"",VLOOKUP(R428,'8080'!$D$6:$J$252,'8080'!$J$4,0)),""))</f>
        <v/>
      </c>
      <c r="AB428" s="37" t="str">
        <f>IF(LEN(W428)=0,"",IF(ISERROR(VALUE(LEFT(W428,1))),IF(ISNA(MATCH(W428,W$13:W427,0)),"","DUP"),"LAB"))</f>
        <v/>
      </c>
      <c r="AC428" s="49"/>
    </row>
    <row r="429" spans="1:29" x14ac:dyDescent="0.2">
      <c r="A429" s="44"/>
      <c r="B429" s="210"/>
      <c r="C429" s="208" t="str">
        <f t="shared" si="86"/>
        <v/>
      </c>
      <c r="D429" s="54" t="str">
        <f t="shared" si="78"/>
        <v/>
      </c>
      <c r="E429" s="113" t="str">
        <f>IF(OR(LEN(I429)=0,Q429&lt;2,Q429=9),"",IF(AND(Q429&lt;4,LEFT(V429,1)="#"),"###",IF(Q429=2,IF(HEX2DEC(V429)&gt;255,"&gt;FF!",RIGHT(V429,2)),IF(Q429=3,DEC2HEX(MOD(HEX2DEC(V429),256),2),IF(ISNA(MATCH(R429,'8080'!$D$6:$D$252,0)),"###",VLOOKUP(R429,'8080'!$D$6:$K$252,4,0))))))</f>
        <v/>
      </c>
      <c r="F429" s="114" t="str">
        <f t="shared" si="87"/>
        <v/>
      </c>
      <c r="G429" s="53" t="str">
        <f t="shared" si="79"/>
        <v/>
      </c>
      <c r="H429" s="52"/>
      <c r="I429" s="43"/>
      <c r="J429" s="43"/>
      <c r="K429" s="251"/>
      <c r="L429" s="55" t="str">
        <f t="shared" si="80"/>
        <v/>
      </c>
      <c r="M429" s="38" t="str">
        <f>IF(ISNUMBER(Q429),IF(Q429&lt;10,"",VLOOKUP(R429,'8080'!$D$6:$J$252,'8080'!$I$4,0)),"")</f>
        <v/>
      </c>
      <c r="N429" s="53" t="str">
        <f>IF(ISNUMBER(Q429),IF(Q429&lt;10,"",VLOOKUP(R429,'8080'!$D$6:$J$252,'8080'!$H$4,0)),"")</f>
        <v/>
      </c>
      <c r="O429" s="210"/>
      <c r="P429" s="44"/>
      <c r="Q429" s="38" t="str">
        <f>IF(LEN(I429)=0,"",IF(I429="org",0,IF(I429="equ",1,IF(I429="db",2,IF(I429="dw",3,IF(I429="end",9,IF(ISNA(MATCH(I429,'8080'!$B$6:$B$252,0)),"BOGUS",VLOOKUP(I429,'8080'!$B$6:$L$252,'8080'!K$3,0))))))))</f>
        <v/>
      </c>
      <c r="R429" s="37" t="str">
        <f t="shared" si="81"/>
        <v/>
      </c>
      <c r="S429" s="38" t="str">
        <f>IF(LEN(Q429)=0,"",IF(Q429&gt;9,VLOOKUP(R429,'8080'!$D$6:$E$252,'8080'!$E$4,0),IF(OR(Q429&lt;2,Q429=9),0,IF(Q429=2,1,IF(Q429=3,2,"ERROR!")))))</f>
        <v/>
      </c>
      <c r="T429" s="37" t="str">
        <f t="shared" si="82"/>
        <v/>
      </c>
      <c r="U429" s="37" t="str">
        <f t="shared" si="88"/>
        <v/>
      </c>
      <c r="V429" s="37" t="str">
        <f t="shared" si="89"/>
        <v/>
      </c>
      <c r="W429" s="37" t="str">
        <f t="shared" si="83"/>
        <v/>
      </c>
      <c r="X429" s="38" t="str">
        <f t="shared" si="90"/>
        <v>0029</v>
      </c>
      <c r="Y429" s="38" t="str">
        <f t="shared" si="84"/>
        <v>0000</v>
      </c>
      <c r="Z429" s="38" t="str">
        <f t="shared" si="85"/>
        <v/>
      </c>
      <c r="AA429" s="37" t="str">
        <f>IF(LEFT(R429,1)="#","Invalid Instruction!",IF(ISNUMBER(Q429),IF(Q429&lt;10,"",VLOOKUP(R429,'8080'!$D$6:$J$252,'8080'!$J$4,0)),""))</f>
        <v/>
      </c>
      <c r="AB429" s="37" t="str">
        <f>IF(LEN(W429)=0,"",IF(ISERROR(VALUE(LEFT(W429,1))),IF(ISNA(MATCH(W429,W$13:W428,0)),"","DUP"),"LAB"))</f>
        <v/>
      </c>
      <c r="AC429" s="49"/>
    </row>
    <row r="430" spans="1:29" x14ac:dyDescent="0.2">
      <c r="A430" s="44"/>
      <c r="B430" s="210"/>
      <c r="C430" s="208" t="str">
        <f t="shared" si="86"/>
        <v/>
      </c>
      <c r="D430" s="54" t="str">
        <f t="shared" si="78"/>
        <v/>
      </c>
      <c r="E430" s="113" t="str">
        <f>IF(OR(LEN(I430)=0,Q430&lt;2,Q430=9),"",IF(AND(Q430&lt;4,LEFT(V430,1)="#"),"###",IF(Q430=2,IF(HEX2DEC(V430)&gt;255,"&gt;FF!",RIGHT(V430,2)),IF(Q430=3,DEC2HEX(MOD(HEX2DEC(V430),256),2),IF(ISNA(MATCH(R430,'8080'!$D$6:$D$252,0)),"###",VLOOKUP(R430,'8080'!$D$6:$K$252,4,0))))))</f>
        <v/>
      </c>
      <c r="F430" s="114" t="str">
        <f t="shared" si="87"/>
        <v/>
      </c>
      <c r="G430" s="53" t="str">
        <f t="shared" si="79"/>
        <v/>
      </c>
      <c r="H430" s="52"/>
      <c r="I430" s="43"/>
      <c r="J430" s="43"/>
      <c r="K430" s="251"/>
      <c r="L430" s="55" t="str">
        <f t="shared" si="80"/>
        <v/>
      </c>
      <c r="M430" s="38" t="str">
        <f>IF(ISNUMBER(Q430),IF(Q430&lt;10,"",VLOOKUP(R430,'8080'!$D$6:$J$252,'8080'!$I$4,0)),"")</f>
        <v/>
      </c>
      <c r="N430" s="53" t="str">
        <f>IF(ISNUMBER(Q430),IF(Q430&lt;10,"",VLOOKUP(R430,'8080'!$D$6:$J$252,'8080'!$H$4,0)),"")</f>
        <v/>
      </c>
      <c r="O430" s="210"/>
      <c r="P430" s="44"/>
      <c r="Q430" s="38" t="str">
        <f>IF(LEN(I430)=0,"",IF(I430="org",0,IF(I430="equ",1,IF(I430="db",2,IF(I430="dw",3,IF(I430="end",9,IF(ISNA(MATCH(I430,'8080'!$B$6:$B$252,0)),"BOGUS",VLOOKUP(I430,'8080'!$B$6:$L$252,'8080'!K$3,0))))))))</f>
        <v/>
      </c>
      <c r="R430" s="37" t="str">
        <f t="shared" si="81"/>
        <v/>
      </c>
      <c r="S430" s="38" t="str">
        <f>IF(LEN(Q430)=0,"",IF(Q430&gt;9,VLOOKUP(R430,'8080'!$D$6:$E$252,'8080'!$E$4,0),IF(OR(Q430&lt;2,Q430=9),0,IF(Q430=2,1,IF(Q430=3,2,"ERROR!")))))</f>
        <v/>
      </c>
      <c r="T430" s="37" t="str">
        <f t="shared" si="82"/>
        <v/>
      </c>
      <c r="U430" s="37" t="str">
        <f t="shared" si="88"/>
        <v/>
      </c>
      <c r="V430" s="37" t="str">
        <f t="shared" si="89"/>
        <v/>
      </c>
      <c r="W430" s="37" t="str">
        <f t="shared" si="83"/>
        <v/>
      </c>
      <c r="X430" s="38" t="str">
        <f t="shared" si="90"/>
        <v>0029</v>
      </c>
      <c r="Y430" s="38" t="str">
        <f t="shared" si="84"/>
        <v>0000</v>
      </c>
      <c r="Z430" s="38" t="str">
        <f t="shared" si="85"/>
        <v/>
      </c>
      <c r="AA430" s="37" t="str">
        <f>IF(LEFT(R430,1)="#","Invalid Instruction!",IF(ISNUMBER(Q430),IF(Q430&lt;10,"",VLOOKUP(R430,'8080'!$D$6:$J$252,'8080'!$J$4,0)),""))</f>
        <v/>
      </c>
      <c r="AB430" s="37" t="str">
        <f>IF(LEN(W430)=0,"",IF(ISERROR(VALUE(LEFT(W430,1))),IF(ISNA(MATCH(W430,W$13:W429,0)),"","DUP"),"LAB"))</f>
        <v/>
      </c>
      <c r="AC430" s="49"/>
    </row>
    <row r="431" spans="1:29" x14ac:dyDescent="0.2">
      <c r="A431" s="44"/>
      <c r="B431" s="210"/>
      <c r="C431" s="208" t="str">
        <f t="shared" si="86"/>
        <v/>
      </c>
      <c r="D431" s="54" t="str">
        <f t="shared" si="78"/>
        <v/>
      </c>
      <c r="E431" s="113" t="str">
        <f>IF(OR(LEN(I431)=0,Q431&lt;2,Q431=9),"",IF(AND(Q431&lt;4,LEFT(V431,1)="#"),"###",IF(Q431=2,IF(HEX2DEC(V431)&gt;255,"&gt;FF!",RIGHT(V431,2)),IF(Q431=3,DEC2HEX(MOD(HEX2DEC(V431),256),2),IF(ISNA(MATCH(R431,'8080'!$D$6:$D$252,0)),"###",VLOOKUP(R431,'8080'!$D$6:$K$252,4,0))))))</f>
        <v/>
      </c>
      <c r="F431" s="114" t="str">
        <f t="shared" si="87"/>
        <v/>
      </c>
      <c r="G431" s="53" t="str">
        <f t="shared" si="79"/>
        <v/>
      </c>
      <c r="H431" s="52"/>
      <c r="I431" s="43"/>
      <c r="J431" s="43"/>
      <c r="K431" s="251"/>
      <c r="L431" s="55" t="str">
        <f t="shared" si="80"/>
        <v/>
      </c>
      <c r="M431" s="38" t="str">
        <f>IF(ISNUMBER(Q431),IF(Q431&lt;10,"",VLOOKUP(R431,'8080'!$D$6:$J$252,'8080'!$I$4,0)),"")</f>
        <v/>
      </c>
      <c r="N431" s="53" t="str">
        <f>IF(ISNUMBER(Q431),IF(Q431&lt;10,"",VLOOKUP(R431,'8080'!$D$6:$J$252,'8080'!$H$4,0)),"")</f>
        <v/>
      </c>
      <c r="O431" s="210"/>
      <c r="P431" s="44"/>
      <c r="Q431" s="38" t="str">
        <f>IF(LEN(I431)=0,"",IF(I431="org",0,IF(I431="equ",1,IF(I431="db",2,IF(I431="dw",3,IF(I431="end",9,IF(ISNA(MATCH(I431,'8080'!$B$6:$B$252,0)),"BOGUS",VLOOKUP(I431,'8080'!$B$6:$L$252,'8080'!K$3,0))))))))</f>
        <v/>
      </c>
      <c r="R431" s="37" t="str">
        <f t="shared" si="81"/>
        <v/>
      </c>
      <c r="S431" s="38" t="str">
        <f>IF(LEN(Q431)=0,"",IF(Q431&gt;9,VLOOKUP(R431,'8080'!$D$6:$E$252,'8080'!$E$4,0),IF(OR(Q431&lt;2,Q431=9),0,IF(Q431=2,1,IF(Q431=3,2,"ERROR!")))))</f>
        <v/>
      </c>
      <c r="T431" s="37" t="str">
        <f t="shared" si="82"/>
        <v/>
      </c>
      <c r="U431" s="37" t="str">
        <f t="shared" si="88"/>
        <v/>
      </c>
      <c r="V431" s="37" t="str">
        <f t="shared" si="89"/>
        <v/>
      </c>
      <c r="W431" s="37" t="str">
        <f t="shared" si="83"/>
        <v/>
      </c>
      <c r="X431" s="38" t="str">
        <f t="shared" si="90"/>
        <v>0029</v>
      </c>
      <c r="Y431" s="38" t="str">
        <f t="shared" si="84"/>
        <v>0000</v>
      </c>
      <c r="Z431" s="38" t="str">
        <f t="shared" si="85"/>
        <v/>
      </c>
      <c r="AA431" s="37" t="str">
        <f>IF(LEFT(R431,1)="#","Invalid Instruction!",IF(ISNUMBER(Q431),IF(Q431&lt;10,"",VLOOKUP(R431,'8080'!$D$6:$J$252,'8080'!$J$4,0)),""))</f>
        <v/>
      </c>
      <c r="AB431" s="37" t="str">
        <f>IF(LEN(W431)=0,"",IF(ISERROR(VALUE(LEFT(W431,1))),IF(ISNA(MATCH(W431,W$13:W430,0)),"","DUP"),"LAB"))</f>
        <v/>
      </c>
      <c r="AC431" s="49"/>
    </row>
    <row r="432" spans="1:29" x14ac:dyDescent="0.2">
      <c r="A432" s="44"/>
      <c r="B432" s="210"/>
      <c r="C432" s="208" t="str">
        <f t="shared" si="86"/>
        <v/>
      </c>
      <c r="D432" s="54" t="str">
        <f t="shared" si="78"/>
        <v/>
      </c>
      <c r="E432" s="113" t="str">
        <f>IF(OR(LEN(I432)=0,Q432&lt;2,Q432=9),"",IF(AND(Q432&lt;4,LEFT(V432,1)="#"),"###",IF(Q432=2,IF(HEX2DEC(V432)&gt;255,"&gt;FF!",RIGHT(V432,2)),IF(Q432=3,DEC2HEX(MOD(HEX2DEC(V432),256),2),IF(ISNA(MATCH(R432,'8080'!$D$6:$D$252,0)),"###",VLOOKUP(R432,'8080'!$D$6:$K$252,4,0))))))</f>
        <v/>
      </c>
      <c r="F432" s="114" t="str">
        <f t="shared" si="87"/>
        <v/>
      </c>
      <c r="G432" s="53" t="str">
        <f t="shared" si="79"/>
        <v/>
      </c>
      <c r="H432" s="52"/>
      <c r="I432" s="43"/>
      <c r="J432" s="43"/>
      <c r="K432" s="251"/>
      <c r="L432" s="55" t="str">
        <f t="shared" si="80"/>
        <v/>
      </c>
      <c r="M432" s="38" t="str">
        <f>IF(ISNUMBER(Q432),IF(Q432&lt;10,"",VLOOKUP(R432,'8080'!$D$6:$J$252,'8080'!$I$4,0)),"")</f>
        <v/>
      </c>
      <c r="N432" s="53" t="str">
        <f>IF(ISNUMBER(Q432),IF(Q432&lt;10,"",VLOOKUP(R432,'8080'!$D$6:$J$252,'8080'!$H$4,0)),"")</f>
        <v/>
      </c>
      <c r="O432" s="210"/>
      <c r="P432" s="44"/>
      <c r="Q432" s="38" t="str">
        <f>IF(LEN(I432)=0,"",IF(I432="org",0,IF(I432="equ",1,IF(I432="db",2,IF(I432="dw",3,IF(I432="end",9,IF(ISNA(MATCH(I432,'8080'!$B$6:$B$252,0)),"BOGUS",VLOOKUP(I432,'8080'!$B$6:$L$252,'8080'!K$3,0))))))))</f>
        <v/>
      </c>
      <c r="R432" s="37" t="str">
        <f t="shared" si="81"/>
        <v/>
      </c>
      <c r="S432" s="38" t="str">
        <f>IF(LEN(Q432)=0,"",IF(Q432&gt;9,VLOOKUP(R432,'8080'!$D$6:$E$252,'8080'!$E$4,0),IF(OR(Q432&lt;2,Q432=9),0,IF(Q432=2,1,IF(Q432=3,2,"ERROR!")))))</f>
        <v/>
      </c>
      <c r="T432" s="37" t="str">
        <f t="shared" si="82"/>
        <v/>
      </c>
      <c r="U432" s="37" t="str">
        <f t="shared" si="88"/>
        <v/>
      </c>
      <c r="V432" s="37" t="str">
        <f t="shared" si="89"/>
        <v/>
      </c>
      <c r="W432" s="37" t="str">
        <f t="shared" si="83"/>
        <v/>
      </c>
      <c r="X432" s="38" t="str">
        <f t="shared" si="90"/>
        <v>0029</v>
      </c>
      <c r="Y432" s="38" t="str">
        <f t="shared" si="84"/>
        <v>0000</v>
      </c>
      <c r="Z432" s="38" t="str">
        <f t="shared" si="85"/>
        <v/>
      </c>
      <c r="AA432" s="37" t="str">
        <f>IF(LEFT(R432,1)="#","Invalid Instruction!",IF(ISNUMBER(Q432),IF(Q432&lt;10,"",VLOOKUP(R432,'8080'!$D$6:$J$252,'8080'!$J$4,0)),""))</f>
        <v/>
      </c>
      <c r="AB432" s="37" t="str">
        <f>IF(LEN(W432)=0,"",IF(ISERROR(VALUE(LEFT(W432,1))),IF(ISNA(MATCH(W432,W$13:W431,0)),"","DUP"),"LAB"))</f>
        <v/>
      </c>
      <c r="AC432" s="49"/>
    </row>
    <row r="433" spans="1:29" x14ac:dyDescent="0.2">
      <c r="A433" s="44"/>
      <c r="B433" s="210"/>
      <c r="C433" s="208" t="str">
        <f t="shared" si="86"/>
        <v/>
      </c>
      <c r="D433" s="54" t="str">
        <f t="shared" si="78"/>
        <v/>
      </c>
      <c r="E433" s="113" t="str">
        <f>IF(OR(LEN(I433)=0,Q433&lt;2,Q433=9),"",IF(AND(Q433&lt;4,LEFT(V433,1)="#"),"###",IF(Q433=2,IF(HEX2DEC(V433)&gt;255,"&gt;FF!",RIGHT(V433,2)),IF(Q433=3,DEC2HEX(MOD(HEX2DEC(V433),256),2),IF(ISNA(MATCH(R433,'8080'!$D$6:$D$252,0)),"###",VLOOKUP(R433,'8080'!$D$6:$K$252,4,0))))))</f>
        <v/>
      </c>
      <c r="F433" s="114" t="str">
        <f t="shared" si="87"/>
        <v/>
      </c>
      <c r="G433" s="53" t="str">
        <f t="shared" si="79"/>
        <v/>
      </c>
      <c r="H433" s="52"/>
      <c r="I433" s="43"/>
      <c r="J433" s="43"/>
      <c r="K433" s="251"/>
      <c r="L433" s="55" t="str">
        <f t="shared" si="80"/>
        <v/>
      </c>
      <c r="M433" s="38" t="str">
        <f>IF(ISNUMBER(Q433),IF(Q433&lt;10,"",VLOOKUP(R433,'8080'!$D$6:$J$252,'8080'!$I$4,0)),"")</f>
        <v/>
      </c>
      <c r="N433" s="53" t="str">
        <f>IF(ISNUMBER(Q433),IF(Q433&lt;10,"",VLOOKUP(R433,'8080'!$D$6:$J$252,'8080'!$H$4,0)),"")</f>
        <v/>
      </c>
      <c r="O433" s="210"/>
      <c r="P433" s="44"/>
      <c r="Q433" s="38" t="str">
        <f>IF(LEN(I433)=0,"",IF(I433="org",0,IF(I433="equ",1,IF(I433="db",2,IF(I433="dw",3,IF(I433="end",9,IF(ISNA(MATCH(I433,'8080'!$B$6:$B$252,0)),"BOGUS",VLOOKUP(I433,'8080'!$B$6:$L$252,'8080'!K$3,0))))))))</f>
        <v/>
      </c>
      <c r="R433" s="37" t="str">
        <f t="shared" si="81"/>
        <v/>
      </c>
      <c r="S433" s="38" t="str">
        <f>IF(LEN(Q433)=0,"",IF(Q433&gt;9,VLOOKUP(R433,'8080'!$D$6:$E$252,'8080'!$E$4,0),IF(OR(Q433&lt;2,Q433=9),0,IF(Q433=2,1,IF(Q433=3,2,"ERROR!")))))</f>
        <v/>
      </c>
      <c r="T433" s="37" t="str">
        <f t="shared" si="82"/>
        <v/>
      </c>
      <c r="U433" s="37" t="str">
        <f t="shared" si="88"/>
        <v/>
      </c>
      <c r="V433" s="37" t="str">
        <f t="shared" si="89"/>
        <v/>
      </c>
      <c r="W433" s="37" t="str">
        <f t="shared" si="83"/>
        <v/>
      </c>
      <c r="X433" s="38" t="str">
        <f t="shared" si="90"/>
        <v>0029</v>
      </c>
      <c r="Y433" s="38" t="str">
        <f t="shared" si="84"/>
        <v>0000</v>
      </c>
      <c r="Z433" s="38" t="str">
        <f t="shared" si="85"/>
        <v/>
      </c>
      <c r="AA433" s="37" t="str">
        <f>IF(LEFT(R433,1)="#","Invalid Instruction!",IF(ISNUMBER(Q433),IF(Q433&lt;10,"",VLOOKUP(R433,'8080'!$D$6:$J$252,'8080'!$J$4,0)),""))</f>
        <v/>
      </c>
      <c r="AB433" s="37" t="str">
        <f>IF(LEN(W433)=0,"",IF(ISERROR(VALUE(LEFT(W433,1))),IF(ISNA(MATCH(W433,W$13:W432,0)),"","DUP"),"LAB"))</f>
        <v/>
      </c>
      <c r="AC433" s="49"/>
    </row>
    <row r="434" spans="1:29" x14ac:dyDescent="0.2">
      <c r="A434" s="44"/>
      <c r="B434" s="210"/>
      <c r="C434" s="208" t="str">
        <f t="shared" si="86"/>
        <v/>
      </c>
      <c r="D434" s="54" t="str">
        <f t="shared" si="78"/>
        <v/>
      </c>
      <c r="E434" s="113" t="str">
        <f>IF(OR(LEN(I434)=0,Q434&lt;2,Q434=9),"",IF(AND(Q434&lt;4,LEFT(V434,1)="#"),"###",IF(Q434=2,IF(HEX2DEC(V434)&gt;255,"&gt;FF!",RIGHT(V434,2)),IF(Q434=3,DEC2HEX(MOD(HEX2DEC(V434),256),2),IF(ISNA(MATCH(R434,'8080'!$D$6:$D$252,0)),"###",VLOOKUP(R434,'8080'!$D$6:$K$252,4,0))))))</f>
        <v/>
      </c>
      <c r="F434" s="114" t="str">
        <f t="shared" si="87"/>
        <v/>
      </c>
      <c r="G434" s="53" t="str">
        <f t="shared" si="79"/>
        <v/>
      </c>
      <c r="H434" s="52"/>
      <c r="I434" s="43"/>
      <c r="J434" s="43"/>
      <c r="K434" s="251"/>
      <c r="L434" s="55" t="str">
        <f t="shared" si="80"/>
        <v/>
      </c>
      <c r="M434" s="38" t="str">
        <f>IF(ISNUMBER(Q434),IF(Q434&lt;10,"",VLOOKUP(R434,'8080'!$D$6:$J$252,'8080'!$I$4,0)),"")</f>
        <v/>
      </c>
      <c r="N434" s="53" t="str">
        <f>IF(ISNUMBER(Q434),IF(Q434&lt;10,"",VLOOKUP(R434,'8080'!$D$6:$J$252,'8080'!$H$4,0)),"")</f>
        <v/>
      </c>
      <c r="O434" s="210"/>
      <c r="P434" s="44"/>
      <c r="Q434" s="38" t="str">
        <f>IF(LEN(I434)=0,"",IF(I434="org",0,IF(I434="equ",1,IF(I434="db",2,IF(I434="dw",3,IF(I434="end",9,IF(ISNA(MATCH(I434,'8080'!$B$6:$B$252,0)),"BOGUS",VLOOKUP(I434,'8080'!$B$6:$L$252,'8080'!K$3,0))))))))</f>
        <v/>
      </c>
      <c r="R434" s="37" t="str">
        <f t="shared" si="81"/>
        <v/>
      </c>
      <c r="S434" s="38" t="str">
        <f>IF(LEN(Q434)=0,"",IF(Q434&gt;9,VLOOKUP(R434,'8080'!$D$6:$E$252,'8080'!$E$4,0),IF(OR(Q434&lt;2,Q434=9),0,IF(Q434=2,1,IF(Q434=3,2,"ERROR!")))))</f>
        <v/>
      </c>
      <c r="T434" s="37" t="str">
        <f t="shared" si="82"/>
        <v/>
      </c>
      <c r="U434" s="37" t="str">
        <f t="shared" si="88"/>
        <v/>
      </c>
      <c r="V434" s="37" t="str">
        <f t="shared" si="89"/>
        <v/>
      </c>
      <c r="W434" s="37" t="str">
        <f t="shared" si="83"/>
        <v/>
      </c>
      <c r="X434" s="38" t="str">
        <f t="shared" si="90"/>
        <v>0029</v>
      </c>
      <c r="Y434" s="38" t="str">
        <f t="shared" si="84"/>
        <v>0000</v>
      </c>
      <c r="Z434" s="38" t="str">
        <f t="shared" si="85"/>
        <v/>
      </c>
      <c r="AA434" s="37" t="str">
        <f>IF(LEFT(R434,1)="#","Invalid Instruction!",IF(ISNUMBER(Q434),IF(Q434&lt;10,"",VLOOKUP(R434,'8080'!$D$6:$J$252,'8080'!$J$4,0)),""))</f>
        <v/>
      </c>
      <c r="AB434" s="37" t="str">
        <f>IF(LEN(W434)=0,"",IF(ISERROR(VALUE(LEFT(W434,1))),IF(ISNA(MATCH(W434,W$13:W433,0)),"","DUP"),"LAB"))</f>
        <v/>
      </c>
      <c r="AC434" s="49"/>
    </row>
    <row r="435" spans="1:29" x14ac:dyDescent="0.2">
      <c r="A435" s="44"/>
      <c r="B435" s="210"/>
      <c r="C435" s="208" t="str">
        <f t="shared" si="86"/>
        <v/>
      </c>
      <c r="D435" s="54" t="str">
        <f t="shared" si="78"/>
        <v/>
      </c>
      <c r="E435" s="113" t="str">
        <f>IF(OR(LEN(I435)=0,Q435&lt;2,Q435=9),"",IF(AND(Q435&lt;4,LEFT(V435,1)="#"),"###",IF(Q435=2,IF(HEX2DEC(V435)&gt;255,"&gt;FF!",RIGHT(V435,2)),IF(Q435=3,DEC2HEX(MOD(HEX2DEC(V435),256),2),IF(ISNA(MATCH(R435,'8080'!$D$6:$D$252,0)),"###",VLOOKUP(R435,'8080'!$D$6:$K$252,4,0))))))</f>
        <v/>
      </c>
      <c r="F435" s="114" t="str">
        <f t="shared" si="87"/>
        <v/>
      </c>
      <c r="G435" s="53" t="str">
        <f t="shared" si="79"/>
        <v/>
      </c>
      <c r="H435" s="52"/>
      <c r="I435" s="43"/>
      <c r="J435" s="43"/>
      <c r="K435" s="251"/>
      <c r="L435" s="55" t="str">
        <f t="shared" si="80"/>
        <v/>
      </c>
      <c r="M435" s="38" t="str">
        <f>IF(ISNUMBER(Q435),IF(Q435&lt;10,"",VLOOKUP(R435,'8080'!$D$6:$J$252,'8080'!$I$4,0)),"")</f>
        <v/>
      </c>
      <c r="N435" s="53" t="str">
        <f>IF(ISNUMBER(Q435),IF(Q435&lt;10,"",VLOOKUP(R435,'8080'!$D$6:$J$252,'8080'!$H$4,0)),"")</f>
        <v/>
      </c>
      <c r="O435" s="210"/>
      <c r="P435" s="44"/>
      <c r="Q435" s="38" t="str">
        <f>IF(LEN(I435)=0,"",IF(I435="org",0,IF(I435="equ",1,IF(I435="db",2,IF(I435="dw",3,IF(I435="end",9,IF(ISNA(MATCH(I435,'8080'!$B$6:$B$252,0)),"BOGUS",VLOOKUP(I435,'8080'!$B$6:$L$252,'8080'!K$3,0))))))))</f>
        <v/>
      </c>
      <c r="R435" s="37" t="str">
        <f t="shared" si="81"/>
        <v/>
      </c>
      <c r="S435" s="38" t="str">
        <f>IF(LEN(Q435)=0,"",IF(Q435&gt;9,VLOOKUP(R435,'8080'!$D$6:$E$252,'8080'!$E$4,0),IF(OR(Q435&lt;2,Q435=9),0,IF(Q435=2,1,IF(Q435=3,2,"ERROR!")))))</f>
        <v/>
      </c>
      <c r="T435" s="37" t="str">
        <f t="shared" si="82"/>
        <v/>
      </c>
      <c r="U435" s="37" t="str">
        <f t="shared" si="88"/>
        <v/>
      </c>
      <c r="V435" s="37" t="str">
        <f t="shared" si="89"/>
        <v/>
      </c>
      <c r="W435" s="37" t="str">
        <f t="shared" si="83"/>
        <v/>
      </c>
      <c r="X435" s="38" t="str">
        <f t="shared" si="90"/>
        <v>0029</v>
      </c>
      <c r="Y435" s="38" t="str">
        <f t="shared" si="84"/>
        <v>0000</v>
      </c>
      <c r="Z435" s="38" t="str">
        <f t="shared" si="85"/>
        <v/>
      </c>
      <c r="AA435" s="37" t="str">
        <f>IF(LEFT(R435,1)="#","Invalid Instruction!",IF(ISNUMBER(Q435),IF(Q435&lt;10,"",VLOOKUP(R435,'8080'!$D$6:$J$252,'8080'!$J$4,0)),""))</f>
        <v/>
      </c>
      <c r="AB435" s="37" t="str">
        <f>IF(LEN(W435)=0,"",IF(ISERROR(VALUE(LEFT(W435,1))),IF(ISNA(MATCH(W435,W$13:W434,0)),"","DUP"),"LAB"))</f>
        <v/>
      </c>
      <c r="AC435" s="49"/>
    </row>
    <row r="436" spans="1:29" x14ac:dyDescent="0.2">
      <c r="A436" s="44"/>
      <c r="B436" s="210"/>
      <c r="C436" s="208" t="str">
        <f t="shared" si="86"/>
        <v/>
      </c>
      <c r="D436" s="54" t="str">
        <f t="shared" si="78"/>
        <v/>
      </c>
      <c r="E436" s="113" t="str">
        <f>IF(OR(LEN(I436)=0,Q436&lt;2,Q436=9),"",IF(AND(Q436&lt;4,LEFT(V436,1)="#"),"###",IF(Q436=2,IF(HEX2DEC(V436)&gt;255,"&gt;FF!",RIGHT(V436,2)),IF(Q436=3,DEC2HEX(MOD(HEX2DEC(V436),256),2),IF(ISNA(MATCH(R436,'8080'!$D$6:$D$252,0)),"###",VLOOKUP(R436,'8080'!$D$6:$K$252,4,0))))))</f>
        <v/>
      </c>
      <c r="F436" s="114" t="str">
        <f t="shared" si="87"/>
        <v/>
      </c>
      <c r="G436" s="53" t="str">
        <f t="shared" si="79"/>
        <v/>
      </c>
      <c r="H436" s="52"/>
      <c r="I436" s="43"/>
      <c r="J436" s="43"/>
      <c r="K436" s="251"/>
      <c r="L436" s="55" t="str">
        <f t="shared" si="80"/>
        <v/>
      </c>
      <c r="M436" s="38" t="str">
        <f>IF(ISNUMBER(Q436),IF(Q436&lt;10,"",VLOOKUP(R436,'8080'!$D$6:$J$252,'8080'!$I$4,0)),"")</f>
        <v/>
      </c>
      <c r="N436" s="53" t="str">
        <f>IF(ISNUMBER(Q436),IF(Q436&lt;10,"",VLOOKUP(R436,'8080'!$D$6:$J$252,'8080'!$H$4,0)),"")</f>
        <v/>
      </c>
      <c r="O436" s="210"/>
      <c r="P436" s="44"/>
      <c r="Q436" s="38" t="str">
        <f>IF(LEN(I436)=0,"",IF(I436="org",0,IF(I436="equ",1,IF(I436="db",2,IF(I436="dw",3,IF(I436="end",9,IF(ISNA(MATCH(I436,'8080'!$B$6:$B$252,0)),"BOGUS",VLOOKUP(I436,'8080'!$B$6:$L$252,'8080'!K$3,0))))))))</f>
        <v/>
      </c>
      <c r="R436" s="37" t="str">
        <f t="shared" si="81"/>
        <v/>
      </c>
      <c r="S436" s="38" t="str">
        <f>IF(LEN(Q436)=0,"",IF(Q436&gt;9,VLOOKUP(R436,'8080'!$D$6:$E$252,'8080'!$E$4,0),IF(OR(Q436&lt;2,Q436=9),0,IF(Q436=2,1,IF(Q436=3,2,"ERROR!")))))</f>
        <v/>
      </c>
      <c r="T436" s="37" t="str">
        <f t="shared" si="82"/>
        <v/>
      </c>
      <c r="U436" s="37" t="str">
        <f t="shared" si="88"/>
        <v/>
      </c>
      <c r="V436" s="37" t="str">
        <f t="shared" si="89"/>
        <v/>
      </c>
      <c r="W436" s="37" t="str">
        <f t="shared" si="83"/>
        <v/>
      </c>
      <c r="X436" s="38" t="str">
        <f t="shared" si="90"/>
        <v>0029</v>
      </c>
      <c r="Y436" s="38" t="str">
        <f t="shared" si="84"/>
        <v>0000</v>
      </c>
      <c r="Z436" s="38" t="str">
        <f t="shared" si="85"/>
        <v/>
      </c>
      <c r="AA436" s="37" t="str">
        <f>IF(LEFT(R436,1)="#","Invalid Instruction!",IF(ISNUMBER(Q436),IF(Q436&lt;10,"",VLOOKUP(R436,'8080'!$D$6:$J$252,'8080'!$J$4,0)),""))</f>
        <v/>
      </c>
      <c r="AB436" s="37" t="str">
        <f>IF(LEN(W436)=0,"",IF(ISERROR(VALUE(LEFT(W436,1))),IF(ISNA(MATCH(W436,W$13:W435,0)),"","DUP"),"LAB"))</f>
        <v/>
      </c>
      <c r="AC436" s="49"/>
    </row>
    <row r="437" spans="1:29" x14ac:dyDescent="0.2">
      <c r="A437" s="44"/>
      <c r="B437" s="210"/>
      <c r="C437" s="208" t="str">
        <f t="shared" si="86"/>
        <v/>
      </c>
      <c r="D437" s="54" t="str">
        <f t="shared" si="78"/>
        <v/>
      </c>
      <c r="E437" s="113" t="str">
        <f>IF(OR(LEN(I437)=0,Q437&lt;2,Q437=9),"",IF(AND(Q437&lt;4,LEFT(V437,1)="#"),"###",IF(Q437=2,IF(HEX2DEC(V437)&gt;255,"&gt;FF!",RIGHT(V437,2)),IF(Q437=3,DEC2HEX(MOD(HEX2DEC(V437),256),2),IF(ISNA(MATCH(R437,'8080'!$D$6:$D$252,0)),"###",VLOOKUP(R437,'8080'!$D$6:$K$252,4,0))))))</f>
        <v/>
      </c>
      <c r="F437" s="114" t="str">
        <f t="shared" si="87"/>
        <v/>
      </c>
      <c r="G437" s="53" t="str">
        <f t="shared" si="79"/>
        <v/>
      </c>
      <c r="H437" s="52"/>
      <c r="I437" s="43"/>
      <c r="J437" s="43"/>
      <c r="K437" s="251"/>
      <c r="L437" s="55" t="str">
        <f t="shared" si="80"/>
        <v/>
      </c>
      <c r="M437" s="38" t="str">
        <f>IF(ISNUMBER(Q437),IF(Q437&lt;10,"",VLOOKUP(R437,'8080'!$D$6:$J$252,'8080'!$I$4,0)),"")</f>
        <v/>
      </c>
      <c r="N437" s="53" t="str">
        <f>IF(ISNUMBER(Q437),IF(Q437&lt;10,"",VLOOKUP(R437,'8080'!$D$6:$J$252,'8080'!$H$4,0)),"")</f>
        <v/>
      </c>
      <c r="O437" s="210"/>
      <c r="P437" s="44"/>
      <c r="Q437" s="38" t="str">
        <f>IF(LEN(I437)=0,"",IF(I437="org",0,IF(I437="equ",1,IF(I437="db",2,IF(I437="dw",3,IF(I437="end",9,IF(ISNA(MATCH(I437,'8080'!$B$6:$B$252,0)),"BOGUS",VLOOKUP(I437,'8080'!$B$6:$L$252,'8080'!K$3,0))))))))</f>
        <v/>
      </c>
      <c r="R437" s="37" t="str">
        <f t="shared" si="81"/>
        <v/>
      </c>
      <c r="S437" s="38" t="str">
        <f>IF(LEN(Q437)=0,"",IF(Q437&gt;9,VLOOKUP(R437,'8080'!$D$6:$E$252,'8080'!$E$4,0),IF(OR(Q437&lt;2,Q437=9),0,IF(Q437=2,1,IF(Q437=3,2,"ERROR!")))))</f>
        <v/>
      </c>
      <c r="T437" s="37" t="str">
        <f t="shared" si="82"/>
        <v/>
      </c>
      <c r="U437" s="37" t="str">
        <f t="shared" si="88"/>
        <v/>
      </c>
      <c r="V437" s="37" t="str">
        <f t="shared" si="89"/>
        <v/>
      </c>
      <c r="W437" s="37" t="str">
        <f t="shared" si="83"/>
        <v/>
      </c>
      <c r="X437" s="38" t="str">
        <f t="shared" si="90"/>
        <v>0029</v>
      </c>
      <c r="Y437" s="38" t="str">
        <f t="shared" si="84"/>
        <v>0000</v>
      </c>
      <c r="Z437" s="38" t="str">
        <f t="shared" si="85"/>
        <v/>
      </c>
      <c r="AA437" s="37" t="str">
        <f>IF(LEFT(R437,1)="#","Invalid Instruction!",IF(ISNUMBER(Q437),IF(Q437&lt;10,"",VLOOKUP(R437,'8080'!$D$6:$J$252,'8080'!$J$4,0)),""))</f>
        <v/>
      </c>
      <c r="AB437" s="37" t="str">
        <f>IF(LEN(W437)=0,"",IF(ISERROR(VALUE(LEFT(W437,1))),IF(ISNA(MATCH(W437,W$13:W436,0)),"","DUP"),"LAB"))</f>
        <v/>
      </c>
      <c r="AC437" s="49"/>
    </row>
    <row r="438" spans="1:29" x14ac:dyDescent="0.2">
      <c r="A438" s="44"/>
      <c r="B438" s="210"/>
      <c r="C438" s="208" t="str">
        <f t="shared" si="86"/>
        <v/>
      </c>
      <c r="D438" s="54" t="str">
        <f t="shared" si="78"/>
        <v/>
      </c>
      <c r="E438" s="113" t="str">
        <f>IF(OR(LEN(I438)=0,Q438&lt;2,Q438=9),"",IF(AND(Q438&lt;4,LEFT(V438,1)="#"),"###",IF(Q438=2,IF(HEX2DEC(V438)&gt;255,"&gt;FF!",RIGHT(V438,2)),IF(Q438=3,DEC2HEX(MOD(HEX2DEC(V438),256),2),IF(ISNA(MATCH(R438,'8080'!$D$6:$D$252,0)),"###",VLOOKUP(R438,'8080'!$D$6:$K$252,4,0))))))</f>
        <v/>
      </c>
      <c r="F438" s="114" t="str">
        <f t="shared" si="87"/>
        <v/>
      </c>
      <c r="G438" s="53" t="str">
        <f t="shared" si="79"/>
        <v/>
      </c>
      <c r="H438" s="52"/>
      <c r="I438" s="43"/>
      <c r="J438" s="43"/>
      <c r="K438" s="251"/>
      <c r="L438" s="55" t="str">
        <f t="shared" si="80"/>
        <v/>
      </c>
      <c r="M438" s="38" t="str">
        <f>IF(ISNUMBER(Q438),IF(Q438&lt;10,"",VLOOKUP(R438,'8080'!$D$6:$J$252,'8080'!$I$4,0)),"")</f>
        <v/>
      </c>
      <c r="N438" s="53" t="str">
        <f>IF(ISNUMBER(Q438),IF(Q438&lt;10,"",VLOOKUP(R438,'8080'!$D$6:$J$252,'8080'!$H$4,0)),"")</f>
        <v/>
      </c>
      <c r="O438" s="210"/>
      <c r="P438" s="44"/>
      <c r="Q438" s="38" t="str">
        <f>IF(LEN(I438)=0,"",IF(I438="org",0,IF(I438="equ",1,IF(I438="db",2,IF(I438="dw",3,IF(I438="end",9,IF(ISNA(MATCH(I438,'8080'!$B$6:$B$252,0)),"BOGUS",VLOOKUP(I438,'8080'!$B$6:$L$252,'8080'!K$3,0))))))))</f>
        <v/>
      </c>
      <c r="R438" s="37" t="str">
        <f t="shared" si="81"/>
        <v/>
      </c>
      <c r="S438" s="38" t="str">
        <f>IF(LEN(Q438)=0,"",IF(Q438&gt;9,VLOOKUP(R438,'8080'!$D$6:$E$252,'8080'!$E$4,0),IF(OR(Q438&lt;2,Q438=9),0,IF(Q438=2,1,IF(Q438=3,2,"ERROR!")))))</f>
        <v/>
      </c>
      <c r="T438" s="37" t="str">
        <f t="shared" si="82"/>
        <v/>
      </c>
      <c r="U438" s="37" t="str">
        <f t="shared" si="88"/>
        <v/>
      </c>
      <c r="V438" s="37" t="str">
        <f t="shared" si="89"/>
        <v/>
      </c>
      <c r="W438" s="37" t="str">
        <f t="shared" si="83"/>
        <v/>
      </c>
      <c r="X438" s="38" t="str">
        <f t="shared" si="90"/>
        <v>0029</v>
      </c>
      <c r="Y438" s="38" t="str">
        <f t="shared" si="84"/>
        <v>0000</v>
      </c>
      <c r="Z438" s="38" t="str">
        <f t="shared" si="85"/>
        <v/>
      </c>
      <c r="AA438" s="37" t="str">
        <f>IF(LEFT(R438,1)="#","Invalid Instruction!",IF(ISNUMBER(Q438),IF(Q438&lt;10,"",VLOOKUP(R438,'8080'!$D$6:$J$252,'8080'!$J$4,0)),""))</f>
        <v/>
      </c>
      <c r="AB438" s="37" t="str">
        <f>IF(LEN(W438)=0,"",IF(ISERROR(VALUE(LEFT(W438,1))),IF(ISNA(MATCH(W438,W$13:W437,0)),"","DUP"),"LAB"))</f>
        <v/>
      </c>
      <c r="AC438" s="49"/>
    </row>
    <row r="439" spans="1:29" x14ac:dyDescent="0.2">
      <c r="A439" s="44"/>
      <c r="B439" s="210"/>
      <c r="C439" s="208" t="str">
        <f t="shared" si="86"/>
        <v/>
      </c>
      <c r="D439" s="54" t="str">
        <f t="shared" si="78"/>
        <v/>
      </c>
      <c r="E439" s="113" t="str">
        <f>IF(OR(LEN(I439)=0,Q439&lt;2,Q439=9),"",IF(AND(Q439&lt;4,LEFT(V439,1)="#"),"###",IF(Q439=2,IF(HEX2DEC(V439)&gt;255,"&gt;FF!",RIGHT(V439,2)),IF(Q439=3,DEC2HEX(MOD(HEX2DEC(V439),256),2),IF(ISNA(MATCH(R439,'8080'!$D$6:$D$252,0)),"###",VLOOKUP(R439,'8080'!$D$6:$K$252,4,0))))))</f>
        <v/>
      </c>
      <c r="F439" s="114" t="str">
        <f t="shared" si="87"/>
        <v/>
      </c>
      <c r="G439" s="53" t="str">
        <f t="shared" si="79"/>
        <v/>
      </c>
      <c r="H439" s="52"/>
      <c r="I439" s="43"/>
      <c r="J439" s="43"/>
      <c r="K439" s="251"/>
      <c r="L439" s="55" t="str">
        <f t="shared" si="80"/>
        <v/>
      </c>
      <c r="M439" s="38" t="str">
        <f>IF(ISNUMBER(Q439),IF(Q439&lt;10,"",VLOOKUP(R439,'8080'!$D$6:$J$252,'8080'!$I$4,0)),"")</f>
        <v/>
      </c>
      <c r="N439" s="53" t="str">
        <f>IF(ISNUMBER(Q439),IF(Q439&lt;10,"",VLOOKUP(R439,'8080'!$D$6:$J$252,'8080'!$H$4,0)),"")</f>
        <v/>
      </c>
      <c r="O439" s="210"/>
      <c r="P439" s="44"/>
      <c r="Q439" s="38" t="str">
        <f>IF(LEN(I439)=0,"",IF(I439="org",0,IF(I439="equ",1,IF(I439="db",2,IF(I439="dw",3,IF(I439="end",9,IF(ISNA(MATCH(I439,'8080'!$B$6:$B$252,0)),"BOGUS",VLOOKUP(I439,'8080'!$B$6:$L$252,'8080'!K$3,0))))))))</f>
        <v/>
      </c>
      <c r="R439" s="37" t="str">
        <f t="shared" si="81"/>
        <v/>
      </c>
      <c r="S439" s="38" t="str">
        <f>IF(LEN(Q439)=0,"",IF(Q439&gt;9,VLOOKUP(R439,'8080'!$D$6:$E$252,'8080'!$E$4,0),IF(OR(Q439&lt;2,Q439=9),0,IF(Q439=2,1,IF(Q439=3,2,"ERROR!")))))</f>
        <v/>
      </c>
      <c r="T439" s="37" t="str">
        <f t="shared" si="82"/>
        <v/>
      </c>
      <c r="U439" s="37" t="str">
        <f t="shared" si="88"/>
        <v/>
      </c>
      <c r="V439" s="37" t="str">
        <f t="shared" si="89"/>
        <v/>
      </c>
      <c r="W439" s="37" t="str">
        <f t="shared" si="83"/>
        <v/>
      </c>
      <c r="X439" s="38" t="str">
        <f t="shared" si="90"/>
        <v>0029</v>
      </c>
      <c r="Y439" s="38" t="str">
        <f t="shared" si="84"/>
        <v>0000</v>
      </c>
      <c r="Z439" s="38" t="str">
        <f t="shared" si="85"/>
        <v/>
      </c>
      <c r="AA439" s="37" t="str">
        <f>IF(LEFT(R439,1)="#","Invalid Instruction!",IF(ISNUMBER(Q439),IF(Q439&lt;10,"",VLOOKUP(R439,'8080'!$D$6:$J$252,'8080'!$J$4,0)),""))</f>
        <v/>
      </c>
      <c r="AB439" s="37" t="str">
        <f>IF(LEN(W439)=0,"",IF(ISERROR(VALUE(LEFT(W439,1))),IF(ISNA(MATCH(W439,W$13:W438,0)),"","DUP"),"LAB"))</f>
        <v/>
      </c>
      <c r="AC439" s="49"/>
    </row>
    <row r="440" spans="1:29" x14ac:dyDescent="0.2">
      <c r="A440" s="44"/>
      <c r="B440" s="210"/>
      <c r="C440" s="208" t="str">
        <f t="shared" si="86"/>
        <v/>
      </c>
      <c r="D440" s="54" t="str">
        <f t="shared" si="78"/>
        <v/>
      </c>
      <c r="E440" s="113" t="str">
        <f>IF(OR(LEN(I440)=0,Q440&lt;2,Q440=9),"",IF(AND(Q440&lt;4,LEFT(V440,1)="#"),"###",IF(Q440=2,IF(HEX2DEC(V440)&gt;255,"&gt;FF!",RIGHT(V440,2)),IF(Q440=3,DEC2HEX(MOD(HEX2DEC(V440),256),2),IF(ISNA(MATCH(R440,'8080'!$D$6:$D$252,0)),"###",VLOOKUP(R440,'8080'!$D$6:$K$252,4,0))))))</f>
        <v/>
      </c>
      <c r="F440" s="114" t="str">
        <f t="shared" si="87"/>
        <v/>
      </c>
      <c r="G440" s="53" t="str">
        <f t="shared" si="79"/>
        <v/>
      </c>
      <c r="H440" s="52"/>
      <c r="I440" s="43"/>
      <c r="J440" s="43"/>
      <c r="K440" s="251"/>
      <c r="L440" s="55" t="str">
        <f t="shared" si="80"/>
        <v/>
      </c>
      <c r="M440" s="38" t="str">
        <f>IF(ISNUMBER(Q440),IF(Q440&lt;10,"",VLOOKUP(R440,'8080'!$D$6:$J$252,'8080'!$I$4,0)),"")</f>
        <v/>
      </c>
      <c r="N440" s="53" t="str">
        <f>IF(ISNUMBER(Q440),IF(Q440&lt;10,"",VLOOKUP(R440,'8080'!$D$6:$J$252,'8080'!$H$4,0)),"")</f>
        <v/>
      </c>
      <c r="O440" s="210"/>
      <c r="P440" s="44"/>
      <c r="Q440" s="38" t="str">
        <f>IF(LEN(I440)=0,"",IF(I440="org",0,IF(I440="equ",1,IF(I440="db",2,IF(I440="dw",3,IF(I440="end",9,IF(ISNA(MATCH(I440,'8080'!$B$6:$B$252,0)),"BOGUS",VLOOKUP(I440,'8080'!$B$6:$L$252,'8080'!K$3,0))))))))</f>
        <v/>
      </c>
      <c r="R440" s="37" t="str">
        <f t="shared" si="81"/>
        <v/>
      </c>
      <c r="S440" s="38" t="str">
        <f>IF(LEN(Q440)=0,"",IF(Q440&gt;9,VLOOKUP(R440,'8080'!$D$6:$E$252,'8080'!$E$4,0),IF(OR(Q440&lt;2,Q440=9),0,IF(Q440=2,1,IF(Q440=3,2,"ERROR!")))))</f>
        <v/>
      </c>
      <c r="T440" s="37" t="str">
        <f t="shared" si="82"/>
        <v/>
      </c>
      <c r="U440" s="37" t="str">
        <f t="shared" si="88"/>
        <v/>
      </c>
      <c r="V440" s="37" t="str">
        <f t="shared" si="89"/>
        <v/>
      </c>
      <c r="W440" s="37" t="str">
        <f t="shared" si="83"/>
        <v/>
      </c>
      <c r="X440" s="38" t="str">
        <f t="shared" si="90"/>
        <v>0029</v>
      </c>
      <c r="Y440" s="38" t="str">
        <f t="shared" si="84"/>
        <v>0000</v>
      </c>
      <c r="Z440" s="38" t="str">
        <f t="shared" si="85"/>
        <v/>
      </c>
      <c r="AA440" s="37" t="str">
        <f>IF(LEFT(R440,1)="#","Invalid Instruction!",IF(ISNUMBER(Q440),IF(Q440&lt;10,"",VLOOKUP(R440,'8080'!$D$6:$J$252,'8080'!$J$4,0)),""))</f>
        <v/>
      </c>
      <c r="AB440" s="37" t="str">
        <f>IF(LEN(W440)=0,"",IF(ISERROR(VALUE(LEFT(W440,1))),IF(ISNA(MATCH(W440,W$13:W439,0)),"","DUP"),"LAB"))</f>
        <v/>
      </c>
      <c r="AC440" s="49"/>
    </row>
    <row r="441" spans="1:29" x14ac:dyDescent="0.2">
      <c r="A441" s="44"/>
      <c r="B441" s="210"/>
      <c r="C441" s="208" t="str">
        <f t="shared" si="86"/>
        <v/>
      </c>
      <c r="D441" s="54" t="str">
        <f t="shared" si="78"/>
        <v/>
      </c>
      <c r="E441" s="113" t="str">
        <f>IF(OR(LEN(I441)=0,Q441&lt;2,Q441=9),"",IF(AND(Q441&lt;4,LEFT(V441,1)="#"),"###",IF(Q441=2,IF(HEX2DEC(V441)&gt;255,"&gt;FF!",RIGHT(V441,2)),IF(Q441=3,DEC2HEX(MOD(HEX2DEC(V441),256),2),IF(ISNA(MATCH(R441,'8080'!$D$6:$D$252,0)),"###",VLOOKUP(R441,'8080'!$D$6:$K$252,4,0))))))</f>
        <v/>
      </c>
      <c r="F441" s="114" t="str">
        <f t="shared" si="87"/>
        <v/>
      </c>
      <c r="G441" s="53" t="str">
        <f t="shared" si="79"/>
        <v/>
      </c>
      <c r="H441" s="52"/>
      <c r="I441" s="43"/>
      <c r="J441" s="43"/>
      <c r="K441" s="251"/>
      <c r="L441" s="55" t="str">
        <f t="shared" si="80"/>
        <v/>
      </c>
      <c r="M441" s="38" t="str">
        <f>IF(ISNUMBER(Q441),IF(Q441&lt;10,"",VLOOKUP(R441,'8080'!$D$6:$J$252,'8080'!$I$4,0)),"")</f>
        <v/>
      </c>
      <c r="N441" s="53" t="str">
        <f>IF(ISNUMBER(Q441),IF(Q441&lt;10,"",VLOOKUP(R441,'8080'!$D$6:$J$252,'8080'!$H$4,0)),"")</f>
        <v/>
      </c>
      <c r="O441" s="210"/>
      <c r="P441" s="44"/>
      <c r="Q441" s="38" t="str">
        <f>IF(LEN(I441)=0,"",IF(I441="org",0,IF(I441="equ",1,IF(I441="db",2,IF(I441="dw",3,IF(I441="end",9,IF(ISNA(MATCH(I441,'8080'!$B$6:$B$252,0)),"BOGUS",VLOOKUP(I441,'8080'!$B$6:$L$252,'8080'!K$3,0))))))))</f>
        <v/>
      </c>
      <c r="R441" s="37" t="str">
        <f t="shared" si="81"/>
        <v/>
      </c>
      <c r="S441" s="38" t="str">
        <f>IF(LEN(Q441)=0,"",IF(Q441&gt;9,VLOOKUP(R441,'8080'!$D$6:$E$252,'8080'!$E$4,0),IF(OR(Q441&lt;2,Q441=9),0,IF(Q441=2,1,IF(Q441=3,2,"ERROR!")))))</f>
        <v/>
      </c>
      <c r="T441" s="37" t="str">
        <f t="shared" si="82"/>
        <v/>
      </c>
      <c r="U441" s="37" t="str">
        <f t="shared" si="88"/>
        <v/>
      </c>
      <c r="V441" s="37" t="str">
        <f t="shared" si="89"/>
        <v/>
      </c>
      <c r="W441" s="37" t="str">
        <f t="shared" si="83"/>
        <v/>
      </c>
      <c r="X441" s="38" t="str">
        <f t="shared" si="90"/>
        <v>0029</v>
      </c>
      <c r="Y441" s="38" t="str">
        <f t="shared" si="84"/>
        <v>0000</v>
      </c>
      <c r="Z441" s="38" t="str">
        <f t="shared" si="85"/>
        <v/>
      </c>
      <c r="AA441" s="37" t="str">
        <f>IF(LEFT(R441,1)="#","Invalid Instruction!",IF(ISNUMBER(Q441),IF(Q441&lt;10,"",VLOOKUP(R441,'8080'!$D$6:$J$252,'8080'!$J$4,0)),""))</f>
        <v/>
      </c>
      <c r="AB441" s="37" t="str">
        <f>IF(LEN(W441)=0,"",IF(ISERROR(VALUE(LEFT(W441,1))),IF(ISNA(MATCH(W441,W$13:W440,0)),"","DUP"),"LAB"))</f>
        <v/>
      </c>
      <c r="AC441" s="49"/>
    </row>
    <row r="442" spans="1:29" x14ac:dyDescent="0.2">
      <c r="A442" s="44"/>
      <c r="B442" s="210"/>
      <c r="C442" s="208" t="str">
        <f t="shared" si="86"/>
        <v/>
      </c>
      <c r="D442" s="54" t="str">
        <f t="shared" si="78"/>
        <v/>
      </c>
      <c r="E442" s="113" t="str">
        <f>IF(OR(LEN(I442)=0,Q442&lt;2,Q442=9),"",IF(AND(Q442&lt;4,LEFT(V442,1)="#"),"###",IF(Q442=2,IF(HEX2DEC(V442)&gt;255,"&gt;FF!",RIGHT(V442,2)),IF(Q442=3,DEC2HEX(MOD(HEX2DEC(V442),256),2),IF(ISNA(MATCH(R442,'8080'!$D$6:$D$252,0)),"###",VLOOKUP(R442,'8080'!$D$6:$K$252,4,0))))))</f>
        <v/>
      </c>
      <c r="F442" s="114" t="str">
        <f t="shared" si="87"/>
        <v/>
      </c>
      <c r="G442" s="53" t="str">
        <f t="shared" si="79"/>
        <v/>
      </c>
      <c r="H442" s="52"/>
      <c r="I442" s="43"/>
      <c r="J442" s="43"/>
      <c r="K442" s="251"/>
      <c r="L442" s="55" t="str">
        <f t="shared" si="80"/>
        <v/>
      </c>
      <c r="M442" s="38" t="str">
        <f>IF(ISNUMBER(Q442),IF(Q442&lt;10,"",VLOOKUP(R442,'8080'!$D$6:$J$252,'8080'!$I$4,0)),"")</f>
        <v/>
      </c>
      <c r="N442" s="53" t="str">
        <f>IF(ISNUMBER(Q442),IF(Q442&lt;10,"",VLOOKUP(R442,'8080'!$D$6:$J$252,'8080'!$H$4,0)),"")</f>
        <v/>
      </c>
      <c r="O442" s="210"/>
      <c r="P442" s="44"/>
      <c r="Q442" s="38" t="str">
        <f>IF(LEN(I442)=0,"",IF(I442="org",0,IF(I442="equ",1,IF(I442="db",2,IF(I442="dw",3,IF(I442="end",9,IF(ISNA(MATCH(I442,'8080'!$B$6:$B$252,0)),"BOGUS",VLOOKUP(I442,'8080'!$B$6:$L$252,'8080'!K$3,0))))))))</f>
        <v/>
      </c>
      <c r="R442" s="37" t="str">
        <f t="shared" si="81"/>
        <v/>
      </c>
      <c r="S442" s="38" t="str">
        <f>IF(LEN(Q442)=0,"",IF(Q442&gt;9,VLOOKUP(R442,'8080'!$D$6:$E$252,'8080'!$E$4,0),IF(OR(Q442&lt;2,Q442=9),0,IF(Q442=2,1,IF(Q442=3,2,"ERROR!")))))</f>
        <v/>
      </c>
      <c r="T442" s="37" t="str">
        <f t="shared" si="82"/>
        <v/>
      </c>
      <c r="U442" s="37" t="str">
        <f t="shared" si="88"/>
        <v/>
      </c>
      <c r="V442" s="37" t="str">
        <f t="shared" si="89"/>
        <v/>
      </c>
      <c r="W442" s="37" t="str">
        <f t="shared" si="83"/>
        <v/>
      </c>
      <c r="X442" s="38" t="str">
        <f t="shared" si="90"/>
        <v>0029</v>
      </c>
      <c r="Y442" s="38" t="str">
        <f t="shared" si="84"/>
        <v>0000</v>
      </c>
      <c r="Z442" s="38" t="str">
        <f t="shared" si="85"/>
        <v/>
      </c>
      <c r="AA442" s="37" t="str">
        <f>IF(LEFT(R442,1)="#","Invalid Instruction!",IF(ISNUMBER(Q442),IF(Q442&lt;10,"",VLOOKUP(R442,'8080'!$D$6:$J$252,'8080'!$J$4,0)),""))</f>
        <v/>
      </c>
      <c r="AB442" s="37" t="str">
        <f>IF(LEN(W442)=0,"",IF(ISERROR(VALUE(LEFT(W442,1))),IF(ISNA(MATCH(W442,W$13:W441,0)),"","DUP"),"LAB"))</f>
        <v/>
      </c>
      <c r="AC442" s="49"/>
    </row>
    <row r="443" spans="1:29" x14ac:dyDescent="0.2">
      <c r="A443" s="44"/>
      <c r="B443" s="210"/>
      <c r="C443" s="208" t="str">
        <f t="shared" si="86"/>
        <v/>
      </c>
      <c r="D443" s="54" t="str">
        <f t="shared" si="78"/>
        <v/>
      </c>
      <c r="E443" s="113" t="str">
        <f>IF(OR(LEN(I443)=0,Q443&lt;2,Q443=9),"",IF(AND(Q443&lt;4,LEFT(V443,1)="#"),"###",IF(Q443=2,IF(HEX2DEC(V443)&gt;255,"&gt;FF!",RIGHT(V443,2)),IF(Q443=3,DEC2HEX(MOD(HEX2DEC(V443),256),2),IF(ISNA(MATCH(R443,'8080'!$D$6:$D$252,0)),"###",VLOOKUP(R443,'8080'!$D$6:$K$252,4,0))))))</f>
        <v/>
      </c>
      <c r="F443" s="114" t="str">
        <f t="shared" si="87"/>
        <v/>
      </c>
      <c r="G443" s="53" t="str">
        <f t="shared" si="79"/>
        <v/>
      </c>
      <c r="H443" s="52"/>
      <c r="I443" s="43"/>
      <c r="J443" s="43"/>
      <c r="K443" s="251"/>
      <c r="L443" s="55" t="str">
        <f t="shared" si="80"/>
        <v/>
      </c>
      <c r="M443" s="38" t="str">
        <f>IF(ISNUMBER(Q443),IF(Q443&lt;10,"",VLOOKUP(R443,'8080'!$D$6:$J$252,'8080'!$I$4,0)),"")</f>
        <v/>
      </c>
      <c r="N443" s="53" t="str">
        <f>IF(ISNUMBER(Q443),IF(Q443&lt;10,"",VLOOKUP(R443,'8080'!$D$6:$J$252,'8080'!$H$4,0)),"")</f>
        <v/>
      </c>
      <c r="O443" s="210"/>
      <c r="P443" s="44"/>
      <c r="Q443" s="38" t="str">
        <f>IF(LEN(I443)=0,"",IF(I443="org",0,IF(I443="equ",1,IF(I443="db",2,IF(I443="dw",3,IF(I443="end",9,IF(ISNA(MATCH(I443,'8080'!$B$6:$B$252,0)),"BOGUS",VLOOKUP(I443,'8080'!$B$6:$L$252,'8080'!K$3,0))))))))</f>
        <v/>
      </c>
      <c r="R443" s="37" t="str">
        <f t="shared" si="81"/>
        <v/>
      </c>
      <c r="S443" s="38" t="str">
        <f>IF(LEN(Q443)=0,"",IF(Q443&gt;9,VLOOKUP(R443,'8080'!$D$6:$E$252,'8080'!$E$4,0),IF(OR(Q443&lt;2,Q443=9),0,IF(Q443=2,1,IF(Q443=3,2,"ERROR!")))))</f>
        <v/>
      </c>
      <c r="T443" s="37" t="str">
        <f t="shared" si="82"/>
        <v/>
      </c>
      <c r="U443" s="37" t="str">
        <f t="shared" si="88"/>
        <v/>
      </c>
      <c r="V443" s="37" t="str">
        <f t="shared" si="89"/>
        <v/>
      </c>
      <c r="W443" s="37" t="str">
        <f t="shared" si="83"/>
        <v/>
      </c>
      <c r="X443" s="38" t="str">
        <f t="shared" si="90"/>
        <v>0029</v>
      </c>
      <c r="Y443" s="38" t="str">
        <f t="shared" si="84"/>
        <v>0000</v>
      </c>
      <c r="Z443" s="38" t="str">
        <f t="shared" si="85"/>
        <v/>
      </c>
      <c r="AA443" s="37" t="str">
        <f>IF(LEFT(R443,1)="#","Invalid Instruction!",IF(ISNUMBER(Q443),IF(Q443&lt;10,"",VLOOKUP(R443,'8080'!$D$6:$J$252,'8080'!$J$4,0)),""))</f>
        <v/>
      </c>
      <c r="AB443" s="37" t="str">
        <f>IF(LEN(W443)=0,"",IF(ISERROR(VALUE(LEFT(W443,1))),IF(ISNA(MATCH(W443,W$13:W442,0)),"","DUP"),"LAB"))</f>
        <v/>
      </c>
      <c r="AC443" s="49"/>
    </row>
    <row r="444" spans="1:29" x14ac:dyDescent="0.2">
      <c r="A444" s="44"/>
      <c r="B444" s="210"/>
      <c r="C444" s="208" t="str">
        <f t="shared" si="86"/>
        <v/>
      </c>
      <c r="D444" s="54" t="str">
        <f t="shared" si="78"/>
        <v/>
      </c>
      <c r="E444" s="113" t="str">
        <f>IF(OR(LEN(I444)=0,Q444&lt;2,Q444=9),"",IF(AND(Q444&lt;4,LEFT(V444,1)="#"),"###",IF(Q444=2,IF(HEX2DEC(V444)&gt;255,"&gt;FF!",RIGHT(V444,2)),IF(Q444=3,DEC2HEX(MOD(HEX2DEC(V444),256),2),IF(ISNA(MATCH(R444,'8080'!$D$6:$D$252,0)),"###",VLOOKUP(R444,'8080'!$D$6:$K$252,4,0))))))</f>
        <v/>
      </c>
      <c r="F444" s="114" t="str">
        <f t="shared" si="87"/>
        <v/>
      </c>
      <c r="G444" s="53" t="str">
        <f t="shared" si="79"/>
        <v/>
      </c>
      <c r="H444" s="52"/>
      <c r="I444" s="43"/>
      <c r="J444" s="43"/>
      <c r="K444" s="251"/>
      <c r="L444" s="55" t="str">
        <f t="shared" si="80"/>
        <v/>
      </c>
      <c r="M444" s="38" t="str">
        <f>IF(ISNUMBER(Q444),IF(Q444&lt;10,"",VLOOKUP(R444,'8080'!$D$6:$J$252,'8080'!$I$4,0)),"")</f>
        <v/>
      </c>
      <c r="N444" s="53" t="str">
        <f>IF(ISNUMBER(Q444),IF(Q444&lt;10,"",VLOOKUP(R444,'8080'!$D$6:$J$252,'8080'!$H$4,0)),"")</f>
        <v/>
      </c>
      <c r="O444" s="210"/>
      <c r="P444" s="44"/>
      <c r="Q444" s="38" t="str">
        <f>IF(LEN(I444)=0,"",IF(I444="org",0,IF(I444="equ",1,IF(I444="db",2,IF(I444="dw",3,IF(I444="end",9,IF(ISNA(MATCH(I444,'8080'!$B$6:$B$252,0)),"BOGUS",VLOOKUP(I444,'8080'!$B$6:$L$252,'8080'!K$3,0))))))))</f>
        <v/>
      </c>
      <c r="R444" s="37" t="str">
        <f t="shared" si="81"/>
        <v/>
      </c>
      <c r="S444" s="38" t="str">
        <f>IF(LEN(Q444)=0,"",IF(Q444&gt;9,VLOOKUP(R444,'8080'!$D$6:$E$252,'8080'!$E$4,0),IF(OR(Q444&lt;2,Q444=9),0,IF(Q444=2,1,IF(Q444=3,2,"ERROR!")))))</f>
        <v/>
      </c>
      <c r="T444" s="37" t="str">
        <f t="shared" si="82"/>
        <v/>
      </c>
      <c r="U444" s="37" t="str">
        <f t="shared" si="88"/>
        <v/>
      </c>
      <c r="V444" s="37" t="str">
        <f t="shared" si="89"/>
        <v/>
      </c>
      <c r="W444" s="37" t="str">
        <f t="shared" si="83"/>
        <v/>
      </c>
      <c r="X444" s="38" t="str">
        <f t="shared" si="90"/>
        <v>0029</v>
      </c>
      <c r="Y444" s="38" t="str">
        <f t="shared" si="84"/>
        <v>0000</v>
      </c>
      <c r="Z444" s="38" t="str">
        <f t="shared" si="85"/>
        <v/>
      </c>
      <c r="AA444" s="37" t="str">
        <f>IF(LEFT(R444,1)="#","Invalid Instruction!",IF(ISNUMBER(Q444),IF(Q444&lt;10,"",VLOOKUP(R444,'8080'!$D$6:$J$252,'8080'!$J$4,0)),""))</f>
        <v/>
      </c>
      <c r="AB444" s="37" t="str">
        <f>IF(LEN(W444)=0,"",IF(ISERROR(VALUE(LEFT(W444,1))),IF(ISNA(MATCH(W444,W$13:W443,0)),"","DUP"),"LAB"))</f>
        <v/>
      </c>
      <c r="AC444" s="49"/>
    </row>
    <row r="445" spans="1:29" x14ac:dyDescent="0.2">
      <c r="A445" s="44"/>
      <c r="B445" s="210"/>
      <c r="C445" s="208" t="str">
        <f t="shared" si="86"/>
        <v/>
      </c>
      <c r="D445" s="54" t="str">
        <f t="shared" si="78"/>
        <v/>
      </c>
      <c r="E445" s="113" t="str">
        <f>IF(OR(LEN(I445)=0,Q445&lt;2,Q445=9),"",IF(AND(Q445&lt;4,LEFT(V445,1)="#"),"###",IF(Q445=2,IF(HEX2DEC(V445)&gt;255,"&gt;FF!",RIGHT(V445,2)),IF(Q445=3,DEC2HEX(MOD(HEX2DEC(V445),256),2),IF(ISNA(MATCH(R445,'8080'!$D$6:$D$252,0)),"###",VLOOKUP(R445,'8080'!$D$6:$K$252,4,0))))))</f>
        <v/>
      </c>
      <c r="F445" s="114" t="str">
        <f t="shared" si="87"/>
        <v/>
      </c>
      <c r="G445" s="53" t="str">
        <f t="shared" si="79"/>
        <v/>
      </c>
      <c r="H445" s="52"/>
      <c r="I445" s="43"/>
      <c r="J445" s="43"/>
      <c r="K445" s="251"/>
      <c r="L445" s="55" t="str">
        <f t="shared" si="80"/>
        <v/>
      </c>
      <c r="M445" s="38" t="str">
        <f>IF(ISNUMBER(Q445),IF(Q445&lt;10,"",VLOOKUP(R445,'8080'!$D$6:$J$252,'8080'!$I$4,0)),"")</f>
        <v/>
      </c>
      <c r="N445" s="53" t="str">
        <f>IF(ISNUMBER(Q445),IF(Q445&lt;10,"",VLOOKUP(R445,'8080'!$D$6:$J$252,'8080'!$H$4,0)),"")</f>
        <v/>
      </c>
      <c r="O445" s="210"/>
      <c r="P445" s="44"/>
      <c r="Q445" s="38" t="str">
        <f>IF(LEN(I445)=0,"",IF(I445="org",0,IF(I445="equ",1,IF(I445="db",2,IF(I445="dw",3,IF(I445="end",9,IF(ISNA(MATCH(I445,'8080'!$B$6:$B$252,0)),"BOGUS",VLOOKUP(I445,'8080'!$B$6:$L$252,'8080'!K$3,0))))))))</f>
        <v/>
      </c>
      <c r="R445" s="37" t="str">
        <f t="shared" si="81"/>
        <v/>
      </c>
      <c r="S445" s="38" t="str">
        <f>IF(LEN(Q445)=0,"",IF(Q445&gt;9,VLOOKUP(R445,'8080'!$D$6:$E$252,'8080'!$E$4,0),IF(OR(Q445&lt;2,Q445=9),0,IF(Q445=2,1,IF(Q445=3,2,"ERROR!")))))</f>
        <v/>
      </c>
      <c r="T445" s="37" t="str">
        <f t="shared" si="82"/>
        <v/>
      </c>
      <c r="U445" s="37" t="str">
        <f t="shared" si="88"/>
        <v/>
      </c>
      <c r="V445" s="37" t="str">
        <f t="shared" si="89"/>
        <v/>
      </c>
      <c r="W445" s="37" t="str">
        <f t="shared" si="83"/>
        <v/>
      </c>
      <c r="X445" s="38" t="str">
        <f t="shared" si="90"/>
        <v>0029</v>
      </c>
      <c r="Y445" s="38" t="str">
        <f t="shared" si="84"/>
        <v>0000</v>
      </c>
      <c r="Z445" s="38" t="str">
        <f t="shared" si="85"/>
        <v/>
      </c>
      <c r="AA445" s="37" t="str">
        <f>IF(LEFT(R445,1)="#","Invalid Instruction!",IF(ISNUMBER(Q445),IF(Q445&lt;10,"",VLOOKUP(R445,'8080'!$D$6:$J$252,'8080'!$J$4,0)),""))</f>
        <v/>
      </c>
      <c r="AB445" s="37" t="str">
        <f>IF(LEN(W445)=0,"",IF(ISERROR(VALUE(LEFT(W445,1))),IF(ISNA(MATCH(W445,W$13:W444,0)),"","DUP"),"LAB"))</f>
        <v/>
      </c>
      <c r="AC445" s="49"/>
    </row>
    <row r="446" spans="1:29" x14ac:dyDescent="0.2">
      <c r="A446" s="44"/>
      <c r="B446" s="210"/>
      <c r="C446" s="208" t="str">
        <f t="shared" si="86"/>
        <v/>
      </c>
      <c r="D446" s="54" t="str">
        <f t="shared" si="78"/>
        <v/>
      </c>
      <c r="E446" s="113" t="str">
        <f>IF(OR(LEN(I446)=0,Q446&lt;2,Q446=9),"",IF(AND(Q446&lt;4,LEFT(V446,1)="#"),"###",IF(Q446=2,IF(HEX2DEC(V446)&gt;255,"&gt;FF!",RIGHT(V446,2)),IF(Q446=3,DEC2HEX(MOD(HEX2DEC(V446),256),2),IF(ISNA(MATCH(R446,'8080'!$D$6:$D$252,0)),"###",VLOOKUP(R446,'8080'!$D$6:$K$252,4,0))))))</f>
        <v/>
      </c>
      <c r="F446" s="114" t="str">
        <f t="shared" si="87"/>
        <v/>
      </c>
      <c r="G446" s="53" t="str">
        <f t="shared" si="79"/>
        <v/>
      </c>
      <c r="H446" s="52"/>
      <c r="I446" s="43"/>
      <c r="J446" s="43"/>
      <c r="K446" s="251"/>
      <c r="L446" s="55" t="str">
        <f t="shared" si="80"/>
        <v/>
      </c>
      <c r="M446" s="38" t="str">
        <f>IF(ISNUMBER(Q446),IF(Q446&lt;10,"",VLOOKUP(R446,'8080'!$D$6:$J$252,'8080'!$I$4,0)),"")</f>
        <v/>
      </c>
      <c r="N446" s="53" t="str">
        <f>IF(ISNUMBER(Q446),IF(Q446&lt;10,"",VLOOKUP(R446,'8080'!$D$6:$J$252,'8080'!$H$4,0)),"")</f>
        <v/>
      </c>
      <c r="O446" s="210"/>
      <c r="P446" s="44"/>
      <c r="Q446" s="38" t="str">
        <f>IF(LEN(I446)=0,"",IF(I446="org",0,IF(I446="equ",1,IF(I446="db",2,IF(I446="dw",3,IF(I446="end",9,IF(ISNA(MATCH(I446,'8080'!$B$6:$B$252,0)),"BOGUS",VLOOKUP(I446,'8080'!$B$6:$L$252,'8080'!K$3,0))))))))</f>
        <v/>
      </c>
      <c r="R446" s="37" t="str">
        <f t="shared" si="81"/>
        <v/>
      </c>
      <c r="S446" s="38" t="str">
        <f>IF(LEN(Q446)=0,"",IF(Q446&gt;9,VLOOKUP(R446,'8080'!$D$6:$E$252,'8080'!$E$4,0),IF(OR(Q446&lt;2,Q446=9),0,IF(Q446=2,1,IF(Q446=3,2,"ERROR!")))))</f>
        <v/>
      </c>
      <c r="T446" s="37" t="str">
        <f t="shared" si="82"/>
        <v/>
      </c>
      <c r="U446" s="37" t="str">
        <f t="shared" si="88"/>
        <v/>
      </c>
      <c r="V446" s="37" t="str">
        <f t="shared" si="89"/>
        <v/>
      </c>
      <c r="W446" s="37" t="str">
        <f t="shared" si="83"/>
        <v/>
      </c>
      <c r="X446" s="38" t="str">
        <f t="shared" si="90"/>
        <v>0029</v>
      </c>
      <c r="Y446" s="38" t="str">
        <f t="shared" si="84"/>
        <v>0000</v>
      </c>
      <c r="Z446" s="38" t="str">
        <f t="shared" si="85"/>
        <v/>
      </c>
      <c r="AA446" s="37" t="str">
        <f>IF(LEFT(R446,1)="#","Invalid Instruction!",IF(ISNUMBER(Q446),IF(Q446&lt;10,"",VLOOKUP(R446,'8080'!$D$6:$J$252,'8080'!$J$4,0)),""))</f>
        <v/>
      </c>
      <c r="AB446" s="37" t="str">
        <f>IF(LEN(W446)=0,"",IF(ISERROR(VALUE(LEFT(W446,1))),IF(ISNA(MATCH(W446,W$13:W445,0)),"","DUP"),"LAB"))</f>
        <v/>
      </c>
      <c r="AC446" s="49"/>
    </row>
    <row r="447" spans="1:29" x14ac:dyDescent="0.2">
      <c r="A447" s="44"/>
      <c r="B447" s="210"/>
      <c r="C447" s="208" t="str">
        <f t="shared" si="86"/>
        <v/>
      </c>
      <c r="D447" s="54" t="str">
        <f t="shared" si="78"/>
        <v/>
      </c>
      <c r="E447" s="113" t="str">
        <f>IF(OR(LEN(I447)=0,Q447&lt;2,Q447=9),"",IF(AND(Q447&lt;4,LEFT(V447,1)="#"),"###",IF(Q447=2,IF(HEX2DEC(V447)&gt;255,"&gt;FF!",RIGHT(V447,2)),IF(Q447=3,DEC2HEX(MOD(HEX2DEC(V447),256),2),IF(ISNA(MATCH(R447,'8080'!$D$6:$D$252,0)),"###",VLOOKUP(R447,'8080'!$D$6:$K$252,4,0))))))</f>
        <v/>
      </c>
      <c r="F447" s="114" t="str">
        <f t="shared" si="87"/>
        <v/>
      </c>
      <c r="G447" s="53" t="str">
        <f t="shared" si="79"/>
        <v/>
      </c>
      <c r="H447" s="52"/>
      <c r="I447" s="43"/>
      <c r="J447" s="43"/>
      <c r="K447" s="251"/>
      <c r="L447" s="55" t="str">
        <f t="shared" si="80"/>
        <v/>
      </c>
      <c r="M447" s="38" t="str">
        <f>IF(ISNUMBER(Q447),IF(Q447&lt;10,"",VLOOKUP(R447,'8080'!$D$6:$J$252,'8080'!$I$4,0)),"")</f>
        <v/>
      </c>
      <c r="N447" s="53" t="str">
        <f>IF(ISNUMBER(Q447),IF(Q447&lt;10,"",VLOOKUP(R447,'8080'!$D$6:$J$252,'8080'!$H$4,0)),"")</f>
        <v/>
      </c>
      <c r="O447" s="210"/>
      <c r="P447" s="44"/>
      <c r="Q447" s="38" t="str">
        <f>IF(LEN(I447)=0,"",IF(I447="org",0,IF(I447="equ",1,IF(I447="db",2,IF(I447="dw",3,IF(I447="end",9,IF(ISNA(MATCH(I447,'8080'!$B$6:$B$252,0)),"BOGUS",VLOOKUP(I447,'8080'!$B$6:$L$252,'8080'!K$3,0))))))))</f>
        <v/>
      </c>
      <c r="R447" s="37" t="str">
        <f t="shared" si="81"/>
        <v/>
      </c>
      <c r="S447" s="38" t="str">
        <f>IF(LEN(Q447)=0,"",IF(Q447&gt;9,VLOOKUP(R447,'8080'!$D$6:$E$252,'8080'!$E$4,0),IF(OR(Q447&lt;2,Q447=9),0,IF(Q447=2,1,IF(Q447=3,2,"ERROR!")))))</f>
        <v/>
      </c>
      <c r="T447" s="37" t="str">
        <f t="shared" si="82"/>
        <v/>
      </c>
      <c r="U447" s="37" t="str">
        <f t="shared" si="88"/>
        <v/>
      </c>
      <c r="V447" s="37" t="str">
        <f t="shared" si="89"/>
        <v/>
      </c>
      <c r="W447" s="37" t="str">
        <f t="shared" si="83"/>
        <v/>
      </c>
      <c r="X447" s="38" t="str">
        <f t="shared" si="90"/>
        <v>0029</v>
      </c>
      <c r="Y447" s="38" t="str">
        <f t="shared" si="84"/>
        <v>0000</v>
      </c>
      <c r="Z447" s="38" t="str">
        <f t="shared" si="85"/>
        <v/>
      </c>
      <c r="AA447" s="37" t="str">
        <f>IF(LEFT(R447,1)="#","Invalid Instruction!",IF(ISNUMBER(Q447),IF(Q447&lt;10,"",VLOOKUP(R447,'8080'!$D$6:$J$252,'8080'!$J$4,0)),""))</f>
        <v/>
      </c>
      <c r="AB447" s="37" t="str">
        <f>IF(LEN(W447)=0,"",IF(ISERROR(VALUE(LEFT(W447,1))),IF(ISNA(MATCH(W447,W$13:W446,0)),"","DUP"),"LAB"))</f>
        <v/>
      </c>
      <c r="AC447" s="49"/>
    </row>
    <row r="448" spans="1:29" x14ac:dyDescent="0.2">
      <c r="A448" s="44"/>
      <c r="B448" s="210"/>
      <c r="C448" s="208" t="str">
        <f t="shared" si="86"/>
        <v/>
      </c>
      <c r="D448" s="54" t="str">
        <f t="shared" si="78"/>
        <v/>
      </c>
      <c r="E448" s="113" t="str">
        <f>IF(OR(LEN(I448)=0,Q448&lt;2,Q448=9),"",IF(AND(Q448&lt;4,LEFT(V448,1)="#"),"###",IF(Q448=2,IF(HEX2DEC(V448)&gt;255,"&gt;FF!",RIGHT(V448,2)),IF(Q448=3,DEC2HEX(MOD(HEX2DEC(V448),256),2),IF(ISNA(MATCH(R448,'8080'!$D$6:$D$252,0)),"###",VLOOKUP(R448,'8080'!$D$6:$K$252,4,0))))))</f>
        <v/>
      </c>
      <c r="F448" s="114" t="str">
        <f t="shared" si="87"/>
        <v/>
      </c>
      <c r="G448" s="53" t="str">
        <f t="shared" si="79"/>
        <v/>
      </c>
      <c r="H448" s="52"/>
      <c r="I448" s="43"/>
      <c r="J448" s="43"/>
      <c r="K448" s="251"/>
      <c r="L448" s="55" t="str">
        <f t="shared" si="80"/>
        <v/>
      </c>
      <c r="M448" s="38" t="str">
        <f>IF(ISNUMBER(Q448),IF(Q448&lt;10,"",VLOOKUP(R448,'8080'!$D$6:$J$252,'8080'!$I$4,0)),"")</f>
        <v/>
      </c>
      <c r="N448" s="53" t="str">
        <f>IF(ISNUMBER(Q448),IF(Q448&lt;10,"",VLOOKUP(R448,'8080'!$D$6:$J$252,'8080'!$H$4,0)),"")</f>
        <v/>
      </c>
      <c r="O448" s="210"/>
      <c r="P448" s="44"/>
      <c r="Q448" s="38" t="str">
        <f>IF(LEN(I448)=0,"",IF(I448="org",0,IF(I448="equ",1,IF(I448="db",2,IF(I448="dw",3,IF(I448="end",9,IF(ISNA(MATCH(I448,'8080'!$B$6:$B$252,0)),"BOGUS",VLOOKUP(I448,'8080'!$B$6:$L$252,'8080'!K$3,0))))))))</f>
        <v/>
      </c>
      <c r="R448" s="37" t="str">
        <f t="shared" si="81"/>
        <v/>
      </c>
      <c r="S448" s="38" t="str">
        <f>IF(LEN(Q448)=0,"",IF(Q448&gt;9,VLOOKUP(R448,'8080'!$D$6:$E$252,'8080'!$E$4,0),IF(OR(Q448&lt;2,Q448=9),0,IF(Q448=2,1,IF(Q448=3,2,"ERROR!")))))</f>
        <v/>
      </c>
      <c r="T448" s="37" t="str">
        <f t="shared" si="82"/>
        <v/>
      </c>
      <c r="U448" s="37" t="str">
        <f t="shared" si="88"/>
        <v/>
      </c>
      <c r="V448" s="37" t="str">
        <f t="shared" si="89"/>
        <v/>
      </c>
      <c r="W448" s="37" t="str">
        <f t="shared" si="83"/>
        <v/>
      </c>
      <c r="X448" s="38" t="str">
        <f t="shared" si="90"/>
        <v>0029</v>
      </c>
      <c r="Y448" s="38" t="str">
        <f t="shared" si="84"/>
        <v>0000</v>
      </c>
      <c r="Z448" s="38" t="str">
        <f t="shared" si="85"/>
        <v/>
      </c>
      <c r="AA448" s="37" t="str">
        <f>IF(LEFT(R448,1)="#","Invalid Instruction!",IF(ISNUMBER(Q448),IF(Q448&lt;10,"",VLOOKUP(R448,'8080'!$D$6:$J$252,'8080'!$J$4,0)),""))</f>
        <v/>
      </c>
      <c r="AB448" s="37" t="str">
        <f>IF(LEN(W448)=0,"",IF(ISERROR(VALUE(LEFT(W448,1))),IF(ISNA(MATCH(W448,W$13:W447,0)),"","DUP"),"LAB"))</f>
        <v/>
      </c>
      <c r="AC448" s="49"/>
    </row>
    <row r="449" spans="1:29" x14ac:dyDescent="0.2">
      <c r="A449" s="44"/>
      <c r="B449" s="210"/>
      <c r="C449" s="208" t="str">
        <f t="shared" si="86"/>
        <v/>
      </c>
      <c r="D449" s="54" t="str">
        <f t="shared" si="78"/>
        <v/>
      </c>
      <c r="E449" s="113" t="str">
        <f>IF(OR(LEN(I449)=0,Q449&lt;2,Q449=9),"",IF(AND(Q449&lt;4,LEFT(V449,1)="#"),"###",IF(Q449=2,IF(HEX2DEC(V449)&gt;255,"&gt;FF!",RIGHT(V449,2)),IF(Q449=3,DEC2HEX(MOD(HEX2DEC(V449),256),2),IF(ISNA(MATCH(R449,'8080'!$D$6:$D$252,0)),"###",VLOOKUP(R449,'8080'!$D$6:$K$252,4,0))))))</f>
        <v/>
      </c>
      <c r="F449" s="114" t="str">
        <f t="shared" si="87"/>
        <v/>
      </c>
      <c r="G449" s="53" t="str">
        <f t="shared" si="79"/>
        <v/>
      </c>
      <c r="H449" s="52"/>
      <c r="I449" s="43"/>
      <c r="J449" s="43"/>
      <c r="K449" s="251"/>
      <c r="L449" s="55" t="str">
        <f t="shared" si="80"/>
        <v/>
      </c>
      <c r="M449" s="38" t="str">
        <f>IF(ISNUMBER(Q449),IF(Q449&lt;10,"",VLOOKUP(R449,'8080'!$D$6:$J$252,'8080'!$I$4,0)),"")</f>
        <v/>
      </c>
      <c r="N449" s="53" t="str">
        <f>IF(ISNUMBER(Q449),IF(Q449&lt;10,"",VLOOKUP(R449,'8080'!$D$6:$J$252,'8080'!$H$4,0)),"")</f>
        <v/>
      </c>
      <c r="O449" s="210"/>
      <c r="P449" s="44"/>
      <c r="Q449" s="38" t="str">
        <f>IF(LEN(I449)=0,"",IF(I449="org",0,IF(I449="equ",1,IF(I449="db",2,IF(I449="dw",3,IF(I449="end",9,IF(ISNA(MATCH(I449,'8080'!$B$6:$B$252,0)),"BOGUS",VLOOKUP(I449,'8080'!$B$6:$L$252,'8080'!K$3,0))))))))</f>
        <v/>
      </c>
      <c r="R449" s="37" t="str">
        <f t="shared" si="81"/>
        <v/>
      </c>
      <c r="S449" s="38" t="str">
        <f>IF(LEN(Q449)=0,"",IF(Q449&gt;9,VLOOKUP(R449,'8080'!$D$6:$E$252,'8080'!$E$4,0),IF(OR(Q449&lt;2,Q449=9),0,IF(Q449=2,1,IF(Q449=3,2,"ERROR!")))))</f>
        <v/>
      </c>
      <c r="T449" s="37" t="str">
        <f t="shared" si="82"/>
        <v/>
      </c>
      <c r="U449" s="37" t="str">
        <f t="shared" si="88"/>
        <v/>
      </c>
      <c r="V449" s="37" t="str">
        <f t="shared" si="89"/>
        <v/>
      </c>
      <c r="W449" s="37" t="str">
        <f t="shared" si="83"/>
        <v/>
      </c>
      <c r="X449" s="38" t="str">
        <f t="shared" si="90"/>
        <v>0029</v>
      </c>
      <c r="Y449" s="38" t="str">
        <f t="shared" si="84"/>
        <v>0000</v>
      </c>
      <c r="Z449" s="38" t="str">
        <f t="shared" si="85"/>
        <v/>
      </c>
      <c r="AA449" s="37" t="str">
        <f>IF(LEFT(R449,1)="#","Invalid Instruction!",IF(ISNUMBER(Q449),IF(Q449&lt;10,"",VLOOKUP(R449,'8080'!$D$6:$J$252,'8080'!$J$4,0)),""))</f>
        <v/>
      </c>
      <c r="AB449" s="37" t="str">
        <f>IF(LEN(W449)=0,"",IF(ISERROR(VALUE(LEFT(W449,1))),IF(ISNA(MATCH(W449,W$13:W448,0)),"","DUP"),"LAB"))</f>
        <v/>
      </c>
      <c r="AC449" s="49"/>
    </row>
    <row r="450" spans="1:29" x14ac:dyDescent="0.2">
      <c r="A450" s="44"/>
      <c r="B450" s="210"/>
      <c r="C450" s="208" t="str">
        <f t="shared" si="86"/>
        <v/>
      </c>
      <c r="D450" s="54" t="str">
        <f t="shared" si="78"/>
        <v/>
      </c>
      <c r="E450" s="113" t="str">
        <f>IF(OR(LEN(I450)=0,Q450&lt;2,Q450=9),"",IF(AND(Q450&lt;4,LEFT(V450,1)="#"),"###",IF(Q450=2,IF(HEX2DEC(V450)&gt;255,"&gt;FF!",RIGHT(V450,2)),IF(Q450=3,DEC2HEX(MOD(HEX2DEC(V450),256),2),IF(ISNA(MATCH(R450,'8080'!$D$6:$D$252,0)),"###",VLOOKUP(R450,'8080'!$D$6:$K$252,4,0))))))</f>
        <v/>
      </c>
      <c r="F450" s="114" t="str">
        <f t="shared" si="87"/>
        <v/>
      </c>
      <c r="G450" s="53" t="str">
        <f t="shared" si="79"/>
        <v/>
      </c>
      <c r="H450" s="52"/>
      <c r="I450" s="43"/>
      <c r="J450" s="43"/>
      <c r="K450" s="251"/>
      <c r="L450" s="55" t="str">
        <f t="shared" si="80"/>
        <v/>
      </c>
      <c r="M450" s="38" t="str">
        <f>IF(ISNUMBER(Q450),IF(Q450&lt;10,"",VLOOKUP(R450,'8080'!$D$6:$J$252,'8080'!$I$4,0)),"")</f>
        <v/>
      </c>
      <c r="N450" s="53" t="str">
        <f>IF(ISNUMBER(Q450),IF(Q450&lt;10,"",VLOOKUP(R450,'8080'!$D$6:$J$252,'8080'!$H$4,0)),"")</f>
        <v/>
      </c>
      <c r="O450" s="210"/>
      <c r="P450" s="44"/>
      <c r="Q450" s="38" t="str">
        <f>IF(LEN(I450)=0,"",IF(I450="org",0,IF(I450="equ",1,IF(I450="db",2,IF(I450="dw",3,IF(I450="end",9,IF(ISNA(MATCH(I450,'8080'!$B$6:$B$252,0)),"BOGUS",VLOOKUP(I450,'8080'!$B$6:$L$252,'8080'!K$3,0))))))))</f>
        <v/>
      </c>
      <c r="R450" s="37" t="str">
        <f t="shared" si="81"/>
        <v/>
      </c>
      <c r="S450" s="38" t="str">
        <f>IF(LEN(Q450)=0,"",IF(Q450&gt;9,VLOOKUP(R450,'8080'!$D$6:$E$252,'8080'!$E$4,0),IF(OR(Q450&lt;2,Q450=9),0,IF(Q450=2,1,IF(Q450=3,2,"ERROR!")))))</f>
        <v/>
      </c>
      <c r="T450" s="37" t="str">
        <f t="shared" si="82"/>
        <v/>
      </c>
      <c r="U450" s="37" t="str">
        <f t="shared" si="88"/>
        <v/>
      </c>
      <c r="V450" s="37" t="str">
        <f t="shared" si="89"/>
        <v/>
      </c>
      <c r="W450" s="37" t="str">
        <f t="shared" si="83"/>
        <v/>
      </c>
      <c r="X450" s="38" t="str">
        <f t="shared" si="90"/>
        <v>0029</v>
      </c>
      <c r="Y450" s="38" t="str">
        <f t="shared" si="84"/>
        <v>0000</v>
      </c>
      <c r="Z450" s="38" t="str">
        <f t="shared" si="85"/>
        <v/>
      </c>
      <c r="AA450" s="37" t="str">
        <f>IF(LEFT(R450,1)="#","Invalid Instruction!",IF(ISNUMBER(Q450),IF(Q450&lt;10,"",VLOOKUP(R450,'8080'!$D$6:$J$252,'8080'!$J$4,0)),""))</f>
        <v/>
      </c>
      <c r="AB450" s="37" t="str">
        <f>IF(LEN(W450)=0,"",IF(ISERROR(VALUE(LEFT(W450,1))),IF(ISNA(MATCH(W450,W$13:W449,0)),"","DUP"),"LAB"))</f>
        <v/>
      </c>
      <c r="AC450" s="49"/>
    </row>
    <row r="451" spans="1:29" x14ac:dyDescent="0.2">
      <c r="A451" s="44"/>
      <c r="B451" s="210"/>
      <c r="C451" s="208" t="str">
        <f t="shared" si="86"/>
        <v/>
      </c>
      <c r="D451" s="54" t="str">
        <f t="shared" si="78"/>
        <v/>
      </c>
      <c r="E451" s="113" t="str">
        <f>IF(OR(LEN(I451)=0,Q451&lt;2,Q451=9),"",IF(AND(Q451&lt;4,LEFT(V451,1)="#"),"###",IF(Q451=2,IF(HEX2DEC(V451)&gt;255,"&gt;FF!",RIGHT(V451,2)),IF(Q451=3,DEC2HEX(MOD(HEX2DEC(V451),256),2),IF(ISNA(MATCH(R451,'8080'!$D$6:$D$252,0)),"###",VLOOKUP(R451,'8080'!$D$6:$K$252,4,0))))))</f>
        <v/>
      </c>
      <c r="F451" s="114" t="str">
        <f t="shared" si="87"/>
        <v/>
      </c>
      <c r="G451" s="53" t="str">
        <f t="shared" si="79"/>
        <v/>
      </c>
      <c r="H451" s="52"/>
      <c r="I451" s="43"/>
      <c r="J451" s="43"/>
      <c r="K451" s="251"/>
      <c r="L451" s="55" t="str">
        <f t="shared" si="80"/>
        <v/>
      </c>
      <c r="M451" s="38" t="str">
        <f>IF(ISNUMBER(Q451),IF(Q451&lt;10,"",VLOOKUP(R451,'8080'!$D$6:$J$252,'8080'!$I$4,0)),"")</f>
        <v/>
      </c>
      <c r="N451" s="53" t="str">
        <f>IF(ISNUMBER(Q451),IF(Q451&lt;10,"",VLOOKUP(R451,'8080'!$D$6:$J$252,'8080'!$H$4,0)),"")</f>
        <v/>
      </c>
      <c r="O451" s="210"/>
      <c r="P451" s="44"/>
      <c r="Q451" s="38" t="str">
        <f>IF(LEN(I451)=0,"",IF(I451="org",0,IF(I451="equ",1,IF(I451="db",2,IF(I451="dw",3,IF(I451="end",9,IF(ISNA(MATCH(I451,'8080'!$B$6:$B$252,0)),"BOGUS",VLOOKUP(I451,'8080'!$B$6:$L$252,'8080'!K$3,0))))))))</f>
        <v/>
      </c>
      <c r="R451" s="37" t="str">
        <f t="shared" si="81"/>
        <v/>
      </c>
      <c r="S451" s="38" t="str">
        <f>IF(LEN(Q451)=0,"",IF(Q451&gt;9,VLOOKUP(R451,'8080'!$D$6:$E$252,'8080'!$E$4,0),IF(OR(Q451&lt;2,Q451=9),0,IF(Q451=2,1,IF(Q451=3,2,"ERROR!")))))</f>
        <v/>
      </c>
      <c r="T451" s="37" t="str">
        <f t="shared" si="82"/>
        <v/>
      </c>
      <c r="U451" s="37" t="str">
        <f t="shared" si="88"/>
        <v/>
      </c>
      <c r="V451" s="37" t="str">
        <f t="shared" si="89"/>
        <v/>
      </c>
      <c r="W451" s="37" t="str">
        <f t="shared" si="83"/>
        <v/>
      </c>
      <c r="X451" s="38" t="str">
        <f t="shared" si="90"/>
        <v>0029</v>
      </c>
      <c r="Y451" s="38" t="str">
        <f t="shared" si="84"/>
        <v>0000</v>
      </c>
      <c r="Z451" s="38" t="str">
        <f t="shared" si="85"/>
        <v/>
      </c>
      <c r="AA451" s="37" t="str">
        <f>IF(LEFT(R451,1)="#","Invalid Instruction!",IF(ISNUMBER(Q451),IF(Q451&lt;10,"",VLOOKUP(R451,'8080'!$D$6:$J$252,'8080'!$J$4,0)),""))</f>
        <v/>
      </c>
      <c r="AB451" s="37" t="str">
        <f>IF(LEN(W451)=0,"",IF(ISERROR(VALUE(LEFT(W451,1))),IF(ISNA(MATCH(W451,W$13:W450,0)),"","DUP"),"LAB"))</f>
        <v/>
      </c>
      <c r="AC451" s="49"/>
    </row>
    <row r="452" spans="1:29" x14ac:dyDescent="0.2">
      <c r="A452" s="44"/>
      <c r="B452" s="210"/>
      <c r="C452" s="208" t="str">
        <f t="shared" si="86"/>
        <v/>
      </c>
      <c r="D452" s="54" t="str">
        <f t="shared" si="78"/>
        <v/>
      </c>
      <c r="E452" s="113" t="str">
        <f>IF(OR(LEN(I452)=0,Q452&lt;2,Q452=9),"",IF(AND(Q452&lt;4,LEFT(V452,1)="#"),"###",IF(Q452=2,IF(HEX2DEC(V452)&gt;255,"&gt;FF!",RIGHT(V452,2)),IF(Q452=3,DEC2HEX(MOD(HEX2DEC(V452),256),2),IF(ISNA(MATCH(R452,'8080'!$D$6:$D$252,0)),"###",VLOOKUP(R452,'8080'!$D$6:$K$252,4,0))))))</f>
        <v/>
      </c>
      <c r="F452" s="114" t="str">
        <f t="shared" si="87"/>
        <v/>
      </c>
      <c r="G452" s="53" t="str">
        <f t="shared" si="79"/>
        <v/>
      </c>
      <c r="H452" s="52"/>
      <c r="I452" s="43"/>
      <c r="J452" s="43"/>
      <c r="K452" s="251"/>
      <c r="L452" s="55" t="str">
        <f t="shared" si="80"/>
        <v/>
      </c>
      <c r="M452" s="38" t="str">
        <f>IF(ISNUMBER(Q452),IF(Q452&lt;10,"",VLOOKUP(R452,'8080'!$D$6:$J$252,'8080'!$I$4,0)),"")</f>
        <v/>
      </c>
      <c r="N452" s="53" t="str">
        <f>IF(ISNUMBER(Q452),IF(Q452&lt;10,"",VLOOKUP(R452,'8080'!$D$6:$J$252,'8080'!$H$4,0)),"")</f>
        <v/>
      </c>
      <c r="O452" s="210"/>
      <c r="P452" s="44"/>
      <c r="Q452" s="38" t="str">
        <f>IF(LEN(I452)=0,"",IF(I452="org",0,IF(I452="equ",1,IF(I452="db",2,IF(I452="dw",3,IF(I452="end",9,IF(ISNA(MATCH(I452,'8080'!$B$6:$B$252,0)),"BOGUS",VLOOKUP(I452,'8080'!$B$6:$L$252,'8080'!K$3,0))))))))</f>
        <v/>
      </c>
      <c r="R452" s="37" t="str">
        <f t="shared" si="81"/>
        <v/>
      </c>
      <c r="S452" s="38" t="str">
        <f>IF(LEN(Q452)=0,"",IF(Q452&gt;9,VLOOKUP(R452,'8080'!$D$6:$E$252,'8080'!$E$4,0),IF(OR(Q452&lt;2,Q452=9),0,IF(Q452=2,1,IF(Q452=3,2,"ERROR!")))))</f>
        <v/>
      </c>
      <c r="T452" s="37" t="str">
        <f t="shared" si="82"/>
        <v/>
      </c>
      <c r="U452" s="37" t="str">
        <f t="shared" si="88"/>
        <v/>
      </c>
      <c r="V452" s="37" t="str">
        <f t="shared" si="89"/>
        <v/>
      </c>
      <c r="W452" s="37" t="str">
        <f t="shared" si="83"/>
        <v/>
      </c>
      <c r="X452" s="38" t="str">
        <f t="shared" si="90"/>
        <v>0029</v>
      </c>
      <c r="Y452" s="38" t="str">
        <f t="shared" si="84"/>
        <v>0000</v>
      </c>
      <c r="Z452" s="38" t="str">
        <f t="shared" si="85"/>
        <v/>
      </c>
      <c r="AA452" s="37" t="str">
        <f>IF(LEFT(R452,1)="#","Invalid Instruction!",IF(ISNUMBER(Q452),IF(Q452&lt;10,"",VLOOKUP(R452,'8080'!$D$6:$J$252,'8080'!$J$4,0)),""))</f>
        <v/>
      </c>
      <c r="AB452" s="37" t="str">
        <f>IF(LEN(W452)=0,"",IF(ISERROR(VALUE(LEFT(W452,1))),IF(ISNA(MATCH(W452,W$13:W451,0)),"","DUP"),"LAB"))</f>
        <v/>
      </c>
      <c r="AC452" s="49"/>
    </row>
    <row r="453" spans="1:29" x14ac:dyDescent="0.2">
      <c r="A453" s="44"/>
      <c r="B453" s="210"/>
      <c r="C453" s="208" t="str">
        <f t="shared" si="86"/>
        <v/>
      </c>
      <c r="D453" s="54" t="str">
        <f t="shared" si="78"/>
        <v/>
      </c>
      <c r="E453" s="113" t="str">
        <f>IF(OR(LEN(I453)=0,Q453&lt;2,Q453=9),"",IF(AND(Q453&lt;4,LEFT(V453,1)="#"),"###",IF(Q453=2,IF(HEX2DEC(V453)&gt;255,"&gt;FF!",RIGHT(V453,2)),IF(Q453=3,DEC2HEX(MOD(HEX2DEC(V453),256),2),IF(ISNA(MATCH(R453,'8080'!$D$6:$D$252,0)),"###",VLOOKUP(R453,'8080'!$D$6:$K$252,4,0))))))</f>
        <v/>
      </c>
      <c r="F453" s="114" t="str">
        <f t="shared" si="87"/>
        <v/>
      </c>
      <c r="G453" s="53" t="str">
        <f t="shared" si="79"/>
        <v/>
      </c>
      <c r="H453" s="52"/>
      <c r="I453" s="43"/>
      <c r="J453" s="43"/>
      <c r="K453" s="251"/>
      <c r="L453" s="55" t="str">
        <f t="shared" si="80"/>
        <v/>
      </c>
      <c r="M453" s="38" t="str">
        <f>IF(ISNUMBER(Q453),IF(Q453&lt;10,"",VLOOKUP(R453,'8080'!$D$6:$J$252,'8080'!$I$4,0)),"")</f>
        <v/>
      </c>
      <c r="N453" s="53" t="str">
        <f>IF(ISNUMBER(Q453),IF(Q453&lt;10,"",VLOOKUP(R453,'8080'!$D$6:$J$252,'8080'!$H$4,0)),"")</f>
        <v/>
      </c>
      <c r="O453" s="210"/>
      <c r="P453" s="44"/>
      <c r="Q453" s="38" t="str">
        <f>IF(LEN(I453)=0,"",IF(I453="org",0,IF(I453="equ",1,IF(I453="db",2,IF(I453="dw",3,IF(I453="end",9,IF(ISNA(MATCH(I453,'8080'!$B$6:$B$252,0)),"BOGUS",VLOOKUP(I453,'8080'!$B$6:$L$252,'8080'!K$3,0))))))))</f>
        <v/>
      </c>
      <c r="R453" s="37" t="str">
        <f t="shared" si="81"/>
        <v/>
      </c>
      <c r="S453" s="38" t="str">
        <f>IF(LEN(Q453)=0,"",IF(Q453&gt;9,VLOOKUP(R453,'8080'!$D$6:$E$252,'8080'!$E$4,0),IF(OR(Q453&lt;2,Q453=9),0,IF(Q453=2,1,IF(Q453=3,2,"ERROR!")))))</f>
        <v/>
      </c>
      <c r="T453" s="37" t="str">
        <f t="shared" si="82"/>
        <v/>
      </c>
      <c r="U453" s="37" t="str">
        <f t="shared" si="88"/>
        <v/>
      </c>
      <c r="V453" s="37" t="str">
        <f t="shared" si="89"/>
        <v/>
      </c>
      <c r="W453" s="37" t="str">
        <f t="shared" si="83"/>
        <v/>
      </c>
      <c r="X453" s="38" t="str">
        <f t="shared" si="90"/>
        <v>0029</v>
      </c>
      <c r="Y453" s="38" t="str">
        <f t="shared" si="84"/>
        <v>0000</v>
      </c>
      <c r="Z453" s="38" t="str">
        <f t="shared" si="85"/>
        <v/>
      </c>
      <c r="AA453" s="37" t="str">
        <f>IF(LEFT(R453,1)="#","Invalid Instruction!",IF(ISNUMBER(Q453),IF(Q453&lt;10,"",VLOOKUP(R453,'8080'!$D$6:$J$252,'8080'!$J$4,0)),""))</f>
        <v/>
      </c>
      <c r="AB453" s="37" t="str">
        <f>IF(LEN(W453)=0,"",IF(ISERROR(VALUE(LEFT(W453,1))),IF(ISNA(MATCH(W453,W$13:W452,0)),"","DUP"),"LAB"))</f>
        <v/>
      </c>
      <c r="AC453" s="49"/>
    </row>
    <row r="454" spans="1:29" x14ac:dyDescent="0.2">
      <c r="A454" s="44"/>
      <c r="B454" s="210"/>
      <c r="C454" s="208" t="str">
        <f t="shared" si="86"/>
        <v/>
      </c>
      <c r="D454" s="54" t="str">
        <f t="shared" si="78"/>
        <v/>
      </c>
      <c r="E454" s="113" t="str">
        <f>IF(OR(LEN(I454)=0,Q454&lt;2,Q454=9),"",IF(AND(Q454&lt;4,LEFT(V454,1)="#"),"###",IF(Q454=2,IF(HEX2DEC(V454)&gt;255,"&gt;FF!",RIGHT(V454,2)),IF(Q454=3,DEC2HEX(MOD(HEX2DEC(V454),256),2),IF(ISNA(MATCH(R454,'8080'!$D$6:$D$252,0)),"###",VLOOKUP(R454,'8080'!$D$6:$K$252,4,0))))))</f>
        <v/>
      </c>
      <c r="F454" s="114" t="str">
        <f t="shared" si="87"/>
        <v/>
      </c>
      <c r="G454" s="53" t="str">
        <f t="shared" si="79"/>
        <v/>
      </c>
      <c r="H454" s="52"/>
      <c r="I454" s="43"/>
      <c r="J454" s="43"/>
      <c r="K454" s="251"/>
      <c r="L454" s="55" t="str">
        <f t="shared" si="80"/>
        <v/>
      </c>
      <c r="M454" s="38" t="str">
        <f>IF(ISNUMBER(Q454),IF(Q454&lt;10,"",VLOOKUP(R454,'8080'!$D$6:$J$252,'8080'!$I$4,0)),"")</f>
        <v/>
      </c>
      <c r="N454" s="53" t="str">
        <f>IF(ISNUMBER(Q454),IF(Q454&lt;10,"",VLOOKUP(R454,'8080'!$D$6:$J$252,'8080'!$H$4,0)),"")</f>
        <v/>
      </c>
      <c r="O454" s="210"/>
      <c r="P454" s="44"/>
      <c r="Q454" s="38" t="str">
        <f>IF(LEN(I454)=0,"",IF(I454="org",0,IF(I454="equ",1,IF(I454="db",2,IF(I454="dw",3,IF(I454="end",9,IF(ISNA(MATCH(I454,'8080'!$B$6:$B$252,0)),"BOGUS",VLOOKUP(I454,'8080'!$B$6:$L$252,'8080'!K$3,0))))))))</f>
        <v/>
      </c>
      <c r="R454" s="37" t="str">
        <f t="shared" si="81"/>
        <v/>
      </c>
      <c r="S454" s="38" t="str">
        <f>IF(LEN(Q454)=0,"",IF(Q454&gt;9,VLOOKUP(R454,'8080'!$D$6:$E$252,'8080'!$E$4,0),IF(OR(Q454&lt;2,Q454=9),0,IF(Q454=2,1,IF(Q454=3,2,"ERROR!")))))</f>
        <v/>
      </c>
      <c r="T454" s="37" t="str">
        <f t="shared" si="82"/>
        <v/>
      </c>
      <c r="U454" s="37" t="str">
        <f t="shared" si="88"/>
        <v/>
      </c>
      <c r="V454" s="37" t="str">
        <f t="shared" si="89"/>
        <v/>
      </c>
      <c r="W454" s="37" t="str">
        <f t="shared" si="83"/>
        <v/>
      </c>
      <c r="X454" s="38" t="str">
        <f t="shared" si="90"/>
        <v>0029</v>
      </c>
      <c r="Y454" s="38" t="str">
        <f t="shared" si="84"/>
        <v>0000</v>
      </c>
      <c r="Z454" s="38" t="str">
        <f t="shared" si="85"/>
        <v/>
      </c>
      <c r="AA454" s="37" t="str">
        <f>IF(LEFT(R454,1)="#","Invalid Instruction!",IF(ISNUMBER(Q454),IF(Q454&lt;10,"",VLOOKUP(R454,'8080'!$D$6:$J$252,'8080'!$J$4,0)),""))</f>
        <v/>
      </c>
      <c r="AB454" s="37" t="str">
        <f>IF(LEN(W454)=0,"",IF(ISERROR(VALUE(LEFT(W454,1))),IF(ISNA(MATCH(W454,W$13:W453,0)),"","DUP"),"LAB"))</f>
        <v/>
      </c>
      <c r="AC454" s="49"/>
    </row>
    <row r="455" spans="1:29" x14ac:dyDescent="0.2">
      <c r="A455" s="44"/>
      <c r="B455" s="210"/>
      <c r="C455" s="208" t="str">
        <f t="shared" si="86"/>
        <v/>
      </c>
      <c r="D455" s="54" t="str">
        <f t="shared" si="78"/>
        <v/>
      </c>
      <c r="E455" s="113" t="str">
        <f>IF(OR(LEN(I455)=0,Q455&lt;2,Q455=9),"",IF(AND(Q455&lt;4,LEFT(V455,1)="#"),"###",IF(Q455=2,IF(HEX2DEC(V455)&gt;255,"&gt;FF!",RIGHT(V455,2)),IF(Q455=3,DEC2HEX(MOD(HEX2DEC(V455),256),2),IF(ISNA(MATCH(R455,'8080'!$D$6:$D$252,0)),"###",VLOOKUP(R455,'8080'!$D$6:$K$252,4,0))))))</f>
        <v/>
      </c>
      <c r="F455" s="114" t="str">
        <f t="shared" si="87"/>
        <v/>
      </c>
      <c r="G455" s="53" t="str">
        <f t="shared" si="79"/>
        <v/>
      </c>
      <c r="H455" s="52"/>
      <c r="I455" s="43"/>
      <c r="J455" s="43"/>
      <c r="K455" s="251"/>
      <c r="L455" s="55" t="str">
        <f t="shared" si="80"/>
        <v/>
      </c>
      <c r="M455" s="38" t="str">
        <f>IF(ISNUMBER(Q455),IF(Q455&lt;10,"",VLOOKUP(R455,'8080'!$D$6:$J$252,'8080'!$I$4,0)),"")</f>
        <v/>
      </c>
      <c r="N455" s="53" t="str">
        <f>IF(ISNUMBER(Q455),IF(Q455&lt;10,"",VLOOKUP(R455,'8080'!$D$6:$J$252,'8080'!$H$4,0)),"")</f>
        <v/>
      </c>
      <c r="O455" s="210"/>
      <c r="P455" s="44"/>
      <c r="Q455" s="38" t="str">
        <f>IF(LEN(I455)=0,"",IF(I455="org",0,IF(I455="equ",1,IF(I455="db",2,IF(I455="dw",3,IF(I455="end",9,IF(ISNA(MATCH(I455,'8080'!$B$6:$B$252,0)),"BOGUS",VLOOKUP(I455,'8080'!$B$6:$L$252,'8080'!K$3,0))))))))</f>
        <v/>
      </c>
      <c r="R455" s="37" t="str">
        <f t="shared" si="81"/>
        <v/>
      </c>
      <c r="S455" s="38" t="str">
        <f>IF(LEN(Q455)=0,"",IF(Q455&gt;9,VLOOKUP(R455,'8080'!$D$6:$E$252,'8080'!$E$4,0),IF(OR(Q455&lt;2,Q455=9),0,IF(Q455=2,1,IF(Q455=3,2,"ERROR!")))))</f>
        <v/>
      </c>
      <c r="T455" s="37" t="str">
        <f t="shared" si="82"/>
        <v/>
      </c>
      <c r="U455" s="37" t="str">
        <f t="shared" si="88"/>
        <v/>
      </c>
      <c r="V455" s="37" t="str">
        <f t="shared" si="89"/>
        <v/>
      </c>
      <c r="W455" s="37" t="str">
        <f t="shared" si="83"/>
        <v/>
      </c>
      <c r="X455" s="38" t="str">
        <f t="shared" si="90"/>
        <v>0029</v>
      </c>
      <c r="Y455" s="38" t="str">
        <f t="shared" si="84"/>
        <v>0000</v>
      </c>
      <c r="Z455" s="38" t="str">
        <f t="shared" si="85"/>
        <v/>
      </c>
      <c r="AA455" s="37" t="str">
        <f>IF(LEFT(R455,1)="#","Invalid Instruction!",IF(ISNUMBER(Q455),IF(Q455&lt;10,"",VLOOKUP(R455,'8080'!$D$6:$J$252,'8080'!$J$4,0)),""))</f>
        <v/>
      </c>
      <c r="AB455" s="37" t="str">
        <f>IF(LEN(W455)=0,"",IF(ISERROR(VALUE(LEFT(W455,1))),IF(ISNA(MATCH(W455,W$13:W454,0)),"","DUP"),"LAB"))</f>
        <v/>
      </c>
      <c r="AC455" s="49"/>
    </row>
    <row r="456" spans="1:29" x14ac:dyDescent="0.2">
      <c r="A456" s="44"/>
      <c r="B456" s="210"/>
      <c r="C456" s="208" t="str">
        <f t="shared" si="86"/>
        <v/>
      </c>
      <c r="D456" s="54" t="str">
        <f t="shared" si="78"/>
        <v/>
      </c>
      <c r="E456" s="113" t="str">
        <f>IF(OR(LEN(I456)=0,Q456&lt;2,Q456=9),"",IF(AND(Q456&lt;4,LEFT(V456,1)="#"),"###",IF(Q456=2,IF(HEX2DEC(V456)&gt;255,"&gt;FF!",RIGHT(V456,2)),IF(Q456=3,DEC2HEX(MOD(HEX2DEC(V456),256),2),IF(ISNA(MATCH(R456,'8080'!$D$6:$D$252,0)),"###",VLOOKUP(R456,'8080'!$D$6:$K$252,4,0))))))</f>
        <v/>
      </c>
      <c r="F456" s="114" t="str">
        <f t="shared" si="87"/>
        <v/>
      </c>
      <c r="G456" s="53" t="str">
        <f t="shared" si="79"/>
        <v/>
      </c>
      <c r="H456" s="52"/>
      <c r="I456" s="43"/>
      <c r="J456" s="43"/>
      <c r="K456" s="251"/>
      <c r="L456" s="55" t="str">
        <f t="shared" si="80"/>
        <v/>
      </c>
      <c r="M456" s="38" t="str">
        <f>IF(ISNUMBER(Q456),IF(Q456&lt;10,"",VLOOKUP(R456,'8080'!$D$6:$J$252,'8080'!$I$4,0)),"")</f>
        <v/>
      </c>
      <c r="N456" s="53" t="str">
        <f>IF(ISNUMBER(Q456),IF(Q456&lt;10,"",VLOOKUP(R456,'8080'!$D$6:$J$252,'8080'!$H$4,0)),"")</f>
        <v/>
      </c>
      <c r="O456" s="210"/>
      <c r="P456" s="44"/>
      <c r="Q456" s="38" t="str">
        <f>IF(LEN(I456)=0,"",IF(I456="org",0,IF(I456="equ",1,IF(I456="db",2,IF(I456="dw",3,IF(I456="end",9,IF(ISNA(MATCH(I456,'8080'!$B$6:$B$252,0)),"BOGUS",VLOOKUP(I456,'8080'!$B$6:$L$252,'8080'!K$3,0))))))))</f>
        <v/>
      </c>
      <c r="R456" s="37" t="str">
        <f t="shared" si="81"/>
        <v/>
      </c>
      <c r="S456" s="38" t="str">
        <f>IF(LEN(Q456)=0,"",IF(Q456&gt;9,VLOOKUP(R456,'8080'!$D$6:$E$252,'8080'!$E$4,0),IF(OR(Q456&lt;2,Q456=9),0,IF(Q456=2,1,IF(Q456=3,2,"ERROR!")))))</f>
        <v/>
      </c>
      <c r="T456" s="37" t="str">
        <f t="shared" si="82"/>
        <v/>
      </c>
      <c r="U456" s="37" t="str">
        <f t="shared" si="88"/>
        <v/>
      </c>
      <c r="V456" s="37" t="str">
        <f t="shared" si="89"/>
        <v/>
      </c>
      <c r="W456" s="37" t="str">
        <f t="shared" si="83"/>
        <v/>
      </c>
      <c r="X456" s="38" t="str">
        <f t="shared" si="90"/>
        <v>0029</v>
      </c>
      <c r="Y456" s="38" t="str">
        <f t="shared" si="84"/>
        <v>0000</v>
      </c>
      <c r="Z456" s="38" t="str">
        <f t="shared" si="85"/>
        <v/>
      </c>
      <c r="AA456" s="37" t="str">
        <f>IF(LEFT(R456,1)="#","Invalid Instruction!",IF(ISNUMBER(Q456),IF(Q456&lt;10,"",VLOOKUP(R456,'8080'!$D$6:$J$252,'8080'!$J$4,0)),""))</f>
        <v/>
      </c>
      <c r="AB456" s="37" t="str">
        <f>IF(LEN(W456)=0,"",IF(ISERROR(VALUE(LEFT(W456,1))),IF(ISNA(MATCH(W456,W$13:W455,0)),"","DUP"),"LAB"))</f>
        <v/>
      </c>
      <c r="AC456" s="49"/>
    </row>
    <row r="457" spans="1:29" x14ac:dyDescent="0.2">
      <c r="A457" s="44"/>
      <c r="B457" s="210"/>
      <c r="C457" s="208" t="str">
        <f t="shared" si="86"/>
        <v/>
      </c>
      <c r="D457" s="54" t="str">
        <f t="shared" si="78"/>
        <v/>
      </c>
      <c r="E457" s="113" t="str">
        <f>IF(OR(LEN(I457)=0,Q457&lt;2,Q457=9),"",IF(AND(Q457&lt;4,LEFT(V457,1)="#"),"###",IF(Q457=2,IF(HEX2DEC(V457)&gt;255,"&gt;FF!",RIGHT(V457,2)),IF(Q457=3,DEC2HEX(MOD(HEX2DEC(V457),256),2),IF(ISNA(MATCH(R457,'8080'!$D$6:$D$252,0)),"###",VLOOKUP(R457,'8080'!$D$6:$K$252,4,0))))))</f>
        <v/>
      </c>
      <c r="F457" s="114" t="str">
        <f t="shared" si="87"/>
        <v/>
      </c>
      <c r="G457" s="53" t="str">
        <f t="shared" si="79"/>
        <v/>
      </c>
      <c r="H457" s="52"/>
      <c r="I457" s="43"/>
      <c r="J457" s="43"/>
      <c r="K457" s="251"/>
      <c r="L457" s="55" t="str">
        <f t="shared" si="80"/>
        <v/>
      </c>
      <c r="M457" s="38" t="str">
        <f>IF(ISNUMBER(Q457),IF(Q457&lt;10,"",VLOOKUP(R457,'8080'!$D$6:$J$252,'8080'!$I$4,0)),"")</f>
        <v/>
      </c>
      <c r="N457" s="53" t="str">
        <f>IF(ISNUMBER(Q457),IF(Q457&lt;10,"",VLOOKUP(R457,'8080'!$D$6:$J$252,'8080'!$H$4,0)),"")</f>
        <v/>
      </c>
      <c r="O457" s="210"/>
      <c r="P457" s="44"/>
      <c r="Q457" s="38" t="str">
        <f>IF(LEN(I457)=0,"",IF(I457="org",0,IF(I457="equ",1,IF(I457="db",2,IF(I457="dw",3,IF(I457="end",9,IF(ISNA(MATCH(I457,'8080'!$B$6:$B$252,0)),"BOGUS",VLOOKUP(I457,'8080'!$B$6:$L$252,'8080'!K$3,0))))))))</f>
        <v/>
      </c>
      <c r="R457" s="37" t="str">
        <f t="shared" si="81"/>
        <v/>
      </c>
      <c r="S457" s="38" t="str">
        <f>IF(LEN(Q457)=0,"",IF(Q457&gt;9,VLOOKUP(R457,'8080'!$D$6:$E$252,'8080'!$E$4,0),IF(OR(Q457&lt;2,Q457=9),0,IF(Q457=2,1,IF(Q457=3,2,"ERROR!")))))</f>
        <v/>
      </c>
      <c r="T457" s="37" t="str">
        <f t="shared" si="82"/>
        <v/>
      </c>
      <c r="U457" s="37" t="str">
        <f t="shared" si="88"/>
        <v/>
      </c>
      <c r="V457" s="37" t="str">
        <f t="shared" si="89"/>
        <v/>
      </c>
      <c r="W457" s="37" t="str">
        <f t="shared" si="83"/>
        <v/>
      </c>
      <c r="X457" s="38" t="str">
        <f t="shared" si="90"/>
        <v>0029</v>
      </c>
      <c r="Y457" s="38" t="str">
        <f t="shared" si="84"/>
        <v>0000</v>
      </c>
      <c r="Z457" s="38" t="str">
        <f t="shared" si="85"/>
        <v/>
      </c>
      <c r="AA457" s="37" t="str">
        <f>IF(LEFT(R457,1)="#","Invalid Instruction!",IF(ISNUMBER(Q457),IF(Q457&lt;10,"",VLOOKUP(R457,'8080'!$D$6:$J$252,'8080'!$J$4,0)),""))</f>
        <v/>
      </c>
      <c r="AB457" s="37" t="str">
        <f>IF(LEN(W457)=0,"",IF(ISERROR(VALUE(LEFT(W457,1))),IF(ISNA(MATCH(W457,W$13:W456,0)),"","DUP"),"LAB"))</f>
        <v/>
      </c>
      <c r="AC457" s="49"/>
    </row>
    <row r="458" spans="1:29" x14ac:dyDescent="0.2">
      <c r="A458" s="44"/>
      <c r="B458" s="210"/>
      <c r="C458" s="208" t="str">
        <f t="shared" si="86"/>
        <v/>
      </c>
      <c r="D458" s="54" t="str">
        <f t="shared" si="78"/>
        <v/>
      </c>
      <c r="E458" s="113" t="str">
        <f>IF(OR(LEN(I458)=0,Q458&lt;2,Q458=9),"",IF(AND(Q458&lt;4,LEFT(V458,1)="#"),"###",IF(Q458=2,IF(HEX2DEC(V458)&gt;255,"&gt;FF!",RIGHT(V458,2)),IF(Q458=3,DEC2HEX(MOD(HEX2DEC(V458),256),2),IF(ISNA(MATCH(R458,'8080'!$D$6:$D$252,0)),"###",VLOOKUP(R458,'8080'!$D$6:$K$252,4,0))))))</f>
        <v/>
      </c>
      <c r="F458" s="114" t="str">
        <f t="shared" si="87"/>
        <v/>
      </c>
      <c r="G458" s="53" t="str">
        <f t="shared" si="79"/>
        <v/>
      </c>
      <c r="H458" s="52"/>
      <c r="I458" s="43"/>
      <c r="J458" s="43"/>
      <c r="K458" s="251"/>
      <c r="L458" s="55" t="str">
        <f t="shared" si="80"/>
        <v/>
      </c>
      <c r="M458" s="38" t="str">
        <f>IF(ISNUMBER(Q458),IF(Q458&lt;10,"",VLOOKUP(R458,'8080'!$D$6:$J$252,'8080'!$I$4,0)),"")</f>
        <v/>
      </c>
      <c r="N458" s="53" t="str">
        <f>IF(ISNUMBER(Q458),IF(Q458&lt;10,"",VLOOKUP(R458,'8080'!$D$6:$J$252,'8080'!$H$4,0)),"")</f>
        <v/>
      </c>
      <c r="O458" s="210"/>
      <c r="P458" s="44"/>
      <c r="Q458" s="38" t="str">
        <f>IF(LEN(I458)=0,"",IF(I458="org",0,IF(I458="equ",1,IF(I458="db",2,IF(I458="dw",3,IF(I458="end",9,IF(ISNA(MATCH(I458,'8080'!$B$6:$B$252,0)),"BOGUS",VLOOKUP(I458,'8080'!$B$6:$L$252,'8080'!K$3,0))))))))</f>
        <v/>
      </c>
      <c r="R458" s="37" t="str">
        <f t="shared" si="81"/>
        <v/>
      </c>
      <c r="S458" s="38" t="str">
        <f>IF(LEN(Q458)=0,"",IF(Q458&gt;9,VLOOKUP(R458,'8080'!$D$6:$E$252,'8080'!$E$4,0),IF(OR(Q458&lt;2,Q458=9),0,IF(Q458=2,1,IF(Q458=3,2,"ERROR!")))))</f>
        <v/>
      </c>
      <c r="T458" s="37" t="str">
        <f t="shared" si="82"/>
        <v/>
      </c>
      <c r="U458" s="37" t="str">
        <f t="shared" si="88"/>
        <v/>
      </c>
      <c r="V458" s="37" t="str">
        <f t="shared" si="89"/>
        <v/>
      </c>
      <c r="W458" s="37" t="str">
        <f t="shared" si="83"/>
        <v/>
      </c>
      <c r="X458" s="38" t="str">
        <f t="shared" si="90"/>
        <v>0029</v>
      </c>
      <c r="Y458" s="38" t="str">
        <f t="shared" si="84"/>
        <v>0000</v>
      </c>
      <c r="Z458" s="38" t="str">
        <f t="shared" si="85"/>
        <v/>
      </c>
      <c r="AA458" s="37" t="str">
        <f>IF(LEFT(R458,1)="#","Invalid Instruction!",IF(ISNUMBER(Q458),IF(Q458&lt;10,"",VLOOKUP(R458,'8080'!$D$6:$J$252,'8080'!$J$4,0)),""))</f>
        <v/>
      </c>
      <c r="AB458" s="37" t="str">
        <f>IF(LEN(W458)=0,"",IF(ISERROR(VALUE(LEFT(W458,1))),IF(ISNA(MATCH(W458,W$13:W457,0)),"","DUP"),"LAB"))</f>
        <v/>
      </c>
      <c r="AC458" s="49"/>
    </row>
    <row r="459" spans="1:29" x14ac:dyDescent="0.2">
      <c r="A459" s="44"/>
      <c r="B459" s="210"/>
      <c r="C459" s="208" t="str">
        <f t="shared" si="86"/>
        <v/>
      </c>
      <c r="D459" s="54" t="str">
        <f t="shared" si="78"/>
        <v/>
      </c>
      <c r="E459" s="113" t="str">
        <f>IF(OR(LEN(I459)=0,Q459&lt;2,Q459=9),"",IF(AND(Q459&lt;4,LEFT(V459,1)="#"),"###",IF(Q459=2,IF(HEX2DEC(V459)&gt;255,"&gt;FF!",RIGHT(V459,2)),IF(Q459=3,DEC2HEX(MOD(HEX2DEC(V459),256),2),IF(ISNA(MATCH(R459,'8080'!$D$6:$D$252,0)),"###",VLOOKUP(R459,'8080'!$D$6:$K$252,4,0))))))</f>
        <v/>
      </c>
      <c r="F459" s="114" t="str">
        <f t="shared" si="87"/>
        <v/>
      </c>
      <c r="G459" s="53" t="str">
        <f t="shared" si="79"/>
        <v/>
      </c>
      <c r="H459" s="52"/>
      <c r="I459" s="43"/>
      <c r="J459" s="43"/>
      <c r="K459" s="251"/>
      <c r="L459" s="55" t="str">
        <f t="shared" si="80"/>
        <v/>
      </c>
      <c r="M459" s="38" t="str">
        <f>IF(ISNUMBER(Q459),IF(Q459&lt;10,"",VLOOKUP(R459,'8080'!$D$6:$J$252,'8080'!$I$4,0)),"")</f>
        <v/>
      </c>
      <c r="N459" s="53" t="str">
        <f>IF(ISNUMBER(Q459),IF(Q459&lt;10,"",VLOOKUP(R459,'8080'!$D$6:$J$252,'8080'!$H$4,0)),"")</f>
        <v/>
      </c>
      <c r="O459" s="210"/>
      <c r="P459" s="44"/>
      <c r="Q459" s="38" t="str">
        <f>IF(LEN(I459)=0,"",IF(I459="org",0,IF(I459="equ",1,IF(I459="db",2,IF(I459="dw",3,IF(I459="end",9,IF(ISNA(MATCH(I459,'8080'!$B$6:$B$252,0)),"BOGUS",VLOOKUP(I459,'8080'!$B$6:$L$252,'8080'!K$3,0))))))))</f>
        <v/>
      </c>
      <c r="R459" s="37" t="str">
        <f t="shared" si="81"/>
        <v/>
      </c>
      <c r="S459" s="38" t="str">
        <f>IF(LEN(Q459)=0,"",IF(Q459&gt;9,VLOOKUP(R459,'8080'!$D$6:$E$252,'8080'!$E$4,0),IF(OR(Q459&lt;2,Q459=9),0,IF(Q459=2,1,IF(Q459=3,2,"ERROR!")))))</f>
        <v/>
      </c>
      <c r="T459" s="37" t="str">
        <f t="shared" si="82"/>
        <v/>
      </c>
      <c r="U459" s="37" t="str">
        <f t="shared" si="88"/>
        <v/>
      </c>
      <c r="V459" s="37" t="str">
        <f t="shared" si="89"/>
        <v/>
      </c>
      <c r="W459" s="37" t="str">
        <f t="shared" si="83"/>
        <v/>
      </c>
      <c r="X459" s="38" t="str">
        <f t="shared" si="90"/>
        <v>0029</v>
      </c>
      <c r="Y459" s="38" t="str">
        <f t="shared" si="84"/>
        <v>0000</v>
      </c>
      <c r="Z459" s="38" t="str">
        <f t="shared" si="85"/>
        <v/>
      </c>
      <c r="AA459" s="37" t="str">
        <f>IF(LEFT(R459,1)="#","Invalid Instruction!",IF(ISNUMBER(Q459),IF(Q459&lt;10,"",VLOOKUP(R459,'8080'!$D$6:$J$252,'8080'!$J$4,0)),""))</f>
        <v/>
      </c>
      <c r="AB459" s="37" t="str">
        <f>IF(LEN(W459)=0,"",IF(ISERROR(VALUE(LEFT(W459,1))),IF(ISNA(MATCH(W459,W$13:W458,0)),"","DUP"),"LAB"))</f>
        <v/>
      </c>
      <c r="AC459" s="49"/>
    </row>
    <row r="460" spans="1:29" x14ac:dyDescent="0.2">
      <c r="A460" s="44"/>
      <c r="B460" s="210"/>
      <c r="C460" s="208" t="str">
        <f t="shared" si="86"/>
        <v/>
      </c>
      <c r="D460" s="54" t="str">
        <f t="shared" si="78"/>
        <v/>
      </c>
      <c r="E460" s="113" t="str">
        <f>IF(OR(LEN(I460)=0,Q460&lt;2,Q460=9),"",IF(AND(Q460&lt;4,LEFT(V460,1)="#"),"###",IF(Q460=2,IF(HEX2DEC(V460)&gt;255,"&gt;FF!",RIGHT(V460,2)),IF(Q460=3,DEC2HEX(MOD(HEX2DEC(V460),256),2),IF(ISNA(MATCH(R460,'8080'!$D$6:$D$252,0)),"###",VLOOKUP(R460,'8080'!$D$6:$K$252,4,0))))))</f>
        <v/>
      </c>
      <c r="F460" s="114" t="str">
        <f t="shared" si="87"/>
        <v/>
      </c>
      <c r="G460" s="53" t="str">
        <f t="shared" si="79"/>
        <v/>
      </c>
      <c r="H460" s="52"/>
      <c r="I460" s="43"/>
      <c r="J460" s="43"/>
      <c r="K460" s="251"/>
      <c r="L460" s="55" t="str">
        <f t="shared" si="80"/>
        <v/>
      </c>
      <c r="M460" s="38" t="str">
        <f>IF(ISNUMBER(Q460),IF(Q460&lt;10,"",VLOOKUP(R460,'8080'!$D$6:$J$252,'8080'!$I$4,0)),"")</f>
        <v/>
      </c>
      <c r="N460" s="53" t="str">
        <f>IF(ISNUMBER(Q460),IF(Q460&lt;10,"",VLOOKUP(R460,'8080'!$D$6:$J$252,'8080'!$H$4,0)),"")</f>
        <v/>
      </c>
      <c r="O460" s="210"/>
      <c r="P460" s="44"/>
      <c r="Q460" s="38" t="str">
        <f>IF(LEN(I460)=0,"",IF(I460="org",0,IF(I460="equ",1,IF(I460="db",2,IF(I460="dw",3,IF(I460="end",9,IF(ISNA(MATCH(I460,'8080'!$B$6:$B$252,0)),"BOGUS",VLOOKUP(I460,'8080'!$B$6:$L$252,'8080'!K$3,0))))))))</f>
        <v/>
      </c>
      <c r="R460" s="37" t="str">
        <f t="shared" si="81"/>
        <v/>
      </c>
      <c r="S460" s="38" t="str">
        <f>IF(LEN(Q460)=0,"",IF(Q460&gt;9,VLOOKUP(R460,'8080'!$D$6:$E$252,'8080'!$E$4,0),IF(OR(Q460&lt;2,Q460=9),0,IF(Q460=2,1,IF(Q460=3,2,"ERROR!")))))</f>
        <v/>
      </c>
      <c r="T460" s="37" t="str">
        <f t="shared" si="82"/>
        <v/>
      </c>
      <c r="U460" s="37" t="str">
        <f t="shared" si="88"/>
        <v/>
      </c>
      <c r="V460" s="37" t="str">
        <f t="shared" si="89"/>
        <v/>
      </c>
      <c r="W460" s="37" t="str">
        <f t="shared" si="83"/>
        <v/>
      </c>
      <c r="X460" s="38" t="str">
        <f t="shared" si="90"/>
        <v>0029</v>
      </c>
      <c r="Y460" s="38" t="str">
        <f t="shared" si="84"/>
        <v>0000</v>
      </c>
      <c r="Z460" s="38" t="str">
        <f t="shared" si="85"/>
        <v/>
      </c>
      <c r="AA460" s="37" t="str">
        <f>IF(LEFT(R460,1)="#","Invalid Instruction!",IF(ISNUMBER(Q460),IF(Q460&lt;10,"",VLOOKUP(R460,'8080'!$D$6:$J$252,'8080'!$J$4,0)),""))</f>
        <v/>
      </c>
      <c r="AB460" s="37" t="str">
        <f>IF(LEN(W460)=0,"",IF(ISERROR(VALUE(LEFT(W460,1))),IF(ISNA(MATCH(W460,W$13:W459,0)),"","DUP"),"LAB"))</f>
        <v/>
      </c>
      <c r="AC460" s="49"/>
    </row>
    <row r="461" spans="1:29" x14ac:dyDescent="0.2">
      <c r="A461" s="44"/>
      <c r="B461" s="210"/>
      <c r="C461" s="208" t="str">
        <f t="shared" si="86"/>
        <v/>
      </c>
      <c r="D461" s="54" t="str">
        <f t="shared" ref="D461:D512" si="91">IF(LEN(I461)=0,"",X461)</f>
        <v/>
      </c>
      <c r="E461" s="113" t="str">
        <f>IF(OR(LEN(I461)=0,Q461&lt;2,Q461=9),"",IF(AND(Q461&lt;4,LEFT(V461,1)="#"),"###",IF(Q461=2,IF(HEX2DEC(V461)&gt;255,"&gt;FF!",RIGHT(V461,2)),IF(Q461=3,DEC2HEX(MOD(HEX2DEC(V461),256),2),IF(ISNA(MATCH(R461,'8080'!$D$6:$D$252,0)),"###",VLOOKUP(R461,'8080'!$D$6:$K$252,4,0))))))</f>
        <v/>
      </c>
      <c r="F461" s="114" t="str">
        <f t="shared" si="87"/>
        <v/>
      </c>
      <c r="G461" s="53" t="str">
        <f t="shared" ref="G461:G512" si="92">IF(LEN(Q461)=0,"",IF(Q461&lt;15,"",IF(ISERROR(HEX2DEC(V461)),"###",IF(HEX2DEC(V461)&gt;65535,"&gt;FFFF!",DEC2HEX(INT(HEX2DEC(V461)/256),2)))))</f>
        <v/>
      </c>
      <c r="H461" s="52"/>
      <c r="I461" s="43"/>
      <c r="J461" s="43"/>
      <c r="K461" s="251"/>
      <c r="L461" s="55" t="str">
        <f t="shared" ref="L461:L512" si="93">IF(LEN(Q461)=0,"",IF(Q461&lt;13,AA461,IF(Q461=17,CONCATENATE(AA461," to ",Z461,"h"),REPLACE(AA461,SEARCH("immediate",AA461),9,CONCATENATE(Z461,"h")))))</f>
        <v/>
      </c>
      <c r="M461" s="38" t="str">
        <f>IF(ISNUMBER(Q461),IF(Q461&lt;10,"",VLOOKUP(R461,'8080'!$D$6:$J$252,'8080'!$I$4,0)),"")</f>
        <v/>
      </c>
      <c r="N461" s="53" t="str">
        <f>IF(ISNUMBER(Q461),IF(Q461&lt;10,"",VLOOKUP(R461,'8080'!$D$6:$J$252,'8080'!$H$4,0)),"")</f>
        <v/>
      </c>
      <c r="O461" s="210"/>
      <c r="P461" s="44"/>
      <c r="Q461" s="38" t="str">
        <f>IF(LEN(I461)=0,"",IF(I461="org",0,IF(I461="equ",1,IF(I461="db",2,IF(I461="dw",3,IF(I461="end",9,IF(ISNA(MATCH(I461,'8080'!$B$6:$B$252,0)),"BOGUS",VLOOKUP(I461,'8080'!$B$6:$L$252,'8080'!K$3,0))))))))</f>
        <v/>
      </c>
      <c r="R461" s="37" t="str">
        <f t="shared" ref="R461:R512" si="94">IF(LEN(Q461)=0,"",IF(Q461&lt;12,I461,IF(OR(Q461=14,Q461=16,Q461=17),I461,IF(Q461=12,CONCATENATE(I461," ",J461),IF(OR(Q461=13,Q461=15),CONCATENATE(I461," ",IF(LEFT(J461,2)="sp",LEFT(J461,3),LEFT(J461,2))),"###")))))</f>
        <v/>
      </c>
      <c r="S461" s="38" t="str">
        <f>IF(LEN(Q461)=0,"",IF(Q461&gt;9,VLOOKUP(R461,'8080'!$D$6:$E$252,'8080'!$E$4,0),IF(OR(Q461&lt;2,Q461=9),0,IF(Q461=2,1,IF(Q461=3,2,"ERROR!")))))</f>
        <v/>
      </c>
      <c r="T461" s="37" t="str">
        <f t="shared" ref="T461:T512" si="95">IF(Q461="BOGUS","###",IF(AND(Q461=11,LEN(J461)&gt;0),"###",IF(OR(LEN(I461)=0,Q461=9,Q461=11,Q461=12),"",IF(OR(Q461&lt;4,Q461=14,Q461=16,Q461=17),J461,RIGHT(J461,IF(LEFT(J461,2)="sp",LEN(J461)-3,LEN(J461)-2))))))</f>
        <v/>
      </c>
      <c r="U461" s="37" t="str">
        <f t="shared" si="88"/>
        <v/>
      </c>
      <c r="V461" s="37" t="str">
        <f t="shared" si="89"/>
        <v/>
      </c>
      <c r="W461" s="37" t="str">
        <f t="shared" ref="W461:W512" si="96">IF(LEN(H461)=0,"",IF(RIGHT(H461)=":",LEFT(H461,LEN(H461)-1),H461))</f>
        <v/>
      </c>
      <c r="X461" s="38" t="str">
        <f t="shared" si="90"/>
        <v>0029</v>
      </c>
      <c r="Y461" s="38" t="str">
        <f t="shared" ref="Y461:Y509" si="97">IF(OR(Q461&lt;10,Q461&gt;12),DEC2HEX(HEX2DEC(V461),4),X461)</f>
        <v>0000</v>
      </c>
      <c r="Z461" s="38" t="str">
        <f t="shared" ref="Z461:Z509" si="98">IF(OR(LEN(Q461)=0,Q461&lt;13),"",DEC2HEX(HEX2DEC(V461),IF(OR(Q461&lt;2,Q461=3,Q461&gt;14),4,2)))</f>
        <v/>
      </c>
      <c r="AA461" s="37" t="str">
        <f>IF(LEFT(R461,1)="#","Invalid Instruction!",IF(ISNUMBER(Q461),IF(Q461&lt;10,"",VLOOKUP(R461,'8080'!$D$6:$J$252,'8080'!$J$4,0)),""))</f>
        <v/>
      </c>
      <c r="AB461" s="37" t="str">
        <f>IF(LEN(W461)=0,"",IF(ISERROR(VALUE(LEFT(W461,1))),IF(ISNA(MATCH(W461,W$13:W460,0)),"","DUP"),"LAB"))</f>
        <v/>
      </c>
      <c r="AC461" s="49"/>
    </row>
    <row r="462" spans="1:29" x14ac:dyDescent="0.2">
      <c r="A462" s="44"/>
      <c r="B462" s="210"/>
      <c r="C462" s="208" t="str">
        <f t="shared" ref="C462:C512" si="99">IF(AB462="LAB","Label",IF(AB462="DUP","Duplicate",IF(LEFT(D462,1)="#","Value",IF(RIGHT(R462,1)="!","Operand",IF(LEFT(E462)="#",IF(Q462&gt;10,"Mnemonic","Value"),IF(OR(LEFT(E462,1)="&gt;",LEFT(F462,1)="&gt;",LEFT(G462,1)="&gt;"),"Range",IF(LEFT(F462,1)="#",IF(Q462=11,"Operand","Value"),"")))))))</f>
        <v/>
      </c>
      <c r="D462" s="54" t="str">
        <f t="shared" si="91"/>
        <v/>
      </c>
      <c r="E462" s="113" t="str">
        <f>IF(OR(LEN(I462)=0,Q462&lt;2,Q462=9),"",IF(AND(Q462&lt;4,LEFT(V462,1)="#"),"###",IF(Q462=2,IF(HEX2DEC(V462)&gt;255,"&gt;FF!",RIGHT(V462,2)),IF(Q462=3,DEC2HEX(MOD(HEX2DEC(V462),256),2),IF(ISNA(MATCH(R462,'8080'!$D$6:$D$252,0)),"###",VLOOKUP(R462,'8080'!$D$6:$K$252,4,0))))))</f>
        <v/>
      </c>
      <c r="F462" s="114" t="str">
        <f t="shared" ref="F462:F512" si="100">IF(OR(LEN(V462)=0,Q462&lt;3),"",IF(Q462=3,IF(HEX2DEC(V462)&gt;65535,"&gt;FFFF!",DEC2HEX(INT(HEX2DEC(V462)/256),2)),IF(ISERROR(HEX2DEC(V462)),"###",IF(AND(Q462&gt;9,Q462&lt;15,HEX2DEC(V462)&gt;255),"&gt;FF!",DEC2HEX(MOD(HEX2DEC(V462),256),2)))))</f>
        <v/>
      </c>
      <c r="G462" s="53" t="str">
        <f t="shared" si="92"/>
        <v/>
      </c>
      <c r="H462" s="52"/>
      <c r="I462" s="43"/>
      <c r="J462" s="43"/>
      <c r="K462" s="251"/>
      <c r="L462" s="55" t="str">
        <f t="shared" si="93"/>
        <v/>
      </c>
      <c r="M462" s="38" t="str">
        <f>IF(ISNUMBER(Q462),IF(Q462&lt;10,"",VLOOKUP(R462,'8080'!$D$6:$J$252,'8080'!$I$4,0)),"")</f>
        <v/>
      </c>
      <c r="N462" s="53" t="str">
        <f>IF(ISNUMBER(Q462),IF(Q462&lt;10,"",VLOOKUP(R462,'8080'!$D$6:$J$252,'8080'!$H$4,0)),"")</f>
        <v/>
      </c>
      <c r="O462" s="210"/>
      <c r="P462" s="44"/>
      <c r="Q462" s="38" t="str">
        <f>IF(LEN(I462)=0,"",IF(I462="org",0,IF(I462="equ",1,IF(I462="db",2,IF(I462="dw",3,IF(I462="end",9,IF(ISNA(MATCH(I462,'8080'!$B$6:$B$252,0)),"BOGUS",VLOOKUP(I462,'8080'!$B$6:$L$252,'8080'!K$3,0))))))))</f>
        <v/>
      </c>
      <c r="R462" s="37" t="str">
        <f t="shared" si="94"/>
        <v/>
      </c>
      <c r="S462" s="38" t="str">
        <f>IF(LEN(Q462)=0,"",IF(Q462&gt;9,VLOOKUP(R462,'8080'!$D$6:$E$252,'8080'!$E$4,0),IF(OR(Q462&lt;2,Q462=9),0,IF(Q462=2,1,IF(Q462=3,2,"ERROR!")))))</f>
        <v/>
      </c>
      <c r="T462" s="37" t="str">
        <f t="shared" si="95"/>
        <v/>
      </c>
      <c r="U462" s="37" t="str">
        <f t="shared" ref="U462:U512" si="101">IF(LEN(T462)=0,"",IF(AND(CODE(LEFT(T462,1))=34,LEN(T462)=3,CODE(RIGHT(T462,1))=34),CODE(MID(T462,2,1)),IF(ISERROR(VALUE(LEFT(T462)-1)),T462,IF(RIGHT(T462,1)="q",IF(ISERROR(OCT2DEC(LEFT(T462,LEN(T462)-1))),"##Q",OCT2DEC(LEFT(T462,LEN(T462)-1))),IF(RIGHT(T462,1)="h",IF(ISERROR(HEX2DEC(LEFT(T462,LEN(T462)-1))),"##H",HEX2DEC(LEFT(T462,LEN(T462)-1))),IF(ISERROR(VALUE(T462)),"##D",VALUE(T462)))))))</f>
        <v/>
      </c>
      <c r="V462" s="37" t="str">
        <f t="shared" ref="V462:V512" si="102">IF(LEN(U462)=0,"",IF(U462="$",X462,IF(ISERROR(VALUE(U462)),IF(ISNA(MATCH(U462,$W$13:$W$512,0)),"###",VLOOKUP(U462,$W$13:$Y$512,IF(INDEX($Q$13:$Q$512,MATCH(T462,$W$13:$W$512,0))=1,3,2),0)),DEC2HEX(U462,4))))</f>
        <v/>
      </c>
      <c r="W462" s="37" t="str">
        <f t="shared" si="96"/>
        <v/>
      </c>
      <c r="X462" s="38" t="str">
        <f t="shared" ref="X462:X512" si="103">IF(Q462=0,IF(ISERROR(HEX2DEC(V462)),"###",DEC2HEX(HEX2DEC(V462),4)),IF(LEN(Q461)=0,X461,DEC2HEX(MOD(HEX2DEC(X461)+S461,65536),4)))</f>
        <v>0029</v>
      </c>
      <c r="Y462" s="38" t="str">
        <f t="shared" si="97"/>
        <v>0000</v>
      </c>
      <c r="Z462" s="38" t="str">
        <f t="shared" si="98"/>
        <v/>
      </c>
      <c r="AA462" s="37" t="str">
        <f>IF(LEFT(R462,1)="#","Invalid Instruction!",IF(ISNUMBER(Q462),IF(Q462&lt;10,"",VLOOKUP(R462,'8080'!$D$6:$J$252,'8080'!$J$4,0)),""))</f>
        <v/>
      </c>
      <c r="AB462" s="37" t="str">
        <f>IF(LEN(W462)=0,"",IF(ISERROR(VALUE(LEFT(W462,1))),IF(ISNA(MATCH(W462,W$13:W461,0)),"","DUP"),"LAB"))</f>
        <v/>
      </c>
      <c r="AC462" s="49"/>
    </row>
    <row r="463" spans="1:29" x14ac:dyDescent="0.2">
      <c r="A463" s="44"/>
      <c r="B463" s="210"/>
      <c r="C463" s="208" t="str">
        <f t="shared" si="99"/>
        <v/>
      </c>
      <c r="D463" s="54" t="str">
        <f t="shared" si="91"/>
        <v/>
      </c>
      <c r="E463" s="113" t="str">
        <f>IF(OR(LEN(I463)=0,Q463&lt;2,Q463=9),"",IF(AND(Q463&lt;4,LEFT(V463,1)="#"),"###",IF(Q463=2,IF(HEX2DEC(V463)&gt;255,"&gt;FF!",RIGHT(V463,2)),IF(Q463=3,DEC2HEX(MOD(HEX2DEC(V463),256),2),IF(ISNA(MATCH(R463,'8080'!$D$6:$D$252,0)),"###",VLOOKUP(R463,'8080'!$D$6:$K$252,4,0))))))</f>
        <v/>
      </c>
      <c r="F463" s="114" t="str">
        <f t="shared" si="100"/>
        <v/>
      </c>
      <c r="G463" s="53" t="str">
        <f t="shared" si="92"/>
        <v/>
      </c>
      <c r="H463" s="52"/>
      <c r="I463" s="43"/>
      <c r="J463" s="43"/>
      <c r="K463" s="251"/>
      <c r="L463" s="55" t="str">
        <f t="shared" si="93"/>
        <v/>
      </c>
      <c r="M463" s="38" t="str">
        <f>IF(ISNUMBER(Q463),IF(Q463&lt;10,"",VLOOKUP(R463,'8080'!$D$6:$J$252,'8080'!$I$4,0)),"")</f>
        <v/>
      </c>
      <c r="N463" s="53" t="str">
        <f>IF(ISNUMBER(Q463),IF(Q463&lt;10,"",VLOOKUP(R463,'8080'!$D$6:$J$252,'8080'!$H$4,0)),"")</f>
        <v/>
      </c>
      <c r="O463" s="210"/>
      <c r="P463" s="44"/>
      <c r="Q463" s="38" t="str">
        <f>IF(LEN(I463)=0,"",IF(I463="org",0,IF(I463="equ",1,IF(I463="db",2,IF(I463="dw",3,IF(I463="end",9,IF(ISNA(MATCH(I463,'8080'!$B$6:$B$252,0)),"BOGUS",VLOOKUP(I463,'8080'!$B$6:$L$252,'8080'!K$3,0))))))))</f>
        <v/>
      </c>
      <c r="R463" s="37" t="str">
        <f t="shared" si="94"/>
        <v/>
      </c>
      <c r="S463" s="38" t="str">
        <f>IF(LEN(Q463)=0,"",IF(Q463&gt;9,VLOOKUP(R463,'8080'!$D$6:$E$252,'8080'!$E$4,0),IF(OR(Q463&lt;2,Q463=9),0,IF(Q463=2,1,IF(Q463=3,2,"ERROR!")))))</f>
        <v/>
      </c>
      <c r="T463" s="37" t="str">
        <f t="shared" si="95"/>
        <v/>
      </c>
      <c r="U463" s="37" t="str">
        <f t="shared" si="101"/>
        <v/>
      </c>
      <c r="V463" s="37" t="str">
        <f t="shared" si="102"/>
        <v/>
      </c>
      <c r="W463" s="37" t="str">
        <f t="shared" si="96"/>
        <v/>
      </c>
      <c r="X463" s="38" t="str">
        <f t="shared" si="103"/>
        <v>0029</v>
      </c>
      <c r="Y463" s="38" t="str">
        <f t="shared" si="97"/>
        <v>0000</v>
      </c>
      <c r="Z463" s="38" t="str">
        <f t="shared" si="98"/>
        <v/>
      </c>
      <c r="AA463" s="37" t="str">
        <f>IF(LEFT(R463,1)="#","Invalid Instruction!",IF(ISNUMBER(Q463),IF(Q463&lt;10,"",VLOOKUP(R463,'8080'!$D$6:$J$252,'8080'!$J$4,0)),""))</f>
        <v/>
      </c>
      <c r="AB463" s="37" t="str">
        <f>IF(LEN(W463)=0,"",IF(ISERROR(VALUE(LEFT(W463,1))),IF(ISNA(MATCH(W463,W$13:W462,0)),"","DUP"),"LAB"))</f>
        <v/>
      </c>
      <c r="AC463" s="49"/>
    </row>
    <row r="464" spans="1:29" x14ac:dyDescent="0.2">
      <c r="A464" s="44"/>
      <c r="B464" s="210"/>
      <c r="C464" s="208" t="str">
        <f t="shared" si="99"/>
        <v/>
      </c>
      <c r="D464" s="54" t="str">
        <f t="shared" si="91"/>
        <v/>
      </c>
      <c r="E464" s="113" t="str">
        <f>IF(OR(LEN(I464)=0,Q464&lt;2,Q464=9),"",IF(AND(Q464&lt;4,LEFT(V464,1)="#"),"###",IF(Q464=2,IF(HEX2DEC(V464)&gt;255,"&gt;FF!",RIGHT(V464,2)),IF(Q464=3,DEC2HEX(MOD(HEX2DEC(V464),256),2),IF(ISNA(MATCH(R464,'8080'!$D$6:$D$252,0)),"###",VLOOKUP(R464,'8080'!$D$6:$K$252,4,0))))))</f>
        <v/>
      </c>
      <c r="F464" s="114" t="str">
        <f t="shared" si="100"/>
        <v/>
      </c>
      <c r="G464" s="53" t="str">
        <f t="shared" si="92"/>
        <v/>
      </c>
      <c r="H464" s="52"/>
      <c r="I464" s="43"/>
      <c r="J464" s="43"/>
      <c r="K464" s="251"/>
      <c r="L464" s="55" t="str">
        <f t="shared" si="93"/>
        <v/>
      </c>
      <c r="M464" s="38" t="str">
        <f>IF(ISNUMBER(Q464),IF(Q464&lt;10,"",VLOOKUP(R464,'8080'!$D$6:$J$252,'8080'!$I$4,0)),"")</f>
        <v/>
      </c>
      <c r="N464" s="53" t="str">
        <f>IF(ISNUMBER(Q464),IF(Q464&lt;10,"",VLOOKUP(R464,'8080'!$D$6:$J$252,'8080'!$H$4,0)),"")</f>
        <v/>
      </c>
      <c r="O464" s="210"/>
      <c r="P464" s="44"/>
      <c r="Q464" s="38" t="str">
        <f>IF(LEN(I464)=0,"",IF(I464="org",0,IF(I464="equ",1,IF(I464="db",2,IF(I464="dw",3,IF(I464="end",9,IF(ISNA(MATCH(I464,'8080'!$B$6:$B$252,0)),"BOGUS",VLOOKUP(I464,'8080'!$B$6:$L$252,'8080'!K$3,0))))))))</f>
        <v/>
      </c>
      <c r="R464" s="37" t="str">
        <f t="shared" si="94"/>
        <v/>
      </c>
      <c r="S464" s="38" t="str">
        <f>IF(LEN(Q464)=0,"",IF(Q464&gt;9,VLOOKUP(R464,'8080'!$D$6:$E$252,'8080'!$E$4,0),IF(OR(Q464&lt;2,Q464=9),0,IF(Q464=2,1,IF(Q464=3,2,"ERROR!")))))</f>
        <v/>
      </c>
      <c r="T464" s="37" t="str">
        <f t="shared" si="95"/>
        <v/>
      </c>
      <c r="U464" s="37" t="str">
        <f t="shared" si="101"/>
        <v/>
      </c>
      <c r="V464" s="37" t="str">
        <f t="shared" si="102"/>
        <v/>
      </c>
      <c r="W464" s="37" t="str">
        <f t="shared" si="96"/>
        <v/>
      </c>
      <c r="X464" s="38" t="str">
        <f t="shared" si="103"/>
        <v>0029</v>
      </c>
      <c r="Y464" s="38" t="str">
        <f t="shared" si="97"/>
        <v>0000</v>
      </c>
      <c r="Z464" s="38" t="str">
        <f t="shared" si="98"/>
        <v/>
      </c>
      <c r="AA464" s="37" t="str">
        <f>IF(LEFT(R464,1)="#","Invalid Instruction!",IF(ISNUMBER(Q464),IF(Q464&lt;10,"",VLOOKUP(R464,'8080'!$D$6:$J$252,'8080'!$J$4,0)),""))</f>
        <v/>
      </c>
      <c r="AB464" s="37" t="str">
        <f>IF(LEN(W464)=0,"",IF(ISERROR(VALUE(LEFT(W464,1))),IF(ISNA(MATCH(W464,W$13:W463,0)),"","DUP"),"LAB"))</f>
        <v/>
      </c>
      <c r="AC464" s="49"/>
    </row>
    <row r="465" spans="1:29" x14ac:dyDescent="0.2">
      <c r="A465" s="44"/>
      <c r="B465" s="210"/>
      <c r="C465" s="208" t="str">
        <f t="shared" si="99"/>
        <v/>
      </c>
      <c r="D465" s="54" t="str">
        <f t="shared" si="91"/>
        <v/>
      </c>
      <c r="E465" s="113" t="str">
        <f>IF(OR(LEN(I465)=0,Q465&lt;2,Q465=9),"",IF(AND(Q465&lt;4,LEFT(V465,1)="#"),"###",IF(Q465=2,IF(HEX2DEC(V465)&gt;255,"&gt;FF!",RIGHT(V465,2)),IF(Q465=3,DEC2HEX(MOD(HEX2DEC(V465),256),2),IF(ISNA(MATCH(R465,'8080'!$D$6:$D$252,0)),"###",VLOOKUP(R465,'8080'!$D$6:$K$252,4,0))))))</f>
        <v/>
      </c>
      <c r="F465" s="114" t="str">
        <f t="shared" si="100"/>
        <v/>
      </c>
      <c r="G465" s="53" t="str">
        <f t="shared" si="92"/>
        <v/>
      </c>
      <c r="H465" s="52"/>
      <c r="I465" s="43"/>
      <c r="J465" s="43"/>
      <c r="K465" s="251"/>
      <c r="L465" s="55" t="str">
        <f t="shared" si="93"/>
        <v/>
      </c>
      <c r="M465" s="38" t="str">
        <f>IF(ISNUMBER(Q465),IF(Q465&lt;10,"",VLOOKUP(R465,'8080'!$D$6:$J$252,'8080'!$I$4,0)),"")</f>
        <v/>
      </c>
      <c r="N465" s="53" t="str">
        <f>IF(ISNUMBER(Q465),IF(Q465&lt;10,"",VLOOKUP(R465,'8080'!$D$6:$J$252,'8080'!$H$4,0)),"")</f>
        <v/>
      </c>
      <c r="O465" s="210"/>
      <c r="P465" s="44"/>
      <c r="Q465" s="38" t="str">
        <f>IF(LEN(I465)=0,"",IF(I465="org",0,IF(I465="equ",1,IF(I465="db",2,IF(I465="dw",3,IF(I465="end",9,IF(ISNA(MATCH(I465,'8080'!$B$6:$B$252,0)),"BOGUS",VLOOKUP(I465,'8080'!$B$6:$L$252,'8080'!K$3,0))))))))</f>
        <v/>
      </c>
      <c r="R465" s="37" t="str">
        <f t="shared" si="94"/>
        <v/>
      </c>
      <c r="S465" s="38" t="str">
        <f>IF(LEN(Q465)=0,"",IF(Q465&gt;9,VLOOKUP(R465,'8080'!$D$6:$E$252,'8080'!$E$4,0),IF(OR(Q465&lt;2,Q465=9),0,IF(Q465=2,1,IF(Q465=3,2,"ERROR!")))))</f>
        <v/>
      </c>
      <c r="T465" s="37" t="str">
        <f t="shared" si="95"/>
        <v/>
      </c>
      <c r="U465" s="37" t="str">
        <f t="shared" si="101"/>
        <v/>
      </c>
      <c r="V465" s="37" t="str">
        <f t="shared" si="102"/>
        <v/>
      </c>
      <c r="W465" s="37" t="str">
        <f t="shared" si="96"/>
        <v/>
      </c>
      <c r="X465" s="38" t="str">
        <f t="shared" si="103"/>
        <v>0029</v>
      </c>
      <c r="Y465" s="38" t="str">
        <f t="shared" si="97"/>
        <v>0000</v>
      </c>
      <c r="Z465" s="38" t="str">
        <f t="shared" si="98"/>
        <v/>
      </c>
      <c r="AA465" s="37" t="str">
        <f>IF(LEFT(R465,1)="#","Invalid Instruction!",IF(ISNUMBER(Q465),IF(Q465&lt;10,"",VLOOKUP(R465,'8080'!$D$6:$J$252,'8080'!$J$4,0)),""))</f>
        <v/>
      </c>
      <c r="AB465" s="37" t="str">
        <f>IF(LEN(W465)=0,"",IF(ISERROR(VALUE(LEFT(W465,1))),IF(ISNA(MATCH(W465,W$13:W464,0)),"","DUP"),"LAB"))</f>
        <v/>
      </c>
      <c r="AC465" s="49"/>
    </row>
    <row r="466" spans="1:29" x14ac:dyDescent="0.2">
      <c r="A466" s="44"/>
      <c r="B466" s="210"/>
      <c r="C466" s="208" t="str">
        <f t="shared" si="99"/>
        <v/>
      </c>
      <c r="D466" s="54" t="str">
        <f t="shared" si="91"/>
        <v/>
      </c>
      <c r="E466" s="113" t="str">
        <f>IF(OR(LEN(I466)=0,Q466&lt;2,Q466=9),"",IF(AND(Q466&lt;4,LEFT(V466,1)="#"),"###",IF(Q466=2,IF(HEX2DEC(V466)&gt;255,"&gt;FF!",RIGHT(V466,2)),IF(Q466=3,DEC2HEX(MOD(HEX2DEC(V466),256),2),IF(ISNA(MATCH(R466,'8080'!$D$6:$D$252,0)),"###",VLOOKUP(R466,'8080'!$D$6:$K$252,4,0))))))</f>
        <v/>
      </c>
      <c r="F466" s="114" t="str">
        <f t="shared" si="100"/>
        <v/>
      </c>
      <c r="G466" s="53" t="str">
        <f t="shared" si="92"/>
        <v/>
      </c>
      <c r="H466" s="52"/>
      <c r="I466" s="43"/>
      <c r="J466" s="43"/>
      <c r="K466" s="251"/>
      <c r="L466" s="55" t="str">
        <f t="shared" si="93"/>
        <v/>
      </c>
      <c r="M466" s="38" t="str">
        <f>IF(ISNUMBER(Q466),IF(Q466&lt;10,"",VLOOKUP(R466,'8080'!$D$6:$J$252,'8080'!$I$4,0)),"")</f>
        <v/>
      </c>
      <c r="N466" s="53" t="str">
        <f>IF(ISNUMBER(Q466),IF(Q466&lt;10,"",VLOOKUP(R466,'8080'!$D$6:$J$252,'8080'!$H$4,0)),"")</f>
        <v/>
      </c>
      <c r="O466" s="210"/>
      <c r="P466" s="44"/>
      <c r="Q466" s="38" t="str">
        <f>IF(LEN(I466)=0,"",IF(I466="org",0,IF(I466="equ",1,IF(I466="db",2,IF(I466="dw",3,IF(I466="end",9,IF(ISNA(MATCH(I466,'8080'!$B$6:$B$252,0)),"BOGUS",VLOOKUP(I466,'8080'!$B$6:$L$252,'8080'!K$3,0))))))))</f>
        <v/>
      </c>
      <c r="R466" s="37" t="str">
        <f t="shared" si="94"/>
        <v/>
      </c>
      <c r="S466" s="38" t="str">
        <f>IF(LEN(Q466)=0,"",IF(Q466&gt;9,VLOOKUP(R466,'8080'!$D$6:$E$252,'8080'!$E$4,0),IF(OR(Q466&lt;2,Q466=9),0,IF(Q466=2,1,IF(Q466=3,2,"ERROR!")))))</f>
        <v/>
      </c>
      <c r="T466" s="37" t="str">
        <f t="shared" si="95"/>
        <v/>
      </c>
      <c r="U466" s="37" t="str">
        <f t="shared" si="101"/>
        <v/>
      </c>
      <c r="V466" s="37" t="str">
        <f t="shared" si="102"/>
        <v/>
      </c>
      <c r="W466" s="37" t="str">
        <f t="shared" si="96"/>
        <v/>
      </c>
      <c r="X466" s="38" t="str">
        <f t="shared" si="103"/>
        <v>0029</v>
      </c>
      <c r="Y466" s="38" t="str">
        <f t="shared" si="97"/>
        <v>0000</v>
      </c>
      <c r="Z466" s="38" t="str">
        <f t="shared" si="98"/>
        <v/>
      </c>
      <c r="AA466" s="37" t="str">
        <f>IF(LEFT(R466,1)="#","Invalid Instruction!",IF(ISNUMBER(Q466),IF(Q466&lt;10,"",VLOOKUP(R466,'8080'!$D$6:$J$252,'8080'!$J$4,0)),""))</f>
        <v/>
      </c>
      <c r="AB466" s="37" t="str">
        <f>IF(LEN(W466)=0,"",IF(ISERROR(VALUE(LEFT(W466,1))),IF(ISNA(MATCH(W466,W$13:W465,0)),"","DUP"),"LAB"))</f>
        <v/>
      </c>
      <c r="AC466" s="49"/>
    </row>
    <row r="467" spans="1:29" x14ac:dyDescent="0.2">
      <c r="A467" s="44"/>
      <c r="B467" s="210"/>
      <c r="C467" s="208" t="str">
        <f t="shared" si="99"/>
        <v/>
      </c>
      <c r="D467" s="54" t="str">
        <f t="shared" si="91"/>
        <v/>
      </c>
      <c r="E467" s="113" t="str">
        <f>IF(OR(LEN(I467)=0,Q467&lt;2,Q467=9),"",IF(AND(Q467&lt;4,LEFT(V467,1)="#"),"###",IF(Q467=2,IF(HEX2DEC(V467)&gt;255,"&gt;FF!",RIGHT(V467,2)),IF(Q467=3,DEC2HEX(MOD(HEX2DEC(V467),256),2),IF(ISNA(MATCH(R467,'8080'!$D$6:$D$252,0)),"###",VLOOKUP(R467,'8080'!$D$6:$K$252,4,0))))))</f>
        <v/>
      </c>
      <c r="F467" s="114" t="str">
        <f t="shared" si="100"/>
        <v/>
      </c>
      <c r="G467" s="53" t="str">
        <f t="shared" si="92"/>
        <v/>
      </c>
      <c r="H467" s="52"/>
      <c r="I467" s="43"/>
      <c r="J467" s="43"/>
      <c r="K467" s="251"/>
      <c r="L467" s="55" t="str">
        <f t="shared" si="93"/>
        <v/>
      </c>
      <c r="M467" s="38" t="str">
        <f>IF(ISNUMBER(Q467),IF(Q467&lt;10,"",VLOOKUP(R467,'8080'!$D$6:$J$252,'8080'!$I$4,0)),"")</f>
        <v/>
      </c>
      <c r="N467" s="53" t="str">
        <f>IF(ISNUMBER(Q467),IF(Q467&lt;10,"",VLOOKUP(R467,'8080'!$D$6:$J$252,'8080'!$H$4,0)),"")</f>
        <v/>
      </c>
      <c r="O467" s="210"/>
      <c r="P467" s="44"/>
      <c r="Q467" s="38" t="str">
        <f>IF(LEN(I467)=0,"",IF(I467="org",0,IF(I467="equ",1,IF(I467="db",2,IF(I467="dw",3,IF(I467="end",9,IF(ISNA(MATCH(I467,'8080'!$B$6:$B$252,0)),"BOGUS",VLOOKUP(I467,'8080'!$B$6:$L$252,'8080'!K$3,0))))))))</f>
        <v/>
      </c>
      <c r="R467" s="37" t="str">
        <f t="shared" si="94"/>
        <v/>
      </c>
      <c r="S467" s="38" t="str">
        <f>IF(LEN(Q467)=0,"",IF(Q467&gt;9,VLOOKUP(R467,'8080'!$D$6:$E$252,'8080'!$E$4,0),IF(OR(Q467&lt;2,Q467=9),0,IF(Q467=2,1,IF(Q467=3,2,"ERROR!")))))</f>
        <v/>
      </c>
      <c r="T467" s="37" t="str">
        <f t="shared" si="95"/>
        <v/>
      </c>
      <c r="U467" s="37" t="str">
        <f t="shared" si="101"/>
        <v/>
      </c>
      <c r="V467" s="37" t="str">
        <f t="shared" si="102"/>
        <v/>
      </c>
      <c r="W467" s="37" t="str">
        <f t="shared" si="96"/>
        <v/>
      </c>
      <c r="X467" s="38" t="str">
        <f t="shared" si="103"/>
        <v>0029</v>
      </c>
      <c r="Y467" s="38" t="str">
        <f t="shared" si="97"/>
        <v>0000</v>
      </c>
      <c r="Z467" s="38" t="str">
        <f t="shared" si="98"/>
        <v/>
      </c>
      <c r="AA467" s="37" t="str">
        <f>IF(LEFT(R467,1)="#","Invalid Instruction!",IF(ISNUMBER(Q467),IF(Q467&lt;10,"",VLOOKUP(R467,'8080'!$D$6:$J$252,'8080'!$J$4,0)),""))</f>
        <v/>
      </c>
      <c r="AB467" s="37" t="str">
        <f>IF(LEN(W467)=0,"",IF(ISERROR(VALUE(LEFT(W467,1))),IF(ISNA(MATCH(W467,W$13:W466,0)),"","DUP"),"LAB"))</f>
        <v/>
      </c>
      <c r="AC467" s="49"/>
    </row>
    <row r="468" spans="1:29" x14ac:dyDescent="0.2">
      <c r="A468" s="44"/>
      <c r="B468" s="210"/>
      <c r="C468" s="208" t="str">
        <f t="shared" si="99"/>
        <v/>
      </c>
      <c r="D468" s="54" t="str">
        <f t="shared" si="91"/>
        <v/>
      </c>
      <c r="E468" s="113" t="str">
        <f>IF(OR(LEN(I468)=0,Q468&lt;2,Q468=9),"",IF(AND(Q468&lt;4,LEFT(V468,1)="#"),"###",IF(Q468=2,IF(HEX2DEC(V468)&gt;255,"&gt;FF!",RIGHT(V468,2)),IF(Q468=3,DEC2HEX(MOD(HEX2DEC(V468),256),2),IF(ISNA(MATCH(R468,'8080'!$D$6:$D$252,0)),"###",VLOOKUP(R468,'8080'!$D$6:$K$252,4,0))))))</f>
        <v/>
      </c>
      <c r="F468" s="114" t="str">
        <f t="shared" si="100"/>
        <v/>
      </c>
      <c r="G468" s="53" t="str">
        <f t="shared" si="92"/>
        <v/>
      </c>
      <c r="H468" s="52"/>
      <c r="I468" s="43"/>
      <c r="J468" s="43"/>
      <c r="K468" s="251"/>
      <c r="L468" s="55" t="str">
        <f t="shared" si="93"/>
        <v/>
      </c>
      <c r="M468" s="38" t="str">
        <f>IF(ISNUMBER(Q468),IF(Q468&lt;10,"",VLOOKUP(R468,'8080'!$D$6:$J$252,'8080'!$I$4,0)),"")</f>
        <v/>
      </c>
      <c r="N468" s="53" t="str">
        <f>IF(ISNUMBER(Q468),IF(Q468&lt;10,"",VLOOKUP(R468,'8080'!$D$6:$J$252,'8080'!$H$4,0)),"")</f>
        <v/>
      </c>
      <c r="O468" s="210"/>
      <c r="P468" s="44"/>
      <c r="Q468" s="38" t="str">
        <f>IF(LEN(I468)=0,"",IF(I468="org",0,IF(I468="equ",1,IF(I468="db",2,IF(I468="dw",3,IF(I468="end",9,IF(ISNA(MATCH(I468,'8080'!$B$6:$B$252,0)),"BOGUS",VLOOKUP(I468,'8080'!$B$6:$L$252,'8080'!K$3,0))))))))</f>
        <v/>
      </c>
      <c r="R468" s="37" t="str">
        <f t="shared" si="94"/>
        <v/>
      </c>
      <c r="S468" s="38" t="str">
        <f>IF(LEN(Q468)=0,"",IF(Q468&gt;9,VLOOKUP(R468,'8080'!$D$6:$E$252,'8080'!$E$4,0),IF(OR(Q468&lt;2,Q468=9),0,IF(Q468=2,1,IF(Q468=3,2,"ERROR!")))))</f>
        <v/>
      </c>
      <c r="T468" s="37" t="str">
        <f t="shared" si="95"/>
        <v/>
      </c>
      <c r="U468" s="37" t="str">
        <f t="shared" si="101"/>
        <v/>
      </c>
      <c r="V468" s="37" t="str">
        <f t="shared" si="102"/>
        <v/>
      </c>
      <c r="W468" s="37" t="str">
        <f t="shared" si="96"/>
        <v/>
      </c>
      <c r="X468" s="38" t="str">
        <f t="shared" si="103"/>
        <v>0029</v>
      </c>
      <c r="Y468" s="38" t="str">
        <f t="shared" si="97"/>
        <v>0000</v>
      </c>
      <c r="Z468" s="38" t="str">
        <f t="shared" si="98"/>
        <v/>
      </c>
      <c r="AA468" s="37" t="str">
        <f>IF(LEFT(R468,1)="#","Invalid Instruction!",IF(ISNUMBER(Q468),IF(Q468&lt;10,"",VLOOKUP(R468,'8080'!$D$6:$J$252,'8080'!$J$4,0)),""))</f>
        <v/>
      </c>
      <c r="AB468" s="37" t="str">
        <f>IF(LEN(W468)=0,"",IF(ISERROR(VALUE(LEFT(W468,1))),IF(ISNA(MATCH(W468,W$13:W467,0)),"","DUP"),"LAB"))</f>
        <v/>
      </c>
      <c r="AC468" s="49"/>
    </row>
    <row r="469" spans="1:29" x14ac:dyDescent="0.2">
      <c r="A469" s="44"/>
      <c r="B469" s="210"/>
      <c r="C469" s="208" t="str">
        <f t="shared" si="99"/>
        <v/>
      </c>
      <c r="D469" s="54" t="str">
        <f t="shared" si="91"/>
        <v/>
      </c>
      <c r="E469" s="113" t="str">
        <f>IF(OR(LEN(I469)=0,Q469&lt;2,Q469=9),"",IF(AND(Q469&lt;4,LEFT(V469,1)="#"),"###",IF(Q469=2,IF(HEX2DEC(V469)&gt;255,"&gt;FF!",RIGHT(V469,2)),IF(Q469=3,DEC2HEX(MOD(HEX2DEC(V469),256),2),IF(ISNA(MATCH(R469,'8080'!$D$6:$D$252,0)),"###",VLOOKUP(R469,'8080'!$D$6:$K$252,4,0))))))</f>
        <v/>
      </c>
      <c r="F469" s="114" t="str">
        <f t="shared" si="100"/>
        <v/>
      </c>
      <c r="G469" s="53" t="str">
        <f t="shared" si="92"/>
        <v/>
      </c>
      <c r="H469" s="52"/>
      <c r="I469" s="43"/>
      <c r="J469" s="43"/>
      <c r="K469" s="251"/>
      <c r="L469" s="55" t="str">
        <f t="shared" si="93"/>
        <v/>
      </c>
      <c r="M469" s="38" t="str">
        <f>IF(ISNUMBER(Q469),IF(Q469&lt;10,"",VLOOKUP(R469,'8080'!$D$6:$J$252,'8080'!$I$4,0)),"")</f>
        <v/>
      </c>
      <c r="N469" s="53" t="str">
        <f>IF(ISNUMBER(Q469),IF(Q469&lt;10,"",VLOOKUP(R469,'8080'!$D$6:$J$252,'8080'!$H$4,0)),"")</f>
        <v/>
      </c>
      <c r="O469" s="210"/>
      <c r="P469" s="44"/>
      <c r="Q469" s="38" t="str">
        <f>IF(LEN(I469)=0,"",IF(I469="org",0,IF(I469="equ",1,IF(I469="db",2,IF(I469="dw",3,IF(I469="end",9,IF(ISNA(MATCH(I469,'8080'!$B$6:$B$252,0)),"BOGUS",VLOOKUP(I469,'8080'!$B$6:$L$252,'8080'!K$3,0))))))))</f>
        <v/>
      </c>
      <c r="R469" s="37" t="str">
        <f t="shared" si="94"/>
        <v/>
      </c>
      <c r="S469" s="38" t="str">
        <f>IF(LEN(Q469)=0,"",IF(Q469&gt;9,VLOOKUP(R469,'8080'!$D$6:$E$252,'8080'!$E$4,0),IF(OR(Q469&lt;2,Q469=9),0,IF(Q469=2,1,IF(Q469=3,2,"ERROR!")))))</f>
        <v/>
      </c>
      <c r="T469" s="37" t="str">
        <f t="shared" si="95"/>
        <v/>
      </c>
      <c r="U469" s="37" t="str">
        <f t="shared" si="101"/>
        <v/>
      </c>
      <c r="V469" s="37" t="str">
        <f t="shared" si="102"/>
        <v/>
      </c>
      <c r="W469" s="37" t="str">
        <f t="shared" si="96"/>
        <v/>
      </c>
      <c r="X469" s="38" t="str">
        <f t="shared" si="103"/>
        <v>0029</v>
      </c>
      <c r="Y469" s="38" t="str">
        <f t="shared" si="97"/>
        <v>0000</v>
      </c>
      <c r="Z469" s="38" t="str">
        <f t="shared" si="98"/>
        <v/>
      </c>
      <c r="AA469" s="37" t="str">
        <f>IF(LEFT(R469,1)="#","Invalid Instruction!",IF(ISNUMBER(Q469),IF(Q469&lt;10,"",VLOOKUP(R469,'8080'!$D$6:$J$252,'8080'!$J$4,0)),""))</f>
        <v/>
      </c>
      <c r="AB469" s="37" t="str">
        <f>IF(LEN(W469)=0,"",IF(ISERROR(VALUE(LEFT(W469,1))),IF(ISNA(MATCH(W469,W$13:W468,0)),"","DUP"),"LAB"))</f>
        <v/>
      </c>
      <c r="AC469" s="49"/>
    </row>
    <row r="470" spans="1:29" x14ac:dyDescent="0.2">
      <c r="A470" s="44"/>
      <c r="B470" s="210"/>
      <c r="C470" s="208" t="str">
        <f t="shared" si="99"/>
        <v/>
      </c>
      <c r="D470" s="54" t="str">
        <f t="shared" si="91"/>
        <v/>
      </c>
      <c r="E470" s="113" t="str">
        <f>IF(OR(LEN(I470)=0,Q470&lt;2,Q470=9),"",IF(AND(Q470&lt;4,LEFT(V470,1)="#"),"###",IF(Q470=2,IF(HEX2DEC(V470)&gt;255,"&gt;FF!",RIGHT(V470,2)),IF(Q470=3,DEC2HEX(MOD(HEX2DEC(V470),256),2),IF(ISNA(MATCH(R470,'8080'!$D$6:$D$252,0)),"###",VLOOKUP(R470,'8080'!$D$6:$K$252,4,0))))))</f>
        <v/>
      </c>
      <c r="F470" s="114" t="str">
        <f t="shared" si="100"/>
        <v/>
      </c>
      <c r="G470" s="53" t="str">
        <f t="shared" si="92"/>
        <v/>
      </c>
      <c r="H470" s="52"/>
      <c r="I470" s="43"/>
      <c r="J470" s="43"/>
      <c r="K470" s="251"/>
      <c r="L470" s="55" t="str">
        <f t="shared" si="93"/>
        <v/>
      </c>
      <c r="M470" s="38" t="str">
        <f>IF(ISNUMBER(Q470),IF(Q470&lt;10,"",VLOOKUP(R470,'8080'!$D$6:$J$252,'8080'!$I$4,0)),"")</f>
        <v/>
      </c>
      <c r="N470" s="53" t="str">
        <f>IF(ISNUMBER(Q470),IF(Q470&lt;10,"",VLOOKUP(R470,'8080'!$D$6:$J$252,'8080'!$H$4,0)),"")</f>
        <v/>
      </c>
      <c r="O470" s="210"/>
      <c r="P470" s="44"/>
      <c r="Q470" s="38" t="str">
        <f>IF(LEN(I470)=0,"",IF(I470="org",0,IF(I470="equ",1,IF(I470="db",2,IF(I470="dw",3,IF(I470="end",9,IF(ISNA(MATCH(I470,'8080'!$B$6:$B$252,0)),"BOGUS",VLOOKUP(I470,'8080'!$B$6:$L$252,'8080'!K$3,0))))))))</f>
        <v/>
      </c>
      <c r="R470" s="37" t="str">
        <f t="shared" si="94"/>
        <v/>
      </c>
      <c r="S470" s="38" t="str">
        <f>IF(LEN(Q470)=0,"",IF(Q470&gt;9,VLOOKUP(R470,'8080'!$D$6:$E$252,'8080'!$E$4,0),IF(OR(Q470&lt;2,Q470=9),0,IF(Q470=2,1,IF(Q470=3,2,"ERROR!")))))</f>
        <v/>
      </c>
      <c r="T470" s="37" t="str">
        <f t="shared" si="95"/>
        <v/>
      </c>
      <c r="U470" s="37" t="str">
        <f t="shared" si="101"/>
        <v/>
      </c>
      <c r="V470" s="37" t="str">
        <f t="shared" si="102"/>
        <v/>
      </c>
      <c r="W470" s="37" t="str">
        <f t="shared" si="96"/>
        <v/>
      </c>
      <c r="X470" s="38" t="str">
        <f t="shared" si="103"/>
        <v>0029</v>
      </c>
      <c r="Y470" s="38" t="str">
        <f t="shared" si="97"/>
        <v>0000</v>
      </c>
      <c r="Z470" s="38" t="str">
        <f t="shared" si="98"/>
        <v/>
      </c>
      <c r="AA470" s="37" t="str">
        <f>IF(LEFT(R470,1)="#","Invalid Instruction!",IF(ISNUMBER(Q470),IF(Q470&lt;10,"",VLOOKUP(R470,'8080'!$D$6:$J$252,'8080'!$J$4,0)),""))</f>
        <v/>
      </c>
      <c r="AB470" s="37" t="str">
        <f>IF(LEN(W470)=0,"",IF(ISERROR(VALUE(LEFT(W470,1))),IF(ISNA(MATCH(W470,W$13:W469,0)),"","DUP"),"LAB"))</f>
        <v/>
      </c>
      <c r="AC470" s="49"/>
    </row>
    <row r="471" spans="1:29" x14ac:dyDescent="0.2">
      <c r="A471" s="44"/>
      <c r="B471" s="210"/>
      <c r="C471" s="208" t="str">
        <f t="shared" si="99"/>
        <v/>
      </c>
      <c r="D471" s="54" t="str">
        <f t="shared" si="91"/>
        <v/>
      </c>
      <c r="E471" s="113" t="str">
        <f>IF(OR(LEN(I471)=0,Q471&lt;2,Q471=9),"",IF(AND(Q471&lt;4,LEFT(V471,1)="#"),"###",IF(Q471=2,IF(HEX2DEC(V471)&gt;255,"&gt;FF!",RIGHT(V471,2)),IF(Q471=3,DEC2HEX(MOD(HEX2DEC(V471),256),2),IF(ISNA(MATCH(R471,'8080'!$D$6:$D$252,0)),"###",VLOOKUP(R471,'8080'!$D$6:$K$252,4,0))))))</f>
        <v/>
      </c>
      <c r="F471" s="114" t="str">
        <f t="shared" si="100"/>
        <v/>
      </c>
      <c r="G471" s="53" t="str">
        <f t="shared" si="92"/>
        <v/>
      </c>
      <c r="H471" s="52"/>
      <c r="I471" s="43"/>
      <c r="J471" s="43"/>
      <c r="K471" s="251"/>
      <c r="L471" s="55" t="str">
        <f t="shared" si="93"/>
        <v/>
      </c>
      <c r="M471" s="38" t="str">
        <f>IF(ISNUMBER(Q471),IF(Q471&lt;10,"",VLOOKUP(R471,'8080'!$D$6:$J$252,'8080'!$I$4,0)),"")</f>
        <v/>
      </c>
      <c r="N471" s="53" t="str">
        <f>IF(ISNUMBER(Q471),IF(Q471&lt;10,"",VLOOKUP(R471,'8080'!$D$6:$J$252,'8080'!$H$4,0)),"")</f>
        <v/>
      </c>
      <c r="O471" s="210"/>
      <c r="P471" s="44"/>
      <c r="Q471" s="38" t="str">
        <f>IF(LEN(I471)=0,"",IF(I471="org",0,IF(I471="equ",1,IF(I471="db",2,IF(I471="dw",3,IF(I471="end",9,IF(ISNA(MATCH(I471,'8080'!$B$6:$B$252,0)),"BOGUS",VLOOKUP(I471,'8080'!$B$6:$L$252,'8080'!K$3,0))))))))</f>
        <v/>
      </c>
      <c r="R471" s="37" t="str">
        <f t="shared" si="94"/>
        <v/>
      </c>
      <c r="S471" s="38" t="str">
        <f>IF(LEN(Q471)=0,"",IF(Q471&gt;9,VLOOKUP(R471,'8080'!$D$6:$E$252,'8080'!$E$4,0),IF(OR(Q471&lt;2,Q471=9),0,IF(Q471=2,1,IF(Q471=3,2,"ERROR!")))))</f>
        <v/>
      </c>
      <c r="T471" s="37" t="str">
        <f t="shared" si="95"/>
        <v/>
      </c>
      <c r="U471" s="37" t="str">
        <f t="shared" si="101"/>
        <v/>
      </c>
      <c r="V471" s="37" t="str">
        <f t="shared" si="102"/>
        <v/>
      </c>
      <c r="W471" s="37" t="str">
        <f t="shared" si="96"/>
        <v/>
      </c>
      <c r="X471" s="38" t="str">
        <f t="shared" si="103"/>
        <v>0029</v>
      </c>
      <c r="Y471" s="38" t="str">
        <f t="shared" si="97"/>
        <v>0000</v>
      </c>
      <c r="Z471" s="38" t="str">
        <f t="shared" si="98"/>
        <v/>
      </c>
      <c r="AA471" s="37" t="str">
        <f>IF(LEFT(R471,1)="#","Invalid Instruction!",IF(ISNUMBER(Q471),IF(Q471&lt;10,"",VLOOKUP(R471,'8080'!$D$6:$J$252,'8080'!$J$4,0)),""))</f>
        <v/>
      </c>
      <c r="AB471" s="37" t="str">
        <f>IF(LEN(W471)=0,"",IF(ISERROR(VALUE(LEFT(W471,1))),IF(ISNA(MATCH(W471,W$13:W470,0)),"","DUP"),"LAB"))</f>
        <v/>
      </c>
      <c r="AC471" s="49"/>
    </row>
    <row r="472" spans="1:29" x14ac:dyDescent="0.2">
      <c r="A472" s="44"/>
      <c r="B472" s="210"/>
      <c r="C472" s="208" t="str">
        <f t="shared" si="99"/>
        <v/>
      </c>
      <c r="D472" s="54" t="str">
        <f t="shared" si="91"/>
        <v/>
      </c>
      <c r="E472" s="113" t="str">
        <f>IF(OR(LEN(I472)=0,Q472&lt;2,Q472=9),"",IF(AND(Q472&lt;4,LEFT(V472,1)="#"),"###",IF(Q472=2,IF(HEX2DEC(V472)&gt;255,"&gt;FF!",RIGHT(V472,2)),IF(Q472=3,DEC2HEX(MOD(HEX2DEC(V472),256),2),IF(ISNA(MATCH(R472,'8080'!$D$6:$D$252,0)),"###",VLOOKUP(R472,'8080'!$D$6:$K$252,4,0))))))</f>
        <v/>
      </c>
      <c r="F472" s="114" t="str">
        <f t="shared" si="100"/>
        <v/>
      </c>
      <c r="G472" s="53" t="str">
        <f t="shared" si="92"/>
        <v/>
      </c>
      <c r="H472" s="52"/>
      <c r="I472" s="43"/>
      <c r="J472" s="43"/>
      <c r="K472" s="251"/>
      <c r="L472" s="55" t="str">
        <f t="shared" si="93"/>
        <v/>
      </c>
      <c r="M472" s="38" t="str">
        <f>IF(ISNUMBER(Q472),IF(Q472&lt;10,"",VLOOKUP(R472,'8080'!$D$6:$J$252,'8080'!$I$4,0)),"")</f>
        <v/>
      </c>
      <c r="N472" s="53" t="str">
        <f>IF(ISNUMBER(Q472),IF(Q472&lt;10,"",VLOOKUP(R472,'8080'!$D$6:$J$252,'8080'!$H$4,0)),"")</f>
        <v/>
      </c>
      <c r="O472" s="210"/>
      <c r="P472" s="44"/>
      <c r="Q472" s="38" t="str">
        <f>IF(LEN(I472)=0,"",IF(I472="org",0,IF(I472="equ",1,IF(I472="db",2,IF(I472="dw",3,IF(I472="end",9,IF(ISNA(MATCH(I472,'8080'!$B$6:$B$252,0)),"BOGUS",VLOOKUP(I472,'8080'!$B$6:$L$252,'8080'!K$3,0))))))))</f>
        <v/>
      </c>
      <c r="R472" s="37" t="str">
        <f t="shared" si="94"/>
        <v/>
      </c>
      <c r="S472" s="38" t="str">
        <f>IF(LEN(Q472)=0,"",IF(Q472&gt;9,VLOOKUP(R472,'8080'!$D$6:$E$252,'8080'!$E$4,0),IF(OR(Q472&lt;2,Q472=9),0,IF(Q472=2,1,IF(Q472=3,2,"ERROR!")))))</f>
        <v/>
      </c>
      <c r="T472" s="37" t="str">
        <f t="shared" si="95"/>
        <v/>
      </c>
      <c r="U472" s="37" t="str">
        <f t="shared" si="101"/>
        <v/>
      </c>
      <c r="V472" s="37" t="str">
        <f t="shared" si="102"/>
        <v/>
      </c>
      <c r="W472" s="37" t="str">
        <f t="shared" si="96"/>
        <v/>
      </c>
      <c r="X472" s="38" t="str">
        <f t="shared" si="103"/>
        <v>0029</v>
      </c>
      <c r="Y472" s="38" t="str">
        <f t="shared" si="97"/>
        <v>0000</v>
      </c>
      <c r="Z472" s="38" t="str">
        <f t="shared" si="98"/>
        <v/>
      </c>
      <c r="AA472" s="37" t="str">
        <f>IF(LEFT(R472,1)="#","Invalid Instruction!",IF(ISNUMBER(Q472),IF(Q472&lt;10,"",VLOOKUP(R472,'8080'!$D$6:$J$252,'8080'!$J$4,0)),""))</f>
        <v/>
      </c>
      <c r="AB472" s="37" t="str">
        <f>IF(LEN(W472)=0,"",IF(ISERROR(VALUE(LEFT(W472,1))),IF(ISNA(MATCH(W472,W$13:W471,0)),"","DUP"),"LAB"))</f>
        <v/>
      </c>
      <c r="AC472" s="49"/>
    </row>
    <row r="473" spans="1:29" x14ac:dyDescent="0.2">
      <c r="A473" s="44"/>
      <c r="B473" s="210"/>
      <c r="C473" s="208" t="str">
        <f t="shared" si="99"/>
        <v/>
      </c>
      <c r="D473" s="54" t="str">
        <f t="shared" si="91"/>
        <v/>
      </c>
      <c r="E473" s="113" t="str">
        <f>IF(OR(LEN(I473)=0,Q473&lt;2,Q473=9),"",IF(AND(Q473&lt;4,LEFT(V473,1)="#"),"###",IF(Q473=2,IF(HEX2DEC(V473)&gt;255,"&gt;FF!",RIGHT(V473,2)),IF(Q473=3,DEC2HEX(MOD(HEX2DEC(V473),256),2),IF(ISNA(MATCH(R473,'8080'!$D$6:$D$252,0)),"###",VLOOKUP(R473,'8080'!$D$6:$K$252,4,0))))))</f>
        <v/>
      </c>
      <c r="F473" s="114" t="str">
        <f t="shared" si="100"/>
        <v/>
      </c>
      <c r="G473" s="53" t="str">
        <f t="shared" si="92"/>
        <v/>
      </c>
      <c r="H473" s="52"/>
      <c r="I473" s="43"/>
      <c r="J473" s="43"/>
      <c r="K473" s="251"/>
      <c r="L473" s="55" t="str">
        <f t="shared" si="93"/>
        <v/>
      </c>
      <c r="M473" s="38" t="str">
        <f>IF(ISNUMBER(Q473),IF(Q473&lt;10,"",VLOOKUP(R473,'8080'!$D$6:$J$252,'8080'!$I$4,0)),"")</f>
        <v/>
      </c>
      <c r="N473" s="53" t="str">
        <f>IF(ISNUMBER(Q473),IF(Q473&lt;10,"",VLOOKUP(R473,'8080'!$D$6:$J$252,'8080'!$H$4,0)),"")</f>
        <v/>
      </c>
      <c r="O473" s="210"/>
      <c r="P473" s="44"/>
      <c r="Q473" s="38" t="str">
        <f>IF(LEN(I473)=0,"",IF(I473="org",0,IF(I473="equ",1,IF(I473="db",2,IF(I473="dw",3,IF(I473="end",9,IF(ISNA(MATCH(I473,'8080'!$B$6:$B$252,0)),"BOGUS",VLOOKUP(I473,'8080'!$B$6:$L$252,'8080'!K$3,0))))))))</f>
        <v/>
      </c>
      <c r="R473" s="37" t="str">
        <f t="shared" si="94"/>
        <v/>
      </c>
      <c r="S473" s="38" t="str">
        <f>IF(LEN(Q473)=0,"",IF(Q473&gt;9,VLOOKUP(R473,'8080'!$D$6:$E$252,'8080'!$E$4,0),IF(OR(Q473&lt;2,Q473=9),0,IF(Q473=2,1,IF(Q473=3,2,"ERROR!")))))</f>
        <v/>
      </c>
      <c r="T473" s="37" t="str">
        <f t="shared" si="95"/>
        <v/>
      </c>
      <c r="U473" s="37" t="str">
        <f t="shared" si="101"/>
        <v/>
      </c>
      <c r="V473" s="37" t="str">
        <f t="shared" si="102"/>
        <v/>
      </c>
      <c r="W473" s="37" t="str">
        <f t="shared" si="96"/>
        <v/>
      </c>
      <c r="X473" s="38" t="str">
        <f t="shared" si="103"/>
        <v>0029</v>
      </c>
      <c r="Y473" s="38" t="str">
        <f t="shared" si="97"/>
        <v>0000</v>
      </c>
      <c r="Z473" s="38" t="str">
        <f t="shared" si="98"/>
        <v/>
      </c>
      <c r="AA473" s="37" t="str">
        <f>IF(LEFT(R473,1)="#","Invalid Instruction!",IF(ISNUMBER(Q473),IF(Q473&lt;10,"",VLOOKUP(R473,'8080'!$D$6:$J$252,'8080'!$J$4,0)),""))</f>
        <v/>
      </c>
      <c r="AB473" s="37" t="str">
        <f>IF(LEN(W473)=0,"",IF(ISERROR(VALUE(LEFT(W473,1))),IF(ISNA(MATCH(W473,W$13:W472,0)),"","DUP"),"LAB"))</f>
        <v/>
      </c>
      <c r="AC473" s="49"/>
    </row>
    <row r="474" spans="1:29" x14ac:dyDescent="0.2">
      <c r="A474" s="44"/>
      <c r="B474" s="210"/>
      <c r="C474" s="208" t="str">
        <f t="shared" si="99"/>
        <v/>
      </c>
      <c r="D474" s="54" t="str">
        <f t="shared" si="91"/>
        <v/>
      </c>
      <c r="E474" s="113" t="str">
        <f>IF(OR(LEN(I474)=0,Q474&lt;2,Q474=9),"",IF(AND(Q474&lt;4,LEFT(V474,1)="#"),"###",IF(Q474=2,IF(HEX2DEC(V474)&gt;255,"&gt;FF!",RIGHT(V474,2)),IF(Q474=3,DEC2HEX(MOD(HEX2DEC(V474),256),2),IF(ISNA(MATCH(R474,'8080'!$D$6:$D$252,0)),"###",VLOOKUP(R474,'8080'!$D$6:$K$252,4,0))))))</f>
        <v/>
      </c>
      <c r="F474" s="114" t="str">
        <f t="shared" si="100"/>
        <v/>
      </c>
      <c r="G474" s="53" t="str">
        <f t="shared" si="92"/>
        <v/>
      </c>
      <c r="H474" s="52"/>
      <c r="I474" s="43"/>
      <c r="J474" s="43"/>
      <c r="K474" s="251"/>
      <c r="L474" s="55" t="str">
        <f t="shared" si="93"/>
        <v/>
      </c>
      <c r="M474" s="38" t="str">
        <f>IF(ISNUMBER(Q474),IF(Q474&lt;10,"",VLOOKUP(R474,'8080'!$D$6:$J$252,'8080'!$I$4,0)),"")</f>
        <v/>
      </c>
      <c r="N474" s="53" t="str">
        <f>IF(ISNUMBER(Q474),IF(Q474&lt;10,"",VLOOKUP(R474,'8080'!$D$6:$J$252,'8080'!$H$4,0)),"")</f>
        <v/>
      </c>
      <c r="O474" s="210"/>
      <c r="P474" s="44"/>
      <c r="Q474" s="38" t="str">
        <f>IF(LEN(I474)=0,"",IF(I474="org",0,IF(I474="equ",1,IF(I474="db",2,IF(I474="dw",3,IF(I474="end",9,IF(ISNA(MATCH(I474,'8080'!$B$6:$B$252,0)),"BOGUS",VLOOKUP(I474,'8080'!$B$6:$L$252,'8080'!K$3,0))))))))</f>
        <v/>
      </c>
      <c r="R474" s="37" t="str">
        <f t="shared" si="94"/>
        <v/>
      </c>
      <c r="S474" s="38" t="str">
        <f>IF(LEN(Q474)=0,"",IF(Q474&gt;9,VLOOKUP(R474,'8080'!$D$6:$E$252,'8080'!$E$4,0),IF(OR(Q474&lt;2,Q474=9),0,IF(Q474=2,1,IF(Q474=3,2,"ERROR!")))))</f>
        <v/>
      </c>
      <c r="T474" s="37" t="str">
        <f t="shared" si="95"/>
        <v/>
      </c>
      <c r="U474" s="37" t="str">
        <f t="shared" si="101"/>
        <v/>
      </c>
      <c r="V474" s="37" t="str">
        <f t="shared" si="102"/>
        <v/>
      </c>
      <c r="W474" s="37" t="str">
        <f t="shared" si="96"/>
        <v/>
      </c>
      <c r="X474" s="38" t="str">
        <f t="shared" si="103"/>
        <v>0029</v>
      </c>
      <c r="Y474" s="38" t="str">
        <f t="shared" si="97"/>
        <v>0000</v>
      </c>
      <c r="Z474" s="38" t="str">
        <f t="shared" si="98"/>
        <v/>
      </c>
      <c r="AA474" s="37" t="str">
        <f>IF(LEFT(R474,1)="#","Invalid Instruction!",IF(ISNUMBER(Q474),IF(Q474&lt;10,"",VLOOKUP(R474,'8080'!$D$6:$J$252,'8080'!$J$4,0)),""))</f>
        <v/>
      </c>
      <c r="AB474" s="37" t="str">
        <f>IF(LEN(W474)=0,"",IF(ISERROR(VALUE(LEFT(W474,1))),IF(ISNA(MATCH(W474,W$13:W473,0)),"","DUP"),"LAB"))</f>
        <v/>
      </c>
      <c r="AC474" s="49"/>
    </row>
    <row r="475" spans="1:29" x14ac:dyDescent="0.2">
      <c r="A475" s="44"/>
      <c r="B475" s="210"/>
      <c r="C475" s="208" t="str">
        <f t="shared" si="99"/>
        <v/>
      </c>
      <c r="D475" s="54" t="str">
        <f t="shared" si="91"/>
        <v/>
      </c>
      <c r="E475" s="113" t="str">
        <f>IF(OR(LEN(I475)=0,Q475&lt;2,Q475=9),"",IF(AND(Q475&lt;4,LEFT(V475,1)="#"),"###",IF(Q475=2,IF(HEX2DEC(V475)&gt;255,"&gt;FF!",RIGHT(V475,2)),IF(Q475=3,DEC2HEX(MOD(HEX2DEC(V475),256),2),IF(ISNA(MATCH(R475,'8080'!$D$6:$D$252,0)),"###",VLOOKUP(R475,'8080'!$D$6:$K$252,4,0))))))</f>
        <v/>
      </c>
      <c r="F475" s="114" t="str">
        <f t="shared" si="100"/>
        <v/>
      </c>
      <c r="G475" s="53" t="str">
        <f t="shared" si="92"/>
        <v/>
      </c>
      <c r="H475" s="52"/>
      <c r="I475" s="43"/>
      <c r="J475" s="43"/>
      <c r="K475" s="251"/>
      <c r="L475" s="55" t="str">
        <f t="shared" si="93"/>
        <v/>
      </c>
      <c r="M475" s="38" t="str">
        <f>IF(ISNUMBER(Q475),IF(Q475&lt;10,"",VLOOKUP(R475,'8080'!$D$6:$J$252,'8080'!$I$4,0)),"")</f>
        <v/>
      </c>
      <c r="N475" s="53" t="str">
        <f>IF(ISNUMBER(Q475),IF(Q475&lt;10,"",VLOOKUP(R475,'8080'!$D$6:$J$252,'8080'!$H$4,0)),"")</f>
        <v/>
      </c>
      <c r="O475" s="210"/>
      <c r="P475" s="44"/>
      <c r="Q475" s="38" t="str">
        <f>IF(LEN(I475)=0,"",IF(I475="org",0,IF(I475="equ",1,IF(I475="db",2,IF(I475="dw",3,IF(I475="end",9,IF(ISNA(MATCH(I475,'8080'!$B$6:$B$252,0)),"BOGUS",VLOOKUP(I475,'8080'!$B$6:$L$252,'8080'!K$3,0))))))))</f>
        <v/>
      </c>
      <c r="R475" s="37" t="str">
        <f t="shared" si="94"/>
        <v/>
      </c>
      <c r="S475" s="38" t="str">
        <f>IF(LEN(Q475)=0,"",IF(Q475&gt;9,VLOOKUP(R475,'8080'!$D$6:$E$252,'8080'!$E$4,0),IF(OR(Q475&lt;2,Q475=9),0,IF(Q475=2,1,IF(Q475=3,2,"ERROR!")))))</f>
        <v/>
      </c>
      <c r="T475" s="37" t="str">
        <f t="shared" si="95"/>
        <v/>
      </c>
      <c r="U475" s="37" t="str">
        <f t="shared" si="101"/>
        <v/>
      </c>
      <c r="V475" s="37" t="str">
        <f t="shared" si="102"/>
        <v/>
      </c>
      <c r="W475" s="37" t="str">
        <f t="shared" si="96"/>
        <v/>
      </c>
      <c r="X475" s="38" t="str">
        <f t="shared" si="103"/>
        <v>0029</v>
      </c>
      <c r="Y475" s="38" t="str">
        <f t="shared" si="97"/>
        <v>0000</v>
      </c>
      <c r="Z475" s="38" t="str">
        <f t="shared" si="98"/>
        <v/>
      </c>
      <c r="AA475" s="37" t="str">
        <f>IF(LEFT(R475,1)="#","Invalid Instruction!",IF(ISNUMBER(Q475),IF(Q475&lt;10,"",VLOOKUP(R475,'8080'!$D$6:$J$252,'8080'!$J$4,0)),""))</f>
        <v/>
      </c>
      <c r="AB475" s="37" t="str">
        <f>IF(LEN(W475)=0,"",IF(ISERROR(VALUE(LEFT(W475,1))),IF(ISNA(MATCH(W475,W$13:W474,0)),"","DUP"),"LAB"))</f>
        <v/>
      </c>
      <c r="AC475" s="49"/>
    </row>
    <row r="476" spans="1:29" x14ac:dyDescent="0.2">
      <c r="A476" s="44"/>
      <c r="B476" s="210"/>
      <c r="C476" s="208" t="str">
        <f t="shared" si="99"/>
        <v/>
      </c>
      <c r="D476" s="54" t="str">
        <f t="shared" si="91"/>
        <v/>
      </c>
      <c r="E476" s="113" t="str">
        <f>IF(OR(LEN(I476)=0,Q476&lt;2,Q476=9),"",IF(AND(Q476&lt;4,LEFT(V476,1)="#"),"###",IF(Q476=2,IF(HEX2DEC(V476)&gt;255,"&gt;FF!",RIGHT(V476,2)),IF(Q476=3,DEC2HEX(MOD(HEX2DEC(V476),256),2),IF(ISNA(MATCH(R476,'8080'!$D$6:$D$252,0)),"###",VLOOKUP(R476,'8080'!$D$6:$K$252,4,0))))))</f>
        <v/>
      </c>
      <c r="F476" s="114" t="str">
        <f t="shared" si="100"/>
        <v/>
      </c>
      <c r="G476" s="53" t="str">
        <f t="shared" si="92"/>
        <v/>
      </c>
      <c r="H476" s="52"/>
      <c r="I476" s="43"/>
      <c r="J476" s="43"/>
      <c r="K476" s="251"/>
      <c r="L476" s="55" t="str">
        <f t="shared" si="93"/>
        <v/>
      </c>
      <c r="M476" s="38" t="str">
        <f>IF(ISNUMBER(Q476),IF(Q476&lt;10,"",VLOOKUP(R476,'8080'!$D$6:$J$252,'8080'!$I$4,0)),"")</f>
        <v/>
      </c>
      <c r="N476" s="53" t="str">
        <f>IF(ISNUMBER(Q476),IF(Q476&lt;10,"",VLOOKUP(R476,'8080'!$D$6:$J$252,'8080'!$H$4,0)),"")</f>
        <v/>
      </c>
      <c r="O476" s="210"/>
      <c r="P476" s="44"/>
      <c r="Q476" s="38" t="str">
        <f>IF(LEN(I476)=0,"",IF(I476="org",0,IF(I476="equ",1,IF(I476="db",2,IF(I476="dw",3,IF(I476="end",9,IF(ISNA(MATCH(I476,'8080'!$B$6:$B$252,0)),"BOGUS",VLOOKUP(I476,'8080'!$B$6:$L$252,'8080'!K$3,0))))))))</f>
        <v/>
      </c>
      <c r="R476" s="37" t="str">
        <f t="shared" si="94"/>
        <v/>
      </c>
      <c r="S476" s="38" t="str">
        <f>IF(LEN(Q476)=0,"",IF(Q476&gt;9,VLOOKUP(R476,'8080'!$D$6:$E$252,'8080'!$E$4,0),IF(OR(Q476&lt;2,Q476=9),0,IF(Q476=2,1,IF(Q476=3,2,"ERROR!")))))</f>
        <v/>
      </c>
      <c r="T476" s="37" t="str">
        <f t="shared" si="95"/>
        <v/>
      </c>
      <c r="U476" s="37" t="str">
        <f t="shared" si="101"/>
        <v/>
      </c>
      <c r="V476" s="37" t="str">
        <f t="shared" si="102"/>
        <v/>
      </c>
      <c r="W476" s="37" t="str">
        <f t="shared" si="96"/>
        <v/>
      </c>
      <c r="X476" s="38" t="str">
        <f t="shared" si="103"/>
        <v>0029</v>
      </c>
      <c r="Y476" s="38" t="str">
        <f t="shared" si="97"/>
        <v>0000</v>
      </c>
      <c r="Z476" s="38" t="str">
        <f t="shared" si="98"/>
        <v/>
      </c>
      <c r="AA476" s="37" t="str">
        <f>IF(LEFT(R476,1)="#","Invalid Instruction!",IF(ISNUMBER(Q476),IF(Q476&lt;10,"",VLOOKUP(R476,'8080'!$D$6:$J$252,'8080'!$J$4,0)),""))</f>
        <v/>
      </c>
      <c r="AB476" s="37" t="str">
        <f>IF(LEN(W476)=0,"",IF(ISERROR(VALUE(LEFT(W476,1))),IF(ISNA(MATCH(W476,W$13:W475,0)),"","DUP"),"LAB"))</f>
        <v/>
      </c>
      <c r="AC476" s="49"/>
    </row>
    <row r="477" spans="1:29" x14ac:dyDescent="0.2">
      <c r="A477" s="44"/>
      <c r="B477" s="210"/>
      <c r="C477" s="208" t="str">
        <f t="shared" si="99"/>
        <v/>
      </c>
      <c r="D477" s="54" t="str">
        <f t="shared" si="91"/>
        <v/>
      </c>
      <c r="E477" s="113" t="str">
        <f>IF(OR(LEN(I477)=0,Q477&lt;2,Q477=9),"",IF(AND(Q477&lt;4,LEFT(V477,1)="#"),"###",IF(Q477=2,IF(HEX2DEC(V477)&gt;255,"&gt;FF!",RIGHT(V477,2)),IF(Q477=3,DEC2HEX(MOD(HEX2DEC(V477),256),2),IF(ISNA(MATCH(R477,'8080'!$D$6:$D$252,0)),"###",VLOOKUP(R477,'8080'!$D$6:$K$252,4,0))))))</f>
        <v/>
      </c>
      <c r="F477" s="114" t="str">
        <f t="shared" si="100"/>
        <v/>
      </c>
      <c r="G477" s="53" t="str">
        <f t="shared" si="92"/>
        <v/>
      </c>
      <c r="H477" s="52"/>
      <c r="I477" s="43"/>
      <c r="J477" s="43"/>
      <c r="K477" s="251"/>
      <c r="L477" s="55" t="str">
        <f t="shared" si="93"/>
        <v/>
      </c>
      <c r="M477" s="38" t="str">
        <f>IF(ISNUMBER(Q477),IF(Q477&lt;10,"",VLOOKUP(R477,'8080'!$D$6:$J$252,'8080'!$I$4,0)),"")</f>
        <v/>
      </c>
      <c r="N477" s="53" t="str">
        <f>IF(ISNUMBER(Q477),IF(Q477&lt;10,"",VLOOKUP(R477,'8080'!$D$6:$J$252,'8080'!$H$4,0)),"")</f>
        <v/>
      </c>
      <c r="O477" s="210"/>
      <c r="P477" s="44"/>
      <c r="Q477" s="38" t="str">
        <f>IF(LEN(I477)=0,"",IF(I477="org",0,IF(I477="equ",1,IF(I477="db",2,IF(I477="dw",3,IF(I477="end",9,IF(ISNA(MATCH(I477,'8080'!$B$6:$B$252,0)),"BOGUS",VLOOKUP(I477,'8080'!$B$6:$L$252,'8080'!K$3,0))))))))</f>
        <v/>
      </c>
      <c r="R477" s="37" t="str">
        <f t="shared" si="94"/>
        <v/>
      </c>
      <c r="S477" s="38" t="str">
        <f>IF(LEN(Q477)=0,"",IF(Q477&gt;9,VLOOKUP(R477,'8080'!$D$6:$E$252,'8080'!$E$4,0),IF(OR(Q477&lt;2,Q477=9),0,IF(Q477=2,1,IF(Q477=3,2,"ERROR!")))))</f>
        <v/>
      </c>
      <c r="T477" s="37" t="str">
        <f t="shared" si="95"/>
        <v/>
      </c>
      <c r="U477" s="37" t="str">
        <f t="shared" si="101"/>
        <v/>
      </c>
      <c r="V477" s="37" t="str">
        <f t="shared" si="102"/>
        <v/>
      </c>
      <c r="W477" s="37" t="str">
        <f t="shared" si="96"/>
        <v/>
      </c>
      <c r="X477" s="38" t="str">
        <f t="shared" si="103"/>
        <v>0029</v>
      </c>
      <c r="Y477" s="38" t="str">
        <f t="shared" si="97"/>
        <v>0000</v>
      </c>
      <c r="Z477" s="38" t="str">
        <f t="shared" si="98"/>
        <v/>
      </c>
      <c r="AA477" s="37" t="str">
        <f>IF(LEFT(R477,1)="#","Invalid Instruction!",IF(ISNUMBER(Q477),IF(Q477&lt;10,"",VLOOKUP(R477,'8080'!$D$6:$J$252,'8080'!$J$4,0)),""))</f>
        <v/>
      </c>
      <c r="AB477" s="37" t="str">
        <f>IF(LEN(W477)=0,"",IF(ISERROR(VALUE(LEFT(W477,1))),IF(ISNA(MATCH(W477,W$13:W476,0)),"","DUP"),"LAB"))</f>
        <v/>
      </c>
      <c r="AC477" s="49"/>
    </row>
    <row r="478" spans="1:29" x14ac:dyDescent="0.2">
      <c r="A478" s="44"/>
      <c r="B478" s="210"/>
      <c r="C478" s="208" t="str">
        <f t="shared" si="99"/>
        <v/>
      </c>
      <c r="D478" s="54" t="str">
        <f t="shared" si="91"/>
        <v/>
      </c>
      <c r="E478" s="113" t="str">
        <f>IF(OR(LEN(I478)=0,Q478&lt;2,Q478=9),"",IF(AND(Q478&lt;4,LEFT(V478,1)="#"),"###",IF(Q478=2,IF(HEX2DEC(V478)&gt;255,"&gt;FF!",RIGHT(V478,2)),IF(Q478=3,DEC2HEX(MOD(HEX2DEC(V478),256),2),IF(ISNA(MATCH(R478,'8080'!$D$6:$D$252,0)),"###",VLOOKUP(R478,'8080'!$D$6:$K$252,4,0))))))</f>
        <v/>
      </c>
      <c r="F478" s="114" t="str">
        <f t="shared" si="100"/>
        <v/>
      </c>
      <c r="G478" s="53" t="str">
        <f t="shared" si="92"/>
        <v/>
      </c>
      <c r="H478" s="52"/>
      <c r="I478" s="43"/>
      <c r="J478" s="43"/>
      <c r="K478" s="251"/>
      <c r="L478" s="55" t="str">
        <f t="shared" si="93"/>
        <v/>
      </c>
      <c r="M478" s="38" t="str">
        <f>IF(ISNUMBER(Q478),IF(Q478&lt;10,"",VLOOKUP(R478,'8080'!$D$6:$J$252,'8080'!$I$4,0)),"")</f>
        <v/>
      </c>
      <c r="N478" s="53" t="str">
        <f>IF(ISNUMBER(Q478),IF(Q478&lt;10,"",VLOOKUP(R478,'8080'!$D$6:$J$252,'8080'!$H$4,0)),"")</f>
        <v/>
      </c>
      <c r="O478" s="210"/>
      <c r="P478" s="44"/>
      <c r="Q478" s="38" t="str">
        <f>IF(LEN(I478)=0,"",IF(I478="org",0,IF(I478="equ",1,IF(I478="db",2,IF(I478="dw",3,IF(I478="end",9,IF(ISNA(MATCH(I478,'8080'!$B$6:$B$252,0)),"BOGUS",VLOOKUP(I478,'8080'!$B$6:$L$252,'8080'!K$3,0))))))))</f>
        <v/>
      </c>
      <c r="R478" s="37" t="str">
        <f t="shared" si="94"/>
        <v/>
      </c>
      <c r="S478" s="38" t="str">
        <f>IF(LEN(Q478)=0,"",IF(Q478&gt;9,VLOOKUP(R478,'8080'!$D$6:$E$252,'8080'!$E$4,0),IF(OR(Q478&lt;2,Q478=9),0,IF(Q478=2,1,IF(Q478=3,2,"ERROR!")))))</f>
        <v/>
      </c>
      <c r="T478" s="37" t="str">
        <f t="shared" si="95"/>
        <v/>
      </c>
      <c r="U478" s="37" t="str">
        <f t="shared" si="101"/>
        <v/>
      </c>
      <c r="V478" s="37" t="str">
        <f t="shared" si="102"/>
        <v/>
      </c>
      <c r="W478" s="37" t="str">
        <f t="shared" si="96"/>
        <v/>
      </c>
      <c r="X478" s="38" t="str">
        <f t="shared" si="103"/>
        <v>0029</v>
      </c>
      <c r="Y478" s="38" t="str">
        <f t="shared" si="97"/>
        <v>0000</v>
      </c>
      <c r="Z478" s="38" t="str">
        <f t="shared" si="98"/>
        <v/>
      </c>
      <c r="AA478" s="37" t="str">
        <f>IF(LEFT(R478,1)="#","Invalid Instruction!",IF(ISNUMBER(Q478),IF(Q478&lt;10,"",VLOOKUP(R478,'8080'!$D$6:$J$252,'8080'!$J$4,0)),""))</f>
        <v/>
      </c>
      <c r="AB478" s="37" t="str">
        <f>IF(LEN(W478)=0,"",IF(ISERROR(VALUE(LEFT(W478,1))),IF(ISNA(MATCH(W478,W$13:W477,0)),"","DUP"),"LAB"))</f>
        <v/>
      </c>
      <c r="AC478" s="49"/>
    </row>
    <row r="479" spans="1:29" x14ac:dyDescent="0.2">
      <c r="A479" s="44"/>
      <c r="B479" s="210"/>
      <c r="C479" s="208" t="str">
        <f t="shared" si="99"/>
        <v/>
      </c>
      <c r="D479" s="54" t="str">
        <f t="shared" si="91"/>
        <v/>
      </c>
      <c r="E479" s="113" t="str">
        <f>IF(OR(LEN(I479)=0,Q479&lt;2,Q479=9),"",IF(AND(Q479&lt;4,LEFT(V479,1)="#"),"###",IF(Q479=2,IF(HEX2DEC(V479)&gt;255,"&gt;FF!",RIGHT(V479,2)),IF(Q479=3,DEC2HEX(MOD(HEX2DEC(V479),256),2),IF(ISNA(MATCH(R479,'8080'!$D$6:$D$252,0)),"###",VLOOKUP(R479,'8080'!$D$6:$K$252,4,0))))))</f>
        <v/>
      </c>
      <c r="F479" s="114" t="str">
        <f t="shared" si="100"/>
        <v/>
      </c>
      <c r="G479" s="53" t="str">
        <f t="shared" si="92"/>
        <v/>
      </c>
      <c r="H479" s="52"/>
      <c r="I479" s="43"/>
      <c r="J479" s="43"/>
      <c r="K479" s="251"/>
      <c r="L479" s="55" t="str">
        <f t="shared" si="93"/>
        <v/>
      </c>
      <c r="M479" s="38" t="str">
        <f>IF(ISNUMBER(Q479),IF(Q479&lt;10,"",VLOOKUP(R479,'8080'!$D$6:$J$252,'8080'!$I$4,0)),"")</f>
        <v/>
      </c>
      <c r="N479" s="53" t="str">
        <f>IF(ISNUMBER(Q479),IF(Q479&lt;10,"",VLOOKUP(R479,'8080'!$D$6:$J$252,'8080'!$H$4,0)),"")</f>
        <v/>
      </c>
      <c r="O479" s="210"/>
      <c r="P479" s="44"/>
      <c r="Q479" s="38" t="str">
        <f>IF(LEN(I479)=0,"",IF(I479="org",0,IF(I479="equ",1,IF(I479="db",2,IF(I479="dw",3,IF(I479="end",9,IF(ISNA(MATCH(I479,'8080'!$B$6:$B$252,0)),"BOGUS",VLOOKUP(I479,'8080'!$B$6:$L$252,'8080'!K$3,0))))))))</f>
        <v/>
      </c>
      <c r="R479" s="37" t="str">
        <f t="shared" si="94"/>
        <v/>
      </c>
      <c r="S479" s="38" t="str">
        <f>IF(LEN(Q479)=0,"",IF(Q479&gt;9,VLOOKUP(R479,'8080'!$D$6:$E$252,'8080'!$E$4,0),IF(OR(Q479&lt;2,Q479=9),0,IF(Q479=2,1,IF(Q479=3,2,"ERROR!")))))</f>
        <v/>
      </c>
      <c r="T479" s="37" t="str">
        <f t="shared" si="95"/>
        <v/>
      </c>
      <c r="U479" s="37" t="str">
        <f t="shared" si="101"/>
        <v/>
      </c>
      <c r="V479" s="37" t="str">
        <f t="shared" si="102"/>
        <v/>
      </c>
      <c r="W479" s="37" t="str">
        <f t="shared" si="96"/>
        <v/>
      </c>
      <c r="X479" s="38" t="str">
        <f t="shared" si="103"/>
        <v>0029</v>
      </c>
      <c r="Y479" s="38" t="str">
        <f t="shared" si="97"/>
        <v>0000</v>
      </c>
      <c r="Z479" s="38" t="str">
        <f t="shared" si="98"/>
        <v/>
      </c>
      <c r="AA479" s="37" t="str">
        <f>IF(LEFT(R479,1)="#","Invalid Instruction!",IF(ISNUMBER(Q479),IF(Q479&lt;10,"",VLOOKUP(R479,'8080'!$D$6:$J$252,'8080'!$J$4,0)),""))</f>
        <v/>
      </c>
      <c r="AB479" s="37" t="str">
        <f>IF(LEN(W479)=0,"",IF(ISERROR(VALUE(LEFT(W479,1))),IF(ISNA(MATCH(W479,W$13:W478,0)),"","DUP"),"LAB"))</f>
        <v/>
      </c>
      <c r="AC479" s="49"/>
    </row>
    <row r="480" spans="1:29" x14ac:dyDescent="0.2">
      <c r="A480" s="44"/>
      <c r="B480" s="210"/>
      <c r="C480" s="208" t="str">
        <f t="shared" si="99"/>
        <v/>
      </c>
      <c r="D480" s="54" t="str">
        <f t="shared" si="91"/>
        <v/>
      </c>
      <c r="E480" s="113" t="str">
        <f>IF(OR(LEN(I480)=0,Q480&lt;2,Q480=9),"",IF(AND(Q480&lt;4,LEFT(V480,1)="#"),"###",IF(Q480=2,IF(HEX2DEC(V480)&gt;255,"&gt;FF!",RIGHT(V480,2)),IF(Q480=3,DEC2HEX(MOD(HEX2DEC(V480),256),2),IF(ISNA(MATCH(R480,'8080'!$D$6:$D$252,0)),"###",VLOOKUP(R480,'8080'!$D$6:$K$252,4,0))))))</f>
        <v/>
      </c>
      <c r="F480" s="114" t="str">
        <f t="shared" si="100"/>
        <v/>
      </c>
      <c r="G480" s="53" t="str">
        <f t="shared" si="92"/>
        <v/>
      </c>
      <c r="H480" s="52"/>
      <c r="I480" s="43"/>
      <c r="J480" s="43"/>
      <c r="K480" s="251"/>
      <c r="L480" s="55" t="str">
        <f t="shared" si="93"/>
        <v/>
      </c>
      <c r="M480" s="38" t="str">
        <f>IF(ISNUMBER(Q480),IF(Q480&lt;10,"",VLOOKUP(R480,'8080'!$D$6:$J$252,'8080'!$I$4,0)),"")</f>
        <v/>
      </c>
      <c r="N480" s="53" t="str">
        <f>IF(ISNUMBER(Q480),IF(Q480&lt;10,"",VLOOKUP(R480,'8080'!$D$6:$J$252,'8080'!$H$4,0)),"")</f>
        <v/>
      </c>
      <c r="O480" s="210"/>
      <c r="P480" s="44"/>
      <c r="Q480" s="38" t="str">
        <f>IF(LEN(I480)=0,"",IF(I480="org",0,IF(I480="equ",1,IF(I480="db",2,IF(I480="dw",3,IF(I480="end",9,IF(ISNA(MATCH(I480,'8080'!$B$6:$B$252,0)),"BOGUS",VLOOKUP(I480,'8080'!$B$6:$L$252,'8080'!K$3,0))))))))</f>
        <v/>
      </c>
      <c r="R480" s="37" t="str">
        <f t="shared" si="94"/>
        <v/>
      </c>
      <c r="S480" s="38" t="str">
        <f>IF(LEN(Q480)=0,"",IF(Q480&gt;9,VLOOKUP(R480,'8080'!$D$6:$E$252,'8080'!$E$4,0),IF(OR(Q480&lt;2,Q480=9),0,IF(Q480=2,1,IF(Q480=3,2,"ERROR!")))))</f>
        <v/>
      </c>
      <c r="T480" s="37" t="str">
        <f t="shared" si="95"/>
        <v/>
      </c>
      <c r="U480" s="37" t="str">
        <f t="shared" si="101"/>
        <v/>
      </c>
      <c r="V480" s="37" t="str">
        <f t="shared" si="102"/>
        <v/>
      </c>
      <c r="W480" s="37" t="str">
        <f t="shared" si="96"/>
        <v/>
      </c>
      <c r="X480" s="38" t="str">
        <f t="shared" si="103"/>
        <v>0029</v>
      </c>
      <c r="Y480" s="38" t="str">
        <f t="shared" si="97"/>
        <v>0000</v>
      </c>
      <c r="Z480" s="38" t="str">
        <f t="shared" si="98"/>
        <v/>
      </c>
      <c r="AA480" s="37" t="str">
        <f>IF(LEFT(R480,1)="#","Invalid Instruction!",IF(ISNUMBER(Q480),IF(Q480&lt;10,"",VLOOKUP(R480,'8080'!$D$6:$J$252,'8080'!$J$4,0)),""))</f>
        <v/>
      </c>
      <c r="AB480" s="37" t="str">
        <f>IF(LEN(W480)=0,"",IF(ISERROR(VALUE(LEFT(W480,1))),IF(ISNA(MATCH(W480,W$13:W479,0)),"","DUP"),"LAB"))</f>
        <v/>
      </c>
      <c r="AC480" s="49"/>
    </row>
    <row r="481" spans="1:29" x14ac:dyDescent="0.2">
      <c r="A481" s="44"/>
      <c r="B481" s="210"/>
      <c r="C481" s="208" t="str">
        <f t="shared" si="99"/>
        <v/>
      </c>
      <c r="D481" s="54" t="str">
        <f t="shared" si="91"/>
        <v/>
      </c>
      <c r="E481" s="113" t="str">
        <f>IF(OR(LEN(I481)=0,Q481&lt;2,Q481=9),"",IF(AND(Q481&lt;4,LEFT(V481,1)="#"),"###",IF(Q481=2,IF(HEX2DEC(V481)&gt;255,"&gt;FF!",RIGHT(V481,2)),IF(Q481=3,DEC2HEX(MOD(HEX2DEC(V481),256),2),IF(ISNA(MATCH(R481,'8080'!$D$6:$D$252,0)),"###",VLOOKUP(R481,'8080'!$D$6:$K$252,4,0))))))</f>
        <v/>
      </c>
      <c r="F481" s="114" t="str">
        <f t="shared" si="100"/>
        <v/>
      </c>
      <c r="G481" s="53" t="str">
        <f t="shared" si="92"/>
        <v/>
      </c>
      <c r="H481" s="52"/>
      <c r="I481" s="43"/>
      <c r="J481" s="43"/>
      <c r="K481" s="251"/>
      <c r="L481" s="55" t="str">
        <f t="shared" si="93"/>
        <v/>
      </c>
      <c r="M481" s="38" t="str">
        <f>IF(ISNUMBER(Q481),IF(Q481&lt;10,"",VLOOKUP(R481,'8080'!$D$6:$J$252,'8080'!$I$4,0)),"")</f>
        <v/>
      </c>
      <c r="N481" s="53" t="str">
        <f>IF(ISNUMBER(Q481),IF(Q481&lt;10,"",VLOOKUP(R481,'8080'!$D$6:$J$252,'8080'!$H$4,0)),"")</f>
        <v/>
      </c>
      <c r="O481" s="210"/>
      <c r="P481" s="44"/>
      <c r="Q481" s="38" t="str">
        <f>IF(LEN(I481)=0,"",IF(I481="org",0,IF(I481="equ",1,IF(I481="db",2,IF(I481="dw",3,IF(I481="end",9,IF(ISNA(MATCH(I481,'8080'!$B$6:$B$252,0)),"BOGUS",VLOOKUP(I481,'8080'!$B$6:$L$252,'8080'!K$3,0))))))))</f>
        <v/>
      </c>
      <c r="R481" s="37" t="str">
        <f t="shared" si="94"/>
        <v/>
      </c>
      <c r="S481" s="38" t="str">
        <f>IF(LEN(Q481)=0,"",IF(Q481&gt;9,VLOOKUP(R481,'8080'!$D$6:$E$252,'8080'!$E$4,0),IF(OR(Q481&lt;2,Q481=9),0,IF(Q481=2,1,IF(Q481=3,2,"ERROR!")))))</f>
        <v/>
      </c>
      <c r="T481" s="37" t="str">
        <f t="shared" si="95"/>
        <v/>
      </c>
      <c r="U481" s="37" t="str">
        <f t="shared" si="101"/>
        <v/>
      </c>
      <c r="V481" s="37" t="str">
        <f t="shared" si="102"/>
        <v/>
      </c>
      <c r="W481" s="37" t="str">
        <f t="shared" si="96"/>
        <v/>
      </c>
      <c r="X481" s="38" t="str">
        <f t="shared" si="103"/>
        <v>0029</v>
      </c>
      <c r="Y481" s="38" t="str">
        <f t="shared" si="97"/>
        <v>0000</v>
      </c>
      <c r="Z481" s="38" t="str">
        <f t="shared" si="98"/>
        <v/>
      </c>
      <c r="AA481" s="37" t="str">
        <f>IF(LEFT(R481,1)="#","Invalid Instruction!",IF(ISNUMBER(Q481),IF(Q481&lt;10,"",VLOOKUP(R481,'8080'!$D$6:$J$252,'8080'!$J$4,0)),""))</f>
        <v/>
      </c>
      <c r="AB481" s="37" t="str">
        <f>IF(LEN(W481)=0,"",IF(ISERROR(VALUE(LEFT(W481,1))),IF(ISNA(MATCH(W481,W$13:W480,0)),"","DUP"),"LAB"))</f>
        <v/>
      </c>
      <c r="AC481" s="49"/>
    </row>
    <row r="482" spans="1:29" x14ac:dyDescent="0.2">
      <c r="A482" s="44"/>
      <c r="B482" s="210"/>
      <c r="C482" s="208" t="str">
        <f t="shared" si="99"/>
        <v/>
      </c>
      <c r="D482" s="54" t="str">
        <f t="shared" si="91"/>
        <v/>
      </c>
      <c r="E482" s="113" t="str">
        <f>IF(OR(LEN(I482)=0,Q482&lt;2,Q482=9),"",IF(AND(Q482&lt;4,LEFT(V482,1)="#"),"###",IF(Q482=2,IF(HEX2DEC(V482)&gt;255,"&gt;FF!",RIGHT(V482,2)),IF(Q482=3,DEC2HEX(MOD(HEX2DEC(V482),256),2),IF(ISNA(MATCH(R482,'8080'!$D$6:$D$252,0)),"###",VLOOKUP(R482,'8080'!$D$6:$K$252,4,0))))))</f>
        <v/>
      </c>
      <c r="F482" s="114" t="str">
        <f t="shared" si="100"/>
        <v/>
      </c>
      <c r="G482" s="53" t="str">
        <f t="shared" si="92"/>
        <v/>
      </c>
      <c r="H482" s="52"/>
      <c r="I482" s="43"/>
      <c r="J482" s="43"/>
      <c r="K482" s="251"/>
      <c r="L482" s="55" t="str">
        <f t="shared" si="93"/>
        <v/>
      </c>
      <c r="M482" s="38" t="str">
        <f>IF(ISNUMBER(Q482),IF(Q482&lt;10,"",VLOOKUP(R482,'8080'!$D$6:$J$252,'8080'!$I$4,0)),"")</f>
        <v/>
      </c>
      <c r="N482" s="53" t="str">
        <f>IF(ISNUMBER(Q482),IF(Q482&lt;10,"",VLOOKUP(R482,'8080'!$D$6:$J$252,'8080'!$H$4,0)),"")</f>
        <v/>
      </c>
      <c r="O482" s="210"/>
      <c r="P482" s="44"/>
      <c r="Q482" s="38" t="str">
        <f>IF(LEN(I482)=0,"",IF(I482="org",0,IF(I482="equ",1,IF(I482="db",2,IF(I482="dw",3,IF(I482="end",9,IF(ISNA(MATCH(I482,'8080'!$B$6:$B$252,0)),"BOGUS",VLOOKUP(I482,'8080'!$B$6:$L$252,'8080'!K$3,0))))))))</f>
        <v/>
      </c>
      <c r="R482" s="37" t="str">
        <f t="shared" si="94"/>
        <v/>
      </c>
      <c r="S482" s="38" t="str">
        <f>IF(LEN(Q482)=0,"",IF(Q482&gt;9,VLOOKUP(R482,'8080'!$D$6:$E$252,'8080'!$E$4,0),IF(OR(Q482&lt;2,Q482=9),0,IF(Q482=2,1,IF(Q482=3,2,"ERROR!")))))</f>
        <v/>
      </c>
      <c r="T482" s="37" t="str">
        <f t="shared" si="95"/>
        <v/>
      </c>
      <c r="U482" s="37" t="str">
        <f t="shared" si="101"/>
        <v/>
      </c>
      <c r="V482" s="37" t="str">
        <f t="shared" si="102"/>
        <v/>
      </c>
      <c r="W482" s="37" t="str">
        <f t="shared" si="96"/>
        <v/>
      </c>
      <c r="X482" s="38" t="str">
        <f t="shared" si="103"/>
        <v>0029</v>
      </c>
      <c r="Y482" s="38" t="str">
        <f t="shared" si="97"/>
        <v>0000</v>
      </c>
      <c r="Z482" s="38" t="str">
        <f t="shared" si="98"/>
        <v/>
      </c>
      <c r="AA482" s="37" t="str">
        <f>IF(LEFT(R482,1)="#","Invalid Instruction!",IF(ISNUMBER(Q482),IF(Q482&lt;10,"",VLOOKUP(R482,'8080'!$D$6:$J$252,'8080'!$J$4,0)),""))</f>
        <v/>
      </c>
      <c r="AB482" s="37" t="str">
        <f>IF(LEN(W482)=0,"",IF(ISERROR(VALUE(LEFT(W482,1))),IF(ISNA(MATCH(W482,W$13:W481,0)),"","DUP"),"LAB"))</f>
        <v/>
      </c>
      <c r="AC482" s="49"/>
    </row>
    <row r="483" spans="1:29" x14ac:dyDescent="0.2">
      <c r="A483" s="44"/>
      <c r="B483" s="210"/>
      <c r="C483" s="208" t="str">
        <f t="shared" si="99"/>
        <v/>
      </c>
      <c r="D483" s="54" t="str">
        <f t="shared" si="91"/>
        <v/>
      </c>
      <c r="E483" s="113" t="str">
        <f>IF(OR(LEN(I483)=0,Q483&lt;2,Q483=9),"",IF(AND(Q483&lt;4,LEFT(V483,1)="#"),"###",IF(Q483=2,IF(HEX2DEC(V483)&gt;255,"&gt;FF!",RIGHT(V483,2)),IF(Q483=3,DEC2HEX(MOD(HEX2DEC(V483),256),2),IF(ISNA(MATCH(R483,'8080'!$D$6:$D$252,0)),"###",VLOOKUP(R483,'8080'!$D$6:$K$252,4,0))))))</f>
        <v/>
      </c>
      <c r="F483" s="114" t="str">
        <f t="shared" si="100"/>
        <v/>
      </c>
      <c r="G483" s="53" t="str">
        <f t="shared" si="92"/>
        <v/>
      </c>
      <c r="H483" s="52"/>
      <c r="I483" s="43"/>
      <c r="J483" s="43"/>
      <c r="K483" s="251"/>
      <c r="L483" s="55" t="str">
        <f t="shared" si="93"/>
        <v/>
      </c>
      <c r="M483" s="38" t="str">
        <f>IF(ISNUMBER(Q483),IF(Q483&lt;10,"",VLOOKUP(R483,'8080'!$D$6:$J$252,'8080'!$I$4,0)),"")</f>
        <v/>
      </c>
      <c r="N483" s="53" t="str">
        <f>IF(ISNUMBER(Q483),IF(Q483&lt;10,"",VLOOKUP(R483,'8080'!$D$6:$J$252,'8080'!$H$4,0)),"")</f>
        <v/>
      </c>
      <c r="O483" s="210"/>
      <c r="P483" s="44"/>
      <c r="Q483" s="38" t="str">
        <f>IF(LEN(I483)=0,"",IF(I483="org",0,IF(I483="equ",1,IF(I483="db",2,IF(I483="dw",3,IF(I483="end",9,IF(ISNA(MATCH(I483,'8080'!$B$6:$B$252,0)),"BOGUS",VLOOKUP(I483,'8080'!$B$6:$L$252,'8080'!K$3,0))))))))</f>
        <v/>
      </c>
      <c r="R483" s="37" t="str">
        <f t="shared" si="94"/>
        <v/>
      </c>
      <c r="S483" s="38" t="str">
        <f>IF(LEN(Q483)=0,"",IF(Q483&gt;9,VLOOKUP(R483,'8080'!$D$6:$E$252,'8080'!$E$4,0),IF(OR(Q483&lt;2,Q483=9),0,IF(Q483=2,1,IF(Q483=3,2,"ERROR!")))))</f>
        <v/>
      </c>
      <c r="T483" s="37" t="str">
        <f t="shared" si="95"/>
        <v/>
      </c>
      <c r="U483" s="37" t="str">
        <f t="shared" si="101"/>
        <v/>
      </c>
      <c r="V483" s="37" t="str">
        <f t="shared" si="102"/>
        <v/>
      </c>
      <c r="W483" s="37" t="str">
        <f t="shared" si="96"/>
        <v/>
      </c>
      <c r="X483" s="38" t="str">
        <f t="shared" si="103"/>
        <v>0029</v>
      </c>
      <c r="Y483" s="38" t="str">
        <f t="shared" si="97"/>
        <v>0000</v>
      </c>
      <c r="Z483" s="38" t="str">
        <f t="shared" si="98"/>
        <v/>
      </c>
      <c r="AA483" s="37" t="str">
        <f>IF(LEFT(R483,1)="#","Invalid Instruction!",IF(ISNUMBER(Q483),IF(Q483&lt;10,"",VLOOKUP(R483,'8080'!$D$6:$J$252,'8080'!$J$4,0)),""))</f>
        <v/>
      </c>
      <c r="AB483" s="37" t="str">
        <f>IF(LEN(W483)=0,"",IF(ISERROR(VALUE(LEFT(W483,1))),IF(ISNA(MATCH(W483,W$13:W482,0)),"","DUP"),"LAB"))</f>
        <v/>
      </c>
      <c r="AC483" s="49"/>
    </row>
    <row r="484" spans="1:29" x14ac:dyDescent="0.2">
      <c r="A484" s="44"/>
      <c r="B484" s="210"/>
      <c r="C484" s="208" t="str">
        <f t="shared" si="99"/>
        <v/>
      </c>
      <c r="D484" s="54" t="str">
        <f t="shared" si="91"/>
        <v/>
      </c>
      <c r="E484" s="113" t="str">
        <f>IF(OR(LEN(I484)=0,Q484&lt;2,Q484=9),"",IF(AND(Q484&lt;4,LEFT(V484,1)="#"),"###",IF(Q484=2,IF(HEX2DEC(V484)&gt;255,"&gt;FF!",RIGHT(V484,2)),IF(Q484=3,DEC2HEX(MOD(HEX2DEC(V484),256),2),IF(ISNA(MATCH(R484,'8080'!$D$6:$D$252,0)),"###",VLOOKUP(R484,'8080'!$D$6:$K$252,4,0))))))</f>
        <v/>
      </c>
      <c r="F484" s="114" t="str">
        <f t="shared" si="100"/>
        <v/>
      </c>
      <c r="G484" s="53" t="str">
        <f t="shared" si="92"/>
        <v/>
      </c>
      <c r="H484" s="52"/>
      <c r="I484" s="43"/>
      <c r="J484" s="43"/>
      <c r="K484" s="251"/>
      <c r="L484" s="55" t="str">
        <f t="shared" si="93"/>
        <v/>
      </c>
      <c r="M484" s="38" t="str">
        <f>IF(ISNUMBER(Q484),IF(Q484&lt;10,"",VLOOKUP(R484,'8080'!$D$6:$J$252,'8080'!$I$4,0)),"")</f>
        <v/>
      </c>
      <c r="N484" s="53" t="str">
        <f>IF(ISNUMBER(Q484),IF(Q484&lt;10,"",VLOOKUP(R484,'8080'!$D$6:$J$252,'8080'!$H$4,0)),"")</f>
        <v/>
      </c>
      <c r="O484" s="210"/>
      <c r="P484" s="44"/>
      <c r="Q484" s="38" t="str">
        <f>IF(LEN(I484)=0,"",IF(I484="org",0,IF(I484="equ",1,IF(I484="db",2,IF(I484="dw",3,IF(I484="end",9,IF(ISNA(MATCH(I484,'8080'!$B$6:$B$252,0)),"BOGUS",VLOOKUP(I484,'8080'!$B$6:$L$252,'8080'!K$3,0))))))))</f>
        <v/>
      </c>
      <c r="R484" s="37" t="str">
        <f t="shared" si="94"/>
        <v/>
      </c>
      <c r="S484" s="38" t="str">
        <f>IF(LEN(Q484)=0,"",IF(Q484&gt;9,VLOOKUP(R484,'8080'!$D$6:$E$252,'8080'!$E$4,0),IF(OR(Q484&lt;2,Q484=9),0,IF(Q484=2,1,IF(Q484=3,2,"ERROR!")))))</f>
        <v/>
      </c>
      <c r="T484" s="37" t="str">
        <f t="shared" si="95"/>
        <v/>
      </c>
      <c r="U484" s="37" t="str">
        <f t="shared" si="101"/>
        <v/>
      </c>
      <c r="V484" s="37" t="str">
        <f t="shared" si="102"/>
        <v/>
      </c>
      <c r="W484" s="37" t="str">
        <f t="shared" si="96"/>
        <v/>
      </c>
      <c r="X484" s="38" t="str">
        <f t="shared" si="103"/>
        <v>0029</v>
      </c>
      <c r="Y484" s="38" t="str">
        <f t="shared" si="97"/>
        <v>0000</v>
      </c>
      <c r="Z484" s="38" t="str">
        <f t="shared" si="98"/>
        <v/>
      </c>
      <c r="AA484" s="37" t="str">
        <f>IF(LEFT(R484,1)="#","Invalid Instruction!",IF(ISNUMBER(Q484),IF(Q484&lt;10,"",VLOOKUP(R484,'8080'!$D$6:$J$252,'8080'!$J$4,0)),""))</f>
        <v/>
      </c>
      <c r="AB484" s="37" t="str">
        <f>IF(LEN(W484)=0,"",IF(ISERROR(VALUE(LEFT(W484,1))),IF(ISNA(MATCH(W484,W$13:W483,0)),"","DUP"),"LAB"))</f>
        <v/>
      </c>
      <c r="AC484" s="49"/>
    </row>
    <row r="485" spans="1:29" x14ac:dyDescent="0.2">
      <c r="A485" s="44"/>
      <c r="B485" s="210"/>
      <c r="C485" s="208" t="str">
        <f t="shared" si="99"/>
        <v/>
      </c>
      <c r="D485" s="54" t="str">
        <f t="shared" si="91"/>
        <v/>
      </c>
      <c r="E485" s="113" t="str">
        <f>IF(OR(LEN(I485)=0,Q485&lt;2,Q485=9),"",IF(AND(Q485&lt;4,LEFT(V485,1)="#"),"###",IF(Q485=2,IF(HEX2DEC(V485)&gt;255,"&gt;FF!",RIGHT(V485,2)),IF(Q485=3,DEC2HEX(MOD(HEX2DEC(V485),256),2),IF(ISNA(MATCH(R485,'8080'!$D$6:$D$252,0)),"###",VLOOKUP(R485,'8080'!$D$6:$K$252,4,0))))))</f>
        <v/>
      </c>
      <c r="F485" s="114" t="str">
        <f t="shared" si="100"/>
        <v/>
      </c>
      <c r="G485" s="53" t="str">
        <f t="shared" si="92"/>
        <v/>
      </c>
      <c r="H485" s="52"/>
      <c r="I485" s="43"/>
      <c r="J485" s="43"/>
      <c r="K485" s="251"/>
      <c r="L485" s="55" t="str">
        <f t="shared" si="93"/>
        <v/>
      </c>
      <c r="M485" s="38" t="str">
        <f>IF(ISNUMBER(Q485),IF(Q485&lt;10,"",VLOOKUP(R485,'8080'!$D$6:$J$252,'8080'!$I$4,0)),"")</f>
        <v/>
      </c>
      <c r="N485" s="53" t="str">
        <f>IF(ISNUMBER(Q485),IF(Q485&lt;10,"",VLOOKUP(R485,'8080'!$D$6:$J$252,'8080'!$H$4,0)),"")</f>
        <v/>
      </c>
      <c r="O485" s="210"/>
      <c r="P485" s="44"/>
      <c r="Q485" s="38" t="str">
        <f>IF(LEN(I485)=0,"",IF(I485="org",0,IF(I485="equ",1,IF(I485="db",2,IF(I485="dw",3,IF(I485="end",9,IF(ISNA(MATCH(I485,'8080'!$B$6:$B$252,0)),"BOGUS",VLOOKUP(I485,'8080'!$B$6:$L$252,'8080'!K$3,0))))))))</f>
        <v/>
      </c>
      <c r="R485" s="37" t="str">
        <f t="shared" si="94"/>
        <v/>
      </c>
      <c r="S485" s="38" t="str">
        <f>IF(LEN(Q485)=0,"",IF(Q485&gt;9,VLOOKUP(R485,'8080'!$D$6:$E$252,'8080'!$E$4,0),IF(OR(Q485&lt;2,Q485=9),0,IF(Q485=2,1,IF(Q485=3,2,"ERROR!")))))</f>
        <v/>
      </c>
      <c r="T485" s="37" t="str">
        <f t="shared" si="95"/>
        <v/>
      </c>
      <c r="U485" s="37" t="str">
        <f t="shared" si="101"/>
        <v/>
      </c>
      <c r="V485" s="37" t="str">
        <f t="shared" si="102"/>
        <v/>
      </c>
      <c r="W485" s="37" t="str">
        <f t="shared" si="96"/>
        <v/>
      </c>
      <c r="X485" s="38" t="str">
        <f t="shared" si="103"/>
        <v>0029</v>
      </c>
      <c r="Y485" s="38" t="str">
        <f t="shared" si="97"/>
        <v>0000</v>
      </c>
      <c r="Z485" s="38" t="str">
        <f t="shared" si="98"/>
        <v/>
      </c>
      <c r="AA485" s="37" t="str">
        <f>IF(LEFT(R485,1)="#","Invalid Instruction!",IF(ISNUMBER(Q485),IF(Q485&lt;10,"",VLOOKUP(R485,'8080'!$D$6:$J$252,'8080'!$J$4,0)),""))</f>
        <v/>
      </c>
      <c r="AB485" s="37" t="str">
        <f>IF(LEN(W485)=0,"",IF(ISERROR(VALUE(LEFT(W485,1))),IF(ISNA(MATCH(W485,W$13:W484,0)),"","DUP"),"LAB"))</f>
        <v/>
      </c>
      <c r="AC485" s="49"/>
    </row>
    <row r="486" spans="1:29" x14ac:dyDescent="0.2">
      <c r="A486" s="44"/>
      <c r="B486" s="210"/>
      <c r="C486" s="208" t="str">
        <f t="shared" si="99"/>
        <v/>
      </c>
      <c r="D486" s="54" t="str">
        <f t="shared" si="91"/>
        <v/>
      </c>
      <c r="E486" s="113" t="str">
        <f>IF(OR(LEN(I486)=0,Q486&lt;2,Q486=9),"",IF(AND(Q486&lt;4,LEFT(V486,1)="#"),"###",IF(Q486=2,IF(HEX2DEC(V486)&gt;255,"&gt;FF!",RIGHT(V486,2)),IF(Q486=3,DEC2HEX(MOD(HEX2DEC(V486),256),2),IF(ISNA(MATCH(R486,'8080'!$D$6:$D$252,0)),"###",VLOOKUP(R486,'8080'!$D$6:$K$252,4,0))))))</f>
        <v/>
      </c>
      <c r="F486" s="114" t="str">
        <f t="shared" si="100"/>
        <v/>
      </c>
      <c r="G486" s="53" t="str">
        <f t="shared" si="92"/>
        <v/>
      </c>
      <c r="H486" s="52"/>
      <c r="I486" s="43"/>
      <c r="J486" s="43"/>
      <c r="K486" s="251"/>
      <c r="L486" s="55" t="str">
        <f t="shared" si="93"/>
        <v/>
      </c>
      <c r="M486" s="38" t="str">
        <f>IF(ISNUMBER(Q486),IF(Q486&lt;10,"",VLOOKUP(R486,'8080'!$D$6:$J$252,'8080'!$I$4,0)),"")</f>
        <v/>
      </c>
      <c r="N486" s="53" t="str">
        <f>IF(ISNUMBER(Q486),IF(Q486&lt;10,"",VLOOKUP(R486,'8080'!$D$6:$J$252,'8080'!$H$4,0)),"")</f>
        <v/>
      </c>
      <c r="O486" s="210"/>
      <c r="P486" s="44"/>
      <c r="Q486" s="38" t="str">
        <f>IF(LEN(I486)=0,"",IF(I486="org",0,IF(I486="equ",1,IF(I486="db",2,IF(I486="dw",3,IF(I486="end",9,IF(ISNA(MATCH(I486,'8080'!$B$6:$B$252,0)),"BOGUS",VLOOKUP(I486,'8080'!$B$6:$L$252,'8080'!K$3,0))))))))</f>
        <v/>
      </c>
      <c r="R486" s="37" t="str">
        <f t="shared" si="94"/>
        <v/>
      </c>
      <c r="S486" s="38" t="str">
        <f>IF(LEN(Q486)=0,"",IF(Q486&gt;9,VLOOKUP(R486,'8080'!$D$6:$E$252,'8080'!$E$4,0),IF(OR(Q486&lt;2,Q486=9),0,IF(Q486=2,1,IF(Q486=3,2,"ERROR!")))))</f>
        <v/>
      </c>
      <c r="T486" s="37" t="str">
        <f t="shared" si="95"/>
        <v/>
      </c>
      <c r="U486" s="37" t="str">
        <f t="shared" si="101"/>
        <v/>
      </c>
      <c r="V486" s="37" t="str">
        <f t="shared" si="102"/>
        <v/>
      </c>
      <c r="W486" s="37" t="str">
        <f t="shared" si="96"/>
        <v/>
      </c>
      <c r="X486" s="38" t="str">
        <f t="shared" si="103"/>
        <v>0029</v>
      </c>
      <c r="Y486" s="38" t="str">
        <f t="shared" si="97"/>
        <v>0000</v>
      </c>
      <c r="Z486" s="38" t="str">
        <f t="shared" si="98"/>
        <v/>
      </c>
      <c r="AA486" s="37" t="str">
        <f>IF(LEFT(R486,1)="#","Invalid Instruction!",IF(ISNUMBER(Q486),IF(Q486&lt;10,"",VLOOKUP(R486,'8080'!$D$6:$J$252,'8080'!$J$4,0)),""))</f>
        <v/>
      </c>
      <c r="AB486" s="37" t="str">
        <f>IF(LEN(W486)=0,"",IF(ISERROR(VALUE(LEFT(W486,1))),IF(ISNA(MATCH(W486,W$13:W485,0)),"","DUP"),"LAB"))</f>
        <v/>
      </c>
      <c r="AC486" s="49"/>
    </row>
    <row r="487" spans="1:29" x14ac:dyDescent="0.2">
      <c r="A487" s="44"/>
      <c r="B487" s="210"/>
      <c r="C487" s="208" t="str">
        <f t="shared" si="99"/>
        <v/>
      </c>
      <c r="D487" s="54" t="str">
        <f t="shared" si="91"/>
        <v/>
      </c>
      <c r="E487" s="113" t="str">
        <f>IF(OR(LEN(I487)=0,Q487&lt;2,Q487=9),"",IF(AND(Q487&lt;4,LEFT(V487,1)="#"),"###",IF(Q487=2,IF(HEX2DEC(V487)&gt;255,"&gt;FF!",RIGHT(V487,2)),IF(Q487=3,DEC2HEX(MOD(HEX2DEC(V487),256),2),IF(ISNA(MATCH(R487,'8080'!$D$6:$D$252,0)),"###",VLOOKUP(R487,'8080'!$D$6:$K$252,4,0))))))</f>
        <v/>
      </c>
      <c r="F487" s="114" t="str">
        <f t="shared" si="100"/>
        <v/>
      </c>
      <c r="G487" s="53" t="str">
        <f t="shared" si="92"/>
        <v/>
      </c>
      <c r="H487" s="52"/>
      <c r="I487" s="43"/>
      <c r="J487" s="43"/>
      <c r="K487" s="251"/>
      <c r="L487" s="55" t="str">
        <f t="shared" si="93"/>
        <v/>
      </c>
      <c r="M487" s="38" t="str">
        <f>IF(ISNUMBER(Q487),IF(Q487&lt;10,"",VLOOKUP(R487,'8080'!$D$6:$J$252,'8080'!$I$4,0)),"")</f>
        <v/>
      </c>
      <c r="N487" s="53" t="str">
        <f>IF(ISNUMBER(Q487),IF(Q487&lt;10,"",VLOOKUP(R487,'8080'!$D$6:$J$252,'8080'!$H$4,0)),"")</f>
        <v/>
      </c>
      <c r="O487" s="210"/>
      <c r="P487" s="44"/>
      <c r="Q487" s="38" t="str">
        <f>IF(LEN(I487)=0,"",IF(I487="org",0,IF(I487="equ",1,IF(I487="db",2,IF(I487="dw",3,IF(I487="end",9,IF(ISNA(MATCH(I487,'8080'!$B$6:$B$252,0)),"BOGUS",VLOOKUP(I487,'8080'!$B$6:$L$252,'8080'!K$3,0))))))))</f>
        <v/>
      </c>
      <c r="R487" s="37" t="str">
        <f t="shared" si="94"/>
        <v/>
      </c>
      <c r="S487" s="38" t="str">
        <f>IF(LEN(Q487)=0,"",IF(Q487&gt;9,VLOOKUP(R487,'8080'!$D$6:$E$252,'8080'!$E$4,0),IF(OR(Q487&lt;2,Q487=9),0,IF(Q487=2,1,IF(Q487=3,2,"ERROR!")))))</f>
        <v/>
      </c>
      <c r="T487" s="37" t="str">
        <f t="shared" si="95"/>
        <v/>
      </c>
      <c r="U487" s="37" t="str">
        <f t="shared" si="101"/>
        <v/>
      </c>
      <c r="V487" s="37" t="str">
        <f t="shared" si="102"/>
        <v/>
      </c>
      <c r="W487" s="37" t="str">
        <f t="shared" si="96"/>
        <v/>
      </c>
      <c r="X487" s="38" t="str">
        <f t="shared" si="103"/>
        <v>0029</v>
      </c>
      <c r="Y487" s="38" t="str">
        <f t="shared" si="97"/>
        <v>0000</v>
      </c>
      <c r="Z487" s="38" t="str">
        <f t="shared" si="98"/>
        <v/>
      </c>
      <c r="AA487" s="37" t="str">
        <f>IF(LEFT(R487,1)="#","Invalid Instruction!",IF(ISNUMBER(Q487),IF(Q487&lt;10,"",VLOOKUP(R487,'8080'!$D$6:$J$252,'8080'!$J$4,0)),""))</f>
        <v/>
      </c>
      <c r="AB487" s="37" t="str">
        <f>IF(LEN(W487)=0,"",IF(ISERROR(VALUE(LEFT(W487,1))),IF(ISNA(MATCH(W487,W$13:W486,0)),"","DUP"),"LAB"))</f>
        <v/>
      </c>
      <c r="AC487" s="49"/>
    </row>
    <row r="488" spans="1:29" x14ac:dyDescent="0.2">
      <c r="A488" s="44"/>
      <c r="B488" s="210"/>
      <c r="C488" s="208" t="str">
        <f t="shared" si="99"/>
        <v/>
      </c>
      <c r="D488" s="54" t="str">
        <f t="shared" si="91"/>
        <v/>
      </c>
      <c r="E488" s="113" t="str">
        <f>IF(OR(LEN(I488)=0,Q488&lt;2,Q488=9),"",IF(AND(Q488&lt;4,LEFT(V488,1)="#"),"###",IF(Q488=2,IF(HEX2DEC(V488)&gt;255,"&gt;FF!",RIGHT(V488,2)),IF(Q488=3,DEC2HEX(MOD(HEX2DEC(V488),256),2),IF(ISNA(MATCH(R488,'8080'!$D$6:$D$252,0)),"###",VLOOKUP(R488,'8080'!$D$6:$K$252,4,0))))))</f>
        <v/>
      </c>
      <c r="F488" s="114" t="str">
        <f t="shared" si="100"/>
        <v/>
      </c>
      <c r="G488" s="53" t="str">
        <f t="shared" si="92"/>
        <v/>
      </c>
      <c r="H488" s="52"/>
      <c r="I488" s="43"/>
      <c r="J488" s="43"/>
      <c r="K488" s="251"/>
      <c r="L488" s="55" t="str">
        <f t="shared" si="93"/>
        <v/>
      </c>
      <c r="M488" s="38" t="str">
        <f>IF(ISNUMBER(Q488),IF(Q488&lt;10,"",VLOOKUP(R488,'8080'!$D$6:$J$252,'8080'!$I$4,0)),"")</f>
        <v/>
      </c>
      <c r="N488" s="53" t="str">
        <f>IF(ISNUMBER(Q488),IF(Q488&lt;10,"",VLOOKUP(R488,'8080'!$D$6:$J$252,'8080'!$H$4,0)),"")</f>
        <v/>
      </c>
      <c r="O488" s="210"/>
      <c r="P488" s="44"/>
      <c r="Q488" s="38" t="str">
        <f>IF(LEN(I488)=0,"",IF(I488="org",0,IF(I488="equ",1,IF(I488="db",2,IF(I488="dw",3,IF(I488="end",9,IF(ISNA(MATCH(I488,'8080'!$B$6:$B$252,0)),"BOGUS",VLOOKUP(I488,'8080'!$B$6:$L$252,'8080'!K$3,0))))))))</f>
        <v/>
      </c>
      <c r="R488" s="37" t="str">
        <f t="shared" si="94"/>
        <v/>
      </c>
      <c r="S488" s="38" t="str">
        <f>IF(LEN(Q488)=0,"",IF(Q488&gt;9,VLOOKUP(R488,'8080'!$D$6:$E$252,'8080'!$E$4,0),IF(OR(Q488&lt;2,Q488=9),0,IF(Q488=2,1,IF(Q488=3,2,"ERROR!")))))</f>
        <v/>
      </c>
      <c r="T488" s="37" t="str">
        <f t="shared" si="95"/>
        <v/>
      </c>
      <c r="U488" s="37" t="str">
        <f t="shared" si="101"/>
        <v/>
      </c>
      <c r="V488" s="37" t="str">
        <f t="shared" si="102"/>
        <v/>
      </c>
      <c r="W488" s="37" t="str">
        <f t="shared" si="96"/>
        <v/>
      </c>
      <c r="X488" s="38" t="str">
        <f t="shared" si="103"/>
        <v>0029</v>
      </c>
      <c r="Y488" s="38" t="str">
        <f t="shared" si="97"/>
        <v>0000</v>
      </c>
      <c r="Z488" s="38" t="str">
        <f t="shared" si="98"/>
        <v/>
      </c>
      <c r="AA488" s="37" t="str">
        <f>IF(LEFT(R488,1)="#","Invalid Instruction!",IF(ISNUMBER(Q488),IF(Q488&lt;10,"",VLOOKUP(R488,'8080'!$D$6:$J$252,'8080'!$J$4,0)),""))</f>
        <v/>
      </c>
      <c r="AB488" s="37" t="str">
        <f>IF(LEN(W488)=0,"",IF(ISERROR(VALUE(LEFT(W488,1))),IF(ISNA(MATCH(W488,W$13:W487,0)),"","DUP"),"LAB"))</f>
        <v/>
      </c>
      <c r="AC488" s="49"/>
    </row>
    <row r="489" spans="1:29" x14ac:dyDescent="0.2">
      <c r="A489" s="44"/>
      <c r="B489" s="210"/>
      <c r="C489" s="208" t="str">
        <f t="shared" si="99"/>
        <v/>
      </c>
      <c r="D489" s="54" t="str">
        <f t="shared" si="91"/>
        <v/>
      </c>
      <c r="E489" s="113" t="str">
        <f>IF(OR(LEN(I489)=0,Q489&lt;2,Q489=9),"",IF(AND(Q489&lt;4,LEFT(V489,1)="#"),"###",IF(Q489=2,IF(HEX2DEC(V489)&gt;255,"&gt;FF!",RIGHT(V489,2)),IF(Q489=3,DEC2HEX(MOD(HEX2DEC(V489),256),2),IF(ISNA(MATCH(R489,'8080'!$D$6:$D$252,0)),"###",VLOOKUP(R489,'8080'!$D$6:$K$252,4,0))))))</f>
        <v/>
      </c>
      <c r="F489" s="114" t="str">
        <f t="shared" si="100"/>
        <v/>
      </c>
      <c r="G489" s="53" t="str">
        <f t="shared" si="92"/>
        <v/>
      </c>
      <c r="H489" s="52"/>
      <c r="I489" s="43"/>
      <c r="J489" s="43"/>
      <c r="K489" s="251"/>
      <c r="L489" s="55" t="str">
        <f t="shared" si="93"/>
        <v/>
      </c>
      <c r="M489" s="38" t="str">
        <f>IF(ISNUMBER(Q489),IF(Q489&lt;10,"",VLOOKUP(R489,'8080'!$D$6:$J$252,'8080'!$I$4,0)),"")</f>
        <v/>
      </c>
      <c r="N489" s="53" t="str">
        <f>IF(ISNUMBER(Q489),IF(Q489&lt;10,"",VLOOKUP(R489,'8080'!$D$6:$J$252,'8080'!$H$4,0)),"")</f>
        <v/>
      </c>
      <c r="O489" s="210"/>
      <c r="P489" s="44"/>
      <c r="Q489" s="38" t="str">
        <f>IF(LEN(I489)=0,"",IF(I489="org",0,IF(I489="equ",1,IF(I489="db",2,IF(I489="dw",3,IF(I489="end",9,IF(ISNA(MATCH(I489,'8080'!$B$6:$B$252,0)),"BOGUS",VLOOKUP(I489,'8080'!$B$6:$L$252,'8080'!K$3,0))))))))</f>
        <v/>
      </c>
      <c r="R489" s="37" t="str">
        <f t="shared" si="94"/>
        <v/>
      </c>
      <c r="S489" s="38" t="str">
        <f>IF(LEN(Q489)=0,"",IF(Q489&gt;9,VLOOKUP(R489,'8080'!$D$6:$E$252,'8080'!$E$4,0),IF(OR(Q489&lt;2,Q489=9),0,IF(Q489=2,1,IF(Q489=3,2,"ERROR!")))))</f>
        <v/>
      </c>
      <c r="T489" s="37" t="str">
        <f t="shared" si="95"/>
        <v/>
      </c>
      <c r="U489" s="37" t="str">
        <f t="shared" si="101"/>
        <v/>
      </c>
      <c r="V489" s="37" t="str">
        <f t="shared" si="102"/>
        <v/>
      </c>
      <c r="W489" s="37" t="str">
        <f t="shared" si="96"/>
        <v/>
      </c>
      <c r="X489" s="38" t="str">
        <f t="shared" si="103"/>
        <v>0029</v>
      </c>
      <c r="Y489" s="38" t="str">
        <f t="shared" si="97"/>
        <v>0000</v>
      </c>
      <c r="Z489" s="38" t="str">
        <f t="shared" si="98"/>
        <v/>
      </c>
      <c r="AA489" s="37" t="str">
        <f>IF(LEFT(R489,1)="#","Invalid Instruction!",IF(ISNUMBER(Q489),IF(Q489&lt;10,"",VLOOKUP(R489,'8080'!$D$6:$J$252,'8080'!$J$4,0)),""))</f>
        <v/>
      </c>
      <c r="AB489" s="37" t="str">
        <f>IF(LEN(W489)=0,"",IF(ISERROR(VALUE(LEFT(W489,1))),IF(ISNA(MATCH(W489,W$13:W488,0)),"","DUP"),"LAB"))</f>
        <v/>
      </c>
      <c r="AC489" s="49"/>
    </row>
    <row r="490" spans="1:29" x14ac:dyDescent="0.2">
      <c r="A490" s="44"/>
      <c r="B490" s="210"/>
      <c r="C490" s="208" t="str">
        <f t="shared" si="99"/>
        <v/>
      </c>
      <c r="D490" s="54" t="str">
        <f t="shared" si="91"/>
        <v/>
      </c>
      <c r="E490" s="113" t="str">
        <f>IF(OR(LEN(I490)=0,Q490&lt;2,Q490=9),"",IF(AND(Q490&lt;4,LEFT(V490,1)="#"),"###",IF(Q490=2,IF(HEX2DEC(V490)&gt;255,"&gt;FF!",RIGHT(V490,2)),IF(Q490=3,DEC2HEX(MOD(HEX2DEC(V490),256),2),IF(ISNA(MATCH(R490,'8080'!$D$6:$D$252,0)),"###",VLOOKUP(R490,'8080'!$D$6:$K$252,4,0))))))</f>
        <v/>
      </c>
      <c r="F490" s="114" t="str">
        <f t="shared" si="100"/>
        <v/>
      </c>
      <c r="G490" s="53" t="str">
        <f t="shared" si="92"/>
        <v/>
      </c>
      <c r="H490" s="52"/>
      <c r="I490" s="43"/>
      <c r="J490" s="43"/>
      <c r="K490" s="251"/>
      <c r="L490" s="55" t="str">
        <f t="shared" si="93"/>
        <v/>
      </c>
      <c r="M490" s="38" t="str">
        <f>IF(ISNUMBER(Q490),IF(Q490&lt;10,"",VLOOKUP(R490,'8080'!$D$6:$J$252,'8080'!$I$4,0)),"")</f>
        <v/>
      </c>
      <c r="N490" s="53" t="str">
        <f>IF(ISNUMBER(Q490),IF(Q490&lt;10,"",VLOOKUP(R490,'8080'!$D$6:$J$252,'8080'!$H$4,0)),"")</f>
        <v/>
      </c>
      <c r="O490" s="210"/>
      <c r="P490" s="44"/>
      <c r="Q490" s="38" t="str">
        <f>IF(LEN(I490)=0,"",IF(I490="org",0,IF(I490="equ",1,IF(I490="db",2,IF(I490="dw",3,IF(I490="end",9,IF(ISNA(MATCH(I490,'8080'!$B$6:$B$252,0)),"BOGUS",VLOOKUP(I490,'8080'!$B$6:$L$252,'8080'!K$3,0))))))))</f>
        <v/>
      </c>
      <c r="R490" s="37" t="str">
        <f t="shared" si="94"/>
        <v/>
      </c>
      <c r="S490" s="38" t="str">
        <f>IF(LEN(Q490)=0,"",IF(Q490&gt;9,VLOOKUP(R490,'8080'!$D$6:$E$252,'8080'!$E$4,0),IF(OR(Q490&lt;2,Q490=9),0,IF(Q490=2,1,IF(Q490=3,2,"ERROR!")))))</f>
        <v/>
      </c>
      <c r="T490" s="37" t="str">
        <f t="shared" si="95"/>
        <v/>
      </c>
      <c r="U490" s="37" t="str">
        <f t="shared" si="101"/>
        <v/>
      </c>
      <c r="V490" s="37" t="str">
        <f t="shared" si="102"/>
        <v/>
      </c>
      <c r="W490" s="37" t="str">
        <f t="shared" si="96"/>
        <v/>
      </c>
      <c r="X490" s="38" t="str">
        <f t="shared" si="103"/>
        <v>0029</v>
      </c>
      <c r="Y490" s="38" t="str">
        <f t="shared" si="97"/>
        <v>0000</v>
      </c>
      <c r="Z490" s="38" t="str">
        <f t="shared" si="98"/>
        <v/>
      </c>
      <c r="AA490" s="37" t="str">
        <f>IF(LEFT(R490,1)="#","Invalid Instruction!",IF(ISNUMBER(Q490),IF(Q490&lt;10,"",VLOOKUP(R490,'8080'!$D$6:$J$252,'8080'!$J$4,0)),""))</f>
        <v/>
      </c>
      <c r="AB490" s="37" t="str">
        <f>IF(LEN(W490)=0,"",IF(ISERROR(VALUE(LEFT(W490,1))),IF(ISNA(MATCH(W490,W$13:W489,0)),"","DUP"),"LAB"))</f>
        <v/>
      </c>
      <c r="AC490" s="49"/>
    </row>
    <row r="491" spans="1:29" x14ac:dyDescent="0.2">
      <c r="A491" s="44"/>
      <c r="B491" s="210"/>
      <c r="C491" s="208" t="str">
        <f t="shared" si="99"/>
        <v/>
      </c>
      <c r="D491" s="54" t="str">
        <f t="shared" si="91"/>
        <v/>
      </c>
      <c r="E491" s="113" t="str">
        <f>IF(OR(LEN(I491)=0,Q491&lt;2,Q491=9),"",IF(AND(Q491&lt;4,LEFT(V491,1)="#"),"###",IF(Q491=2,IF(HEX2DEC(V491)&gt;255,"&gt;FF!",RIGHT(V491,2)),IF(Q491=3,DEC2HEX(MOD(HEX2DEC(V491),256),2),IF(ISNA(MATCH(R491,'8080'!$D$6:$D$252,0)),"###",VLOOKUP(R491,'8080'!$D$6:$K$252,4,0))))))</f>
        <v/>
      </c>
      <c r="F491" s="114" t="str">
        <f t="shared" si="100"/>
        <v/>
      </c>
      <c r="G491" s="53" t="str">
        <f t="shared" si="92"/>
        <v/>
      </c>
      <c r="H491" s="52"/>
      <c r="I491" s="43"/>
      <c r="J491" s="43"/>
      <c r="K491" s="251"/>
      <c r="L491" s="55" t="str">
        <f t="shared" si="93"/>
        <v/>
      </c>
      <c r="M491" s="38" t="str">
        <f>IF(ISNUMBER(Q491),IF(Q491&lt;10,"",VLOOKUP(R491,'8080'!$D$6:$J$252,'8080'!$I$4,0)),"")</f>
        <v/>
      </c>
      <c r="N491" s="53" t="str">
        <f>IF(ISNUMBER(Q491),IF(Q491&lt;10,"",VLOOKUP(R491,'8080'!$D$6:$J$252,'8080'!$H$4,0)),"")</f>
        <v/>
      </c>
      <c r="O491" s="210"/>
      <c r="P491" s="44"/>
      <c r="Q491" s="38" t="str">
        <f>IF(LEN(I491)=0,"",IF(I491="org",0,IF(I491="equ",1,IF(I491="db",2,IF(I491="dw",3,IF(I491="end",9,IF(ISNA(MATCH(I491,'8080'!$B$6:$B$252,0)),"BOGUS",VLOOKUP(I491,'8080'!$B$6:$L$252,'8080'!K$3,0))))))))</f>
        <v/>
      </c>
      <c r="R491" s="37" t="str">
        <f t="shared" si="94"/>
        <v/>
      </c>
      <c r="S491" s="38" t="str">
        <f>IF(LEN(Q491)=0,"",IF(Q491&gt;9,VLOOKUP(R491,'8080'!$D$6:$E$252,'8080'!$E$4,0),IF(OR(Q491&lt;2,Q491=9),0,IF(Q491=2,1,IF(Q491=3,2,"ERROR!")))))</f>
        <v/>
      </c>
      <c r="T491" s="37" t="str">
        <f t="shared" si="95"/>
        <v/>
      </c>
      <c r="U491" s="37" t="str">
        <f t="shared" si="101"/>
        <v/>
      </c>
      <c r="V491" s="37" t="str">
        <f t="shared" si="102"/>
        <v/>
      </c>
      <c r="W491" s="37" t="str">
        <f t="shared" si="96"/>
        <v/>
      </c>
      <c r="X491" s="38" t="str">
        <f t="shared" si="103"/>
        <v>0029</v>
      </c>
      <c r="Y491" s="38" t="str">
        <f t="shared" si="97"/>
        <v>0000</v>
      </c>
      <c r="Z491" s="38" t="str">
        <f t="shared" si="98"/>
        <v/>
      </c>
      <c r="AA491" s="37" t="str">
        <f>IF(LEFT(R491,1)="#","Invalid Instruction!",IF(ISNUMBER(Q491),IF(Q491&lt;10,"",VLOOKUP(R491,'8080'!$D$6:$J$252,'8080'!$J$4,0)),""))</f>
        <v/>
      </c>
      <c r="AB491" s="37" t="str">
        <f>IF(LEN(W491)=0,"",IF(ISERROR(VALUE(LEFT(W491,1))),IF(ISNA(MATCH(W491,W$13:W490,0)),"","DUP"),"LAB"))</f>
        <v/>
      </c>
      <c r="AC491" s="49"/>
    </row>
    <row r="492" spans="1:29" x14ac:dyDescent="0.2">
      <c r="A492" s="44"/>
      <c r="B492" s="210"/>
      <c r="C492" s="208" t="str">
        <f t="shared" si="99"/>
        <v/>
      </c>
      <c r="D492" s="54" t="str">
        <f t="shared" si="91"/>
        <v/>
      </c>
      <c r="E492" s="113" t="str">
        <f>IF(OR(LEN(I492)=0,Q492&lt;2,Q492=9),"",IF(AND(Q492&lt;4,LEFT(V492,1)="#"),"###",IF(Q492=2,IF(HEX2DEC(V492)&gt;255,"&gt;FF!",RIGHT(V492,2)),IF(Q492=3,DEC2HEX(MOD(HEX2DEC(V492),256),2),IF(ISNA(MATCH(R492,'8080'!$D$6:$D$252,0)),"###",VLOOKUP(R492,'8080'!$D$6:$K$252,4,0))))))</f>
        <v/>
      </c>
      <c r="F492" s="114" t="str">
        <f t="shared" si="100"/>
        <v/>
      </c>
      <c r="G492" s="53" t="str">
        <f t="shared" si="92"/>
        <v/>
      </c>
      <c r="H492" s="52"/>
      <c r="I492" s="43"/>
      <c r="J492" s="43"/>
      <c r="K492" s="251"/>
      <c r="L492" s="55" t="str">
        <f t="shared" si="93"/>
        <v/>
      </c>
      <c r="M492" s="38" t="str">
        <f>IF(ISNUMBER(Q492),IF(Q492&lt;10,"",VLOOKUP(R492,'8080'!$D$6:$J$252,'8080'!$I$4,0)),"")</f>
        <v/>
      </c>
      <c r="N492" s="53" t="str">
        <f>IF(ISNUMBER(Q492),IF(Q492&lt;10,"",VLOOKUP(R492,'8080'!$D$6:$J$252,'8080'!$H$4,0)),"")</f>
        <v/>
      </c>
      <c r="O492" s="210"/>
      <c r="P492" s="44"/>
      <c r="Q492" s="38" t="str">
        <f>IF(LEN(I492)=0,"",IF(I492="org",0,IF(I492="equ",1,IF(I492="db",2,IF(I492="dw",3,IF(I492="end",9,IF(ISNA(MATCH(I492,'8080'!$B$6:$B$252,0)),"BOGUS",VLOOKUP(I492,'8080'!$B$6:$L$252,'8080'!K$3,0))))))))</f>
        <v/>
      </c>
      <c r="R492" s="37" t="str">
        <f t="shared" si="94"/>
        <v/>
      </c>
      <c r="S492" s="38" t="str">
        <f>IF(LEN(Q492)=0,"",IF(Q492&gt;9,VLOOKUP(R492,'8080'!$D$6:$E$252,'8080'!$E$4,0),IF(OR(Q492&lt;2,Q492=9),0,IF(Q492=2,1,IF(Q492=3,2,"ERROR!")))))</f>
        <v/>
      </c>
      <c r="T492" s="37" t="str">
        <f t="shared" si="95"/>
        <v/>
      </c>
      <c r="U492" s="37" t="str">
        <f t="shared" si="101"/>
        <v/>
      </c>
      <c r="V492" s="37" t="str">
        <f t="shared" si="102"/>
        <v/>
      </c>
      <c r="W492" s="37" t="str">
        <f t="shared" si="96"/>
        <v/>
      </c>
      <c r="X492" s="38" t="str">
        <f t="shared" si="103"/>
        <v>0029</v>
      </c>
      <c r="Y492" s="38" t="str">
        <f t="shared" si="97"/>
        <v>0000</v>
      </c>
      <c r="Z492" s="38" t="str">
        <f t="shared" si="98"/>
        <v/>
      </c>
      <c r="AA492" s="37" t="str">
        <f>IF(LEFT(R492,1)="#","Invalid Instruction!",IF(ISNUMBER(Q492),IF(Q492&lt;10,"",VLOOKUP(R492,'8080'!$D$6:$J$252,'8080'!$J$4,0)),""))</f>
        <v/>
      </c>
      <c r="AB492" s="37" t="str">
        <f>IF(LEN(W492)=0,"",IF(ISERROR(VALUE(LEFT(W492,1))),IF(ISNA(MATCH(W492,W$13:W491,0)),"","DUP"),"LAB"))</f>
        <v/>
      </c>
      <c r="AC492" s="49"/>
    </row>
    <row r="493" spans="1:29" x14ac:dyDescent="0.2">
      <c r="A493" s="44"/>
      <c r="B493" s="210"/>
      <c r="C493" s="208" t="str">
        <f t="shared" si="99"/>
        <v/>
      </c>
      <c r="D493" s="54" t="str">
        <f t="shared" si="91"/>
        <v/>
      </c>
      <c r="E493" s="113" t="str">
        <f>IF(OR(LEN(I493)=0,Q493&lt;2,Q493=9),"",IF(AND(Q493&lt;4,LEFT(V493,1)="#"),"###",IF(Q493=2,IF(HEX2DEC(V493)&gt;255,"&gt;FF!",RIGHT(V493,2)),IF(Q493=3,DEC2HEX(MOD(HEX2DEC(V493),256),2),IF(ISNA(MATCH(R493,'8080'!$D$6:$D$252,0)),"###",VLOOKUP(R493,'8080'!$D$6:$K$252,4,0))))))</f>
        <v/>
      </c>
      <c r="F493" s="114" t="str">
        <f t="shared" si="100"/>
        <v/>
      </c>
      <c r="G493" s="53" t="str">
        <f t="shared" si="92"/>
        <v/>
      </c>
      <c r="H493" s="52"/>
      <c r="I493" s="43"/>
      <c r="J493" s="43"/>
      <c r="K493" s="251"/>
      <c r="L493" s="55" t="str">
        <f t="shared" si="93"/>
        <v/>
      </c>
      <c r="M493" s="38" t="str">
        <f>IF(ISNUMBER(Q493),IF(Q493&lt;10,"",VLOOKUP(R493,'8080'!$D$6:$J$252,'8080'!$I$4,0)),"")</f>
        <v/>
      </c>
      <c r="N493" s="53" t="str">
        <f>IF(ISNUMBER(Q493),IF(Q493&lt;10,"",VLOOKUP(R493,'8080'!$D$6:$J$252,'8080'!$H$4,0)),"")</f>
        <v/>
      </c>
      <c r="O493" s="210"/>
      <c r="P493" s="44"/>
      <c r="Q493" s="38" t="str">
        <f>IF(LEN(I493)=0,"",IF(I493="org",0,IF(I493="equ",1,IF(I493="db",2,IF(I493="dw",3,IF(I493="end",9,IF(ISNA(MATCH(I493,'8080'!$B$6:$B$252,0)),"BOGUS",VLOOKUP(I493,'8080'!$B$6:$L$252,'8080'!K$3,0))))))))</f>
        <v/>
      </c>
      <c r="R493" s="37" t="str">
        <f t="shared" si="94"/>
        <v/>
      </c>
      <c r="S493" s="38" t="str">
        <f>IF(LEN(Q493)=0,"",IF(Q493&gt;9,VLOOKUP(R493,'8080'!$D$6:$E$252,'8080'!$E$4,0),IF(OR(Q493&lt;2,Q493=9),0,IF(Q493=2,1,IF(Q493=3,2,"ERROR!")))))</f>
        <v/>
      </c>
      <c r="T493" s="37" t="str">
        <f t="shared" si="95"/>
        <v/>
      </c>
      <c r="U493" s="37" t="str">
        <f t="shared" si="101"/>
        <v/>
      </c>
      <c r="V493" s="37" t="str">
        <f t="shared" si="102"/>
        <v/>
      </c>
      <c r="W493" s="37" t="str">
        <f t="shared" si="96"/>
        <v/>
      </c>
      <c r="X493" s="38" t="str">
        <f t="shared" si="103"/>
        <v>0029</v>
      </c>
      <c r="Y493" s="38" t="str">
        <f t="shared" si="97"/>
        <v>0000</v>
      </c>
      <c r="Z493" s="38" t="str">
        <f t="shared" si="98"/>
        <v/>
      </c>
      <c r="AA493" s="37" t="str">
        <f>IF(LEFT(R493,1)="#","Invalid Instruction!",IF(ISNUMBER(Q493),IF(Q493&lt;10,"",VLOOKUP(R493,'8080'!$D$6:$J$252,'8080'!$J$4,0)),""))</f>
        <v/>
      </c>
      <c r="AB493" s="37" t="str">
        <f>IF(LEN(W493)=0,"",IF(ISERROR(VALUE(LEFT(W493,1))),IF(ISNA(MATCH(W493,W$13:W492,0)),"","DUP"),"LAB"))</f>
        <v/>
      </c>
      <c r="AC493" s="49"/>
    </row>
    <row r="494" spans="1:29" x14ac:dyDescent="0.2">
      <c r="A494" s="44"/>
      <c r="B494" s="210"/>
      <c r="C494" s="208" t="str">
        <f t="shared" si="99"/>
        <v/>
      </c>
      <c r="D494" s="54" t="str">
        <f t="shared" si="91"/>
        <v/>
      </c>
      <c r="E494" s="113" t="str">
        <f>IF(OR(LEN(I494)=0,Q494&lt;2,Q494=9),"",IF(AND(Q494&lt;4,LEFT(V494,1)="#"),"###",IF(Q494=2,IF(HEX2DEC(V494)&gt;255,"&gt;FF!",RIGHT(V494,2)),IF(Q494=3,DEC2HEX(MOD(HEX2DEC(V494),256),2),IF(ISNA(MATCH(R494,'8080'!$D$6:$D$252,0)),"###",VLOOKUP(R494,'8080'!$D$6:$K$252,4,0))))))</f>
        <v/>
      </c>
      <c r="F494" s="114" t="str">
        <f t="shared" si="100"/>
        <v/>
      </c>
      <c r="G494" s="53" t="str">
        <f t="shared" si="92"/>
        <v/>
      </c>
      <c r="H494" s="52"/>
      <c r="I494" s="43"/>
      <c r="J494" s="43"/>
      <c r="K494" s="251"/>
      <c r="L494" s="55" t="str">
        <f t="shared" si="93"/>
        <v/>
      </c>
      <c r="M494" s="38" t="str">
        <f>IF(ISNUMBER(Q494),IF(Q494&lt;10,"",VLOOKUP(R494,'8080'!$D$6:$J$252,'8080'!$I$4,0)),"")</f>
        <v/>
      </c>
      <c r="N494" s="53" t="str">
        <f>IF(ISNUMBER(Q494),IF(Q494&lt;10,"",VLOOKUP(R494,'8080'!$D$6:$J$252,'8080'!$H$4,0)),"")</f>
        <v/>
      </c>
      <c r="O494" s="210"/>
      <c r="P494" s="44"/>
      <c r="Q494" s="38" t="str">
        <f>IF(LEN(I494)=0,"",IF(I494="org",0,IF(I494="equ",1,IF(I494="db",2,IF(I494="dw",3,IF(I494="end",9,IF(ISNA(MATCH(I494,'8080'!$B$6:$B$252,0)),"BOGUS",VLOOKUP(I494,'8080'!$B$6:$L$252,'8080'!K$3,0))))))))</f>
        <v/>
      </c>
      <c r="R494" s="37" t="str">
        <f t="shared" si="94"/>
        <v/>
      </c>
      <c r="S494" s="38" t="str">
        <f>IF(LEN(Q494)=0,"",IF(Q494&gt;9,VLOOKUP(R494,'8080'!$D$6:$E$252,'8080'!$E$4,0),IF(OR(Q494&lt;2,Q494=9),0,IF(Q494=2,1,IF(Q494=3,2,"ERROR!")))))</f>
        <v/>
      </c>
      <c r="T494" s="37" t="str">
        <f t="shared" si="95"/>
        <v/>
      </c>
      <c r="U494" s="37" t="str">
        <f t="shared" si="101"/>
        <v/>
      </c>
      <c r="V494" s="37" t="str">
        <f t="shared" si="102"/>
        <v/>
      </c>
      <c r="W494" s="37" t="str">
        <f t="shared" si="96"/>
        <v/>
      </c>
      <c r="X494" s="38" t="str">
        <f t="shared" si="103"/>
        <v>0029</v>
      </c>
      <c r="Y494" s="38" t="str">
        <f t="shared" si="97"/>
        <v>0000</v>
      </c>
      <c r="Z494" s="38" t="str">
        <f t="shared" si="98"/>
        <v/>
      </c>
      <c r="AA494" s="37" t="str">
        <f>IF(LEFT(R494,1)="#","Invalid Instruction!",IF(ISNUMBER(Q494),IF(Q494&lt;10,"",VLOOKUP(R494,'8080'!$D$6:$J$252,'8080'!$J$4,0)),""))</f>
        <v/>
      </c>
      <c r="AB494" s="37" t="str">
        <f>IF(LEN(W494)=0,"",IF(ISERROR(VALUE(LEFT(W494,1))),IF(ISNA(MATCH(W494,W$13:W493,0)),"","DUP"),"LAB"))</f>
        <v/>
      </c>
      <c r="AC494" s="49"/>
    </row>
    <row r="495" spans="1:29" x14ac:dyDescent="0.2">
      <c r="A495" s="44"/>
      <c r="B495" s="210"/>
      <c r="C495" s="208" t="str">
        <f t="shared" si="99"/>
        <v/>
      </c>
      <c r="D495" s="54" t="str">
        <f t="shared" si="91"/>
        <v/>
      </c>
      <c r="E495" s="113" t="str">
        <f>IF(OR(LEN(I495)=0,Q495&lt;2,Q495=9),"",IF(AND(Q495&lt;4,LEFT(V495,1)="#"),"###",IF(Q495=2,IF(HEX2DEC(V495)&gt;255,"&gt;FF!",RIGHT(V495,2)),IF(Q495=3,DEC2HEX(MOD(HEX2DEC(V495),256),2),IF(ISNA(MATCH(R495,'8080'!$D$6:$D$252,0)),"###",VLOOKUP(R495,'8080'!$D$6:$K$252,4,0))))))</f>
        <v/>
      </c>
      <c r="F495" s="114" t="str">
        <f t="shared" si="100"/>
        <v/>
      </c>
      <c r="G495" s="53" t="str">
        <f t="shared" si="92"/>
        <v/>
      </c>
      <c r="H495" s="52"/>
      <c r="I495" s="43"/>
      <c r="J495" s="43"/>
      <c r="K495" s="251"/>
      <c r="L495" s="55" t="str">
        <f t="shared" si="93"/>
        <v/>
      </c>
      <c r="M495" s="38" t="str">
        <f>IF(ISNUMBER(Q495),IF(Q495&lt;10,"",VLOOKUP(R495,'8080'!$D$6:$J$252,'8080'!$I$4,0)),"")</f>
        <v/>
      </c>
      <c r="N495" s="53" t="str">
        <f>IF(ISNUMBER(Q495),IF(Q495&lt;10,"",VLOOKUP(R495,'8080'!$D$6:$J$252,'8080'!$H$4,0)),"")</f>
        <v/>
      </c>
      <c r="O495" s="210"/>
      <c r="P495" s="44"/>
      <c r="Q495" s="38" t="str">
        <f>IF(LEN(I495)=0,"",IF(I495="org",0,IF(I495="equ",1,IF(I495="db",2,IF(I495="dw",3,IF(I495="end",9,IF(ISNA(MATCH(I495,'8080'!$B$6:$B$252,0)),"BOGUS",VLOOKUP(I495,'8080'!$B$6:$L$252,'8080'!K$3,0))))))))</f>
        <v/>
      </c>
      <c r="R495" s="37" t="str">
        <f t="shared" si="94"/>
        <v/>
      </c>
      <c r="S495" s="38" t="str">
        <f>IF(LEN(Q495)=0,"",IF(Q495&gt;9,VLOOKUP(R495,'8080'!$D$6:$E$252,'8080'!$E$4,0),IF(OR(Q495&lt;2,Q495=9),0,IF(Q495=2,1,IF(Q495=3,2,"ERROR!")))))</f>
        <v/>
      </c>
      <c r="T495" s="37" t="str">
        <f t="shared" si="95"/>
        <v/>
      </c>
      <c r="U495" s="37" t="str">
        <f t="shared" si="101"/>
        <v/>
      </c>
      <c r="V495" s="37" t="str">
        <f t="shared" si="102"/>
        <v/>
      </c>
      <c r="W495" s="37" t="str">
        <f t="shared" si="96"/>
        <v/>
      </c>
      <c r="X495" s="38" t="str">
        <f t="shared" si="103"/>
        <v>0029</v>
      </c>
      <c r="Y495" s="38" t="str">
        <f t="shared" si="97"/>
        <v>0000</v>
      </c>
      <c r="Z495" s="38" t="str">
        <f t="shared" si="98"/>
        <v/>
      </c>
      <c r="AA495" s="37" t="str">
        <f>IF(LEFT(R495,1)="#","Invalid Instruction!",IF(ISNUMBER(Q495),IF(Q495&lt;10,"",VLOOKUP(R495,'8080'!$D$6:$J$252,'8080'!$J$4,0)),""))</f>
        <v/>
      </c>
      <c r="AB495" s="37" t="str">
        <f>IF(LEN(W495)=0,"",IF(ISERROR(VALUE(LEFT(W495,1))),IF(ISNA(MATCH(W495,W$13:W494,0)),"","DUP"),"LAB"))</f>
        <v/>
      </c>
      <c r="AC495" s="49"/>
    </row>
    <row r="496" spans="1:29" x14ac:dyDescent="0.2">
      <c r="A496" s="44"/>
      <c r="B496" s="210"/>
      <c r="C496" s="208" t="str">
        <f t="shared" si="99"/>
        <v/>
      </c>
      <c r="D496" s="54" t="str">
        <f t="shared" si="91"/>
        <v/>
      </c>
      <c r="E496" s="113" t="str">
        <f>IF(OR(LEN(I496)=0,Q496&lt;2,Q496=9),"",IF(AND(Q496&lt;4,LEFT(V496,1)="#"),"###",IF(Q496=2,IF(HEX2DEC(V496)&gt;255,"&gt;FF!",RIGHT(V496,2)),IF(Q496=3,DEC2HEX(MOD(HEX2DEC(V496),256),2),IF(ISNA(MATCH(R496,'8080'!$D$6:$D$252,0)),"###",VLOOKUP(R496,'8080'!$D$6:$K$252,4,0))))))</f>
        <v/>
      </c>
      <c r="F496" s="114" t="str">
        <f t="shared" si="100"/>
        <v/>
      </c>
      <c r="G496" s="53" t="str">
        <f t="shared" si="92"/>
        <v/>
      </c>
      <c r="H496" s="52"/>
      <c r="I496" s="43"/>
      <c r="J496" s="43"/>
      <c r="K496" s="251"/>
      <c r="L496" s="55" t="str">
        <f t="shared" si="93"/>
        <v/>
      </c>
      <c r="M496" s="38" t="str">
        <f>IF(ISNUMBER(Q496),IF(Q496&lt;10,"",VLOOKUP(R496,'8080'!$D$6:$J$252,'8080'!$I$4,0)),"")</f>
        <v/>
      </c>
      <c r="N496" s="53" t="str">
        <f>IF(ISNUMBER(Q496),IF(Q496&lt;10,"",VLOOKUP(R496,'8080'!$D$6:$J$252,'8080'!$H$4,0)),"")</f>
        <v/>
      </c>
      <c r="O496" s="210"/>
      <c r="P496" s="44"/>
      <c r="Q496" s="38" t="str">
        <f>IF(LEN(I496)=0,"",IF(I496="org",0,IF(I496="equ",1,IF(I496="db",2,IF(I496="dw",3,IF(I496="end",9,IF(ISNA(MATCH(I496,'8080'!$B$6:$B$252,0)),"BOGUS",VLOOKUP(I496,'8080'!$B$6:$L$252,'8080'!K$3,0))))))))</f>
        <v/>
      </c>
      <c r="R496" s="37" t="str">
        <f t="shared" si="94"/>
        <v/>
      </c>
      <c r="S496" s="38" t="str">
        <f>IF(LEN(Q496)=0,"",IF(Q496&gt;9,VLOOKUP(R496,'8080'!$D$6:$E$252,'8080'!$E$4,0),IF(OR(Q496&lt;2,Q496=9),0,IF(Q496=2,1,IF(Q496=3,2,"ERROR!")))))</f>
        <v/>
      </c>
      <c r="T496" s="37" t="str">
        <f t="shared" si="95"/>
        <v/>
      </c>
      <c r="U496" s="37" t="str">
        <f t="shared" si="101"/>
        <v/>
      </c>
      <c r="V496" s="37" t="str">
        <f t="shared" si="102"/>
        <v/>
      </c>
      <c r="W496" s="37" t="str">
        <f t="shared" si="96"/>
        <v/>
      </c>
      <c r="X496" s="38" t="str">
        <f t="shared" si="103"/>
        <v>0029</v>
      </c>
      <c r="Y496" s="38" t="str">
        <f t="shared" si="97"/>
        <v>0000</v>
      </c>
      <c r="Z496" s="38" t="str">
        <f t="shared" si="98"/>
        <v/>
      </c>
      <c r="AA496" s="37" t="str">
        <f>IF(LEFT(R496,1)="#","Invalid Instruction!",IF(ISNUMBER(Q496),IF(Q496&lt;10,"",VLOOKUP(R496,'8080'!$D$6:$J$252,'8080'!$J$4,0)),""))</f>
        <v/>
      </c>
      <c r="AB496" s="37" t="str">
        <f>IF(LEN(W496)=0,"",IF(ISERROR(VALUE(LEFT(W496,1))),IF(ISNA(MATCH(W496,W$13:W495,0)),"","DUP"),"LAB"))</f>
        <v/>
      </c>
      <c r="AC496" s="49"/>
    </row>
    <row r="497" spans="1:29" x14ac:dyDescent="0.2">
      <c r="A497" s="44"/>
      <c r="B497" s="210"/>
      <c r="C497" s="208" t="str">
        <f t="shared" si="99"/>
        <v/>
      </c>
      <c r="D497" s="54" t="str">
        <f t="shared" si="91"/>
        <v/>
      </c>
      <c r="E497" s="113" t="str">
        <f>IF(OR(LEN(I497)=0,Q497&lt;2,Q497=9),"",IF(AND(Q497&lt;4,LEFT(V497,1)="#"),"###",IF(Q497=2,IF(HEX2DEC(V497)&gt;255,"&gt;FF!",RIGHT(V497,2)),IF(Q497=3,DEC2HEX(MOD(HEX2DEC(V497),256),2),IF(ISNA(MATCH(R497,'8080'!$D$6:$D$252,0)),"###",VLOOKUP(R497,'8080'!$D$6:$K$252,4,0))))))</f>
        <v/>
      </c>
      <c r="F497" s="114" t="str">
        <f t="shared" si="100"/>
        <v/>
      </c>
      <c r="G497" s="53" t="str">
        <f t="shared" si="92"/>
        <v/>
      </c>
      <c r="H497" s="52"/>
      <c r="I497" s="43"/>
      <c r="J497" s="43"/>
      <c r="K497" s="251"/>
      <c r="L497" s="55" t="str">
        <f t="shared" si="93"/>
        <v/>
      </c>
      <c r="M497" s="38" t="str">
        <f>IF(ISNUMBER(Q497),IF(Q497&lt;10,"",VLOOKUP(R497,'8080'!$D$6:$J$252,'8080'!$I$4,0)),"")</f>
        <v/>
      </c>
      <c r="N497" s="53" t="str">
        <f>IF(ISNUMBER(Q497),IF(Q497&lt;10,"",VLOOKUP(R497,'8080'!$D$6:$J$252,'8080'!$H$4,0)),"")</f>
        <v/>
      </c>
      <c r="O497" s="210"/>
      <c r="P497" s="44"/>
      <c r="Q497" s="38" t="str">
        <f>IF(LEN(I497)=0,"",IF(I497="org",0,IF(I497="equ",1,IF(I497="db",2,IF(I497="dw",3,IF(I497="end",9,IF(ISNA(MATCH(I497,'8080'!$B$6:$B$252,0)),"BOGUS",VLOOKUP(I497,'8080'!$B$6:$L$252,'8080'!K$3,0))))))))</f>
        <v/>
      </c>
      <c r="R497" s="37" t="str">
        <f t="shared" si="94"/>
        <v/>
      </c>
      <c r="S497" s="38" t="str">
        <f>IF(LEN(Q497)=0,"",IF(Q497&gt;9,VLOOKUP(R497,'8080'!$D$6:$E$252,'8080'!$E$4,0),IF(OR(Q497&lt;2,Q497=9),0,IF(Q497=2,1,IF(Q497=3,2,"ERROR!")))))</f>
        <v/>
      </c>
      <c r="T497" s="37" t="str">
        <f t="shared" si="95"/>
        <v/>
      </c>
      <c r="U497" s="37" t="str">
        <f t="shared" si="101"/>
        <v/>
      </c>
      <c r="V497" s="37" t="str">
        <f t="shared" si="102"/>
        <v/>
      </c>
      <c r="W497" s="37" t="str">
        <f t="shared" si="96"/>
        <v/>
      </c>
      <c r="X497" s="38" t="str">
        <f t="shared" si="103"/>
        <v>0029</v>
      </c>
      <c r="Y497" s="38" t="str">
        <f t="shared" si="97"/>
        <v>0000</v>
      </c>
      <c r="Z497" s="38" t="str">
        <f t="shared" si="98"/>
        <v/>
      </c>
      <c r="AA497" s="37" t="str">
        <f>IF(LEFT(R497,1)="#","Invalid Instruction!",IF(ISNUMBER(Q497),IF(Q497&lt;10,"",VLOOKUP(R497,'8080'!$D$6:$J$252,'8080'!$J$4,0)),""))</f>
        <v/>
      </c>
      <c r="AB497" s="37" t="str">
        <f>IF(LEN(W497)=0,"",IF(ISERROR(VALUE(LEFT(W497,1))),IF(ISNA(MATCH(W497,W$13:W496,0)),"","DUP"),"LAB"))</f>
        <v/>
      </c>
      <c r="AC497" s="49"/>
    </row>
    <row r="498" spans="1:29" x14ac:dyDescent="0.2">
      <c r="A498" s="44"/>
      <c r="B498" s="210"/>
      <c r="C498" s="208" t="str">
        <f t="shared" si="99"/>
        <v/>
      </c>
      <c r="D498" s="54" t="str">
        <f t="shared" si="91"/>
        <v/>
      </c>
      <c r="E498" s="113" t="str">
        <f>IF(OR(LEN(I498)=0,Q498&lt;2,Q498=9),"",IF(AND(Q498&lt;4,LEFT(V498,1)="#"),"###",IF(Q498=2,IF(HEX2DEC(V498)&gt;255,"&gt;FF!",RIGHT(V498,2)),IF(Q498=3,DEC2HEX(MOD(HEX2DEC(V498),256),2),IF(ISNA(MATCH(R498,'8080'!$D$6:$D$252,0)),"###",VLOOKUP(R498,'8080'!$D$6:$K$252,4,0))))))</f>
        <v/>
      </c>
      <c r="F498" s="114" t="str">
        <f t="shared" si="100"/>
        <v/>
      </c>
      <c r="G498" s="53" t="str">
        <f t="shared" si="92"/>
        <v/>
      </c>
      <c r="H498" s="52"/>
      <c r="I498" s="43"/>
      <c r="J498" s="43"/>
      <c r="K498" s="251"/>
      <c r="L498" s="55" t="str">
        <f t="shared" si="93"/>
        <v/>
      </c>
      <c r="M498" s="38" t="str">
        <f>IF(ISNUMBER(Q498),IF(Q498&lt;10,"",VLOOKUP(R498,'8080'!$D$6:$J$252,'8080'!$I$4,0)),"")</f>
        <v/>
      </c>
      <c r="N498" s="53" t="str">
        <f>IF(ISNUMBER(Q498),IF(Q498&lt;10,"",VLOOKUP(R498,'8080'!$D$6:$J$252,'8080'!$H$4,0)),"")</f>
        <v/>
      </c>
      <c r="O498" s="210"/>
      <c r="P498" s="44"/>
      <c r="Q498" s="38" t="str">
        <f>IF(LEN(I498)=0,"",IF(I498="org",0,IF(I498="equ",1,IF(I498="db",2,IF(I498="dw",3,IF(I498="end",9,IF(ISNA(MATCH(I498,'8080'!$B$6:$B$252,0)),"BOGUS",VLOOKUP(I498,'8080'!$B$6:$L$252,'8080'!K$3,0))))))))</f>
        <v/>
      </c>
      <c r="R498" s="37" t="str">
        <f t="shared" si="94"/>
        <v/>
      </c>
      <c r="S498" s="38" t="str">
        <f>IF(LEN(Q498)=0,"",IF(Q498&gt;9,VLOOKUP(R498,'8080'!$D$6:$E$252,'8080'!$E$4,0),IF(OR(Q498&lt;2,Q498=9),0,IF(Q498=2,1,IF(Q498=3,2,"ERROR!")))))</f>
        <v/>
      </c>
      <c r="T498" s="37" t="str">
        <f t="shared" si="95"/>
        <v/>
      </c>
      <c r="U498" s="37" t="str">
        <f t="shared" si="101"/>
        <v/>
      </c>
      <c r="V498" s="37" t="str">
        <f t="shared" si="102"/>
        <v/>
      </c>
      <c r="W498" s="37" t="str">
        <f t="shared" si="96"/>
        <v/>
      </c>
      <c r="X498" s="38" t="str">
        <f t="shared" si="103"/>
        <v>0029</v>
      </c>
      <c r="Y498" s="38" t="str">
        <f t="shared" si="97"/>
        <v>0000</v>
      </c>
      <c r="Z498" s="38" t="str">
        <f t="shared" si="98"/>
        <v/>
      </c>
      <c r="AA498" s="37" t="str">
        <f>IF(LEFT(R498,1)="#","Invalid Instruction!",IF(ISNUMBER(Q498),IF(Q498&lt;10,"",VLOOKUP(R498,'8080'!$D$6:$J$252,'8080'!$J$4,0)),""))</f>
        <v/>
      </c>
      <c r="AB498" s="37" t="str">
        <f>IF(LEN(W498)=0,"",IF(ISERROR(VALUE(LEFT(W498,1))),IF(ISNA(MATCH(W498,W$13:W497,0)),"","DUP"),"LAB"))</f>
        <v/>
      </c>
      <c r="AC498" s="49"/>
    </row>
    <row r="499" spans="1:29" x14ac:dyDescent="0.2">
      <c r="A499" s="44"/>
      <c r="B499" s="210"/>
      <c r="C499" s="208" t="str">
        <f t="shared" si="99"/>
        <v/>
      </c>
      <c r="D499" s="54" t="str">
        <f t="shared" si="91"/>
        <v/>
      </c>
      <c r="E499" s="113" t="str">
        <f>IF(OR(LEN(I499)=0,Q499&lt;2,Q499=9),"",IF(AND(Q499&lt;4,LEFT(V499,1)="#"),"###",IF(Q499=2,IF(HEX2DEC(V499)&gt;255,"&gt;FF!",RIGHT(V499,2)),IF(Q499=3,DEC2HEX(MOD(HEX2DEC(V499),256),2),IF(ISNA(MATCH(R499,'8080'!$D$6:$D$252,0)),"###",VLOOKUP(R499,'8080'!$D$6:$K$252,4,0))))))</f>
        <v/>
      </c>
      <c r="F499" s="114" t="str">
        <f t="shared" si="100"/>
        <v/>
      </c>
      <c r="G499" s="53" t="str">
        <f t="shared" si="92"/>
        <v/>
      </c>
      <c r="H499" s="52"/>
      <c r="I499" s="43"/>
      <c r="J499" s="43"/>
      <c r="K499" s="251"/>
      <c r="L499" s="55" t="str">
        <f t="shared" si="93"/>
        <v/>
      </c>
      <c r="M499" s="38" t="str">
        <f>IF(ISNUMBER(Q499),IF(Q499&lt;10,"",VLOOKUP(R499,'8080'!$D$6:$J$252,'8080'!$I$4,0)),"")</f>
        <v/>
      </c>
      <c r="N499" s="53" t="str">
        <f>IF(ISNUMBER(Q499),IF(Q499&lt;10,"",VLOOKUP(R499,'8080'!$D$6:$J$252,'8080'!$H$4,0)),"")</f>
        <v/>
      </c>
      <c r="O499" s="210"/>
      <c r="P499" s="44"/>
      <c r="Q499" s="38" t="str">
        <f>IF(LEN(I499)=0,"",IF(I499="org",0,IF(I499="equ",1,IF(I499="db",2,IF(I499="dw",3,IF(I499="end",9,IF(ISNA(MATCH(I499,'8080'!$B$6:$B$252,0)),"BOGUS",VLOOKUP(I499,'8080'!$B$6:$L$252,'8080'!K$3,0))))))))</f>
        <v/>
      </c>
      <c r="R499" s="37" t="str">
        <f t="shared" si="94"/>
        <v/>
      </c>
      <c r="S499" s="38" t="str">
        <f>IF(LEN(Q499)=0,"",IF(Q499&gt;9,VLOOKUP(R499,'8080'!$D$6:$E$252,'8080'!$E$4,0),IF(OR(Q499&lt;2,Q499=9),0,IF(Q499=2,1,IF(Q499=3,2,"ERROR!")))))</f>
        <v/>
      </c>
      <c r="T499" s="37" t="str">
        <f t="shared" si="95"/>
        <v/>
      </c>
      <c r="U499" s="37" t="str">
        <f t="shared" si="101"/>
        <v/>
      </c>
      <c r="V499" s="37" t="str">
        <f t="shared" si="102"/>
        <v/>
      </c>
      <c r="W499" s="37" t="str">
        <f t="shared" si="96"/>
        <v/>
      </c>
      <c r="X499" s="38" t="str">
        <f t="shared" si="103"/>
        <v>0029</v>
      </c>
      <c r="Y499" s="38" t="str">
        <f t="shared" si="97"/>
        <v>0000</v>
      </c>
      <c r="Z499" s="38" t="str">
        <f t="shared" si="98"/>
        <v/>
      </c>
      <c r="AA499" s="37" t="str">
        <f>IF(LEFT(R499,1)="#","Invalid Instruction!",IF(ISNUMBER(Q499),IF(Q499&lt;10,"",VLOOKUP(R499,'8080'!$D$6:$J$252,'8080'!$J$4,0)),""))</f>
        <v/>
      </c>
      <c r="AB499" s="37" t="str">
        <f>IF(LEN(W499)=0,"",IF(ISERROR(VALUE(LEFT(W499,1))),IF(ISNA(MATCH(W499,W$13:W498,0)),"","DUP"),"LAB"))</f>
        <v/>
      </c>
      <c r="AC499" s="49"/>
    </row>
    <row r="500" spans="1:29" x14ac:dyDescent="0.2">
      <c r="A500" s="44"/>
      <c r="B500" s="210"/>
      <c r="C500" s="208" t="str">
        <f t="shared" si="99"/>
        <v/>
      </c>
      <c r="D500" s="54" t="str">
        <f t="shared" si="91"/>
        <v/>
      </c>
      <c r="E500" s="113" t="str">
        <f>IF(OR(LEN(I500)=0,Q500&lt;2,Q500=9),"",IF(AND(Q500&lt;4,LEFT(V500,1)="#"),"###",IF(Q500=2,IF(HEX2DEC(V500)&gt;255,"&gt;FF!",RIGHT(V500,2)),IF(Q500=3,DEC2HEX(MOD(HEX2DEC(V500),256),2),IF(ISNA(MATCH(R500,'8080'!$D$6:$D$252,0)),"###",VLOOKUP(R500,'8080'!$D$6:$K$252,4,0))))))</f>
        <v/>
      </c>
      <c r="F500" s="114" t="str">
        <f t="shared" si="100"/>
        <v/>
      </c>
      <c r="G500" s="53" t="str">
        <f t="shared" si="92"/>
        <v/>
      </c>
      <c r="H500" s="52"/>
      <c r="I500" s="43"/>
      <c r="J500" s="43"/>
      <c r="K500" s="251"/>
      <c r="L500" s="55" t="str">
        <f t="shared" si="93"/>
        <v/>
      </c>
      <c r="M500" s="38" t="str">
        <f>IF(ISNUMBER(Q500),IF(Q500&lt;10,"",VLOOKUP(R500,'8080'!$D$6:$J$252,'8080'!$I$4,0)),"")</f>
        <v/>
      </c>
      <c r="N500" s="53" t="str">
        <f>IF(ISNUMBER(Q500),IF(Q500&lt;10,"",VLOOKUP(R500,'8080'!$D$6:$J$252,'8080'!$H$4,0)),"")</f>
        <v/>
      </c>
      <c r="O500" s="210"/>
      <c r="P500" s="44"/>
      <c r="Q500" s="38" t="str">
        <f>IF(LEN(I500)=0,"",IF(I500="org",0,IF(I500="equ",1,IF(I500="db",2,IF(I500="dw",3,IF(I500="end",9,IF(ISNA(MATCH(I500,'8080'!$B$6:$B$252,0)),"BOGUS",VLOOKUP(I500,'8080'!$B$6:$L$252,'8080'!K$3,0))))))))</f>
        <v/>
      </c>
      <c r="R500" s="37" t="str">
        <f t="shared" si="94"/>
        <v/>
      </c>
      <c r="S500" s="38" t="str">
        <f>IF(LEN(Q500)=0,"",IF(Q500&gt;9,VLOOKUP(R500,'8080'!$D$6:$E$252,'8080'!$E$4,0),IF(OR(Q500&lt;2,Q500=9),0,IF(Q500=2,1,IF(Q500=3,2,"ERROR!")))))</f>
        <v/>
      </c>
      <c r="T500" s="37" t="str">
        <f t="shared" si="95"/>
        <v/>
      </c>
      <c r="U500" s="37" t="str">
        <f t="shared" si="101"/>
        <v/>
      </c>
      <c r="V500" s="37" t="str">
        <f t="shared" si="102"/>
        <v/>
      </c>
      <c r="W500" s="37" t="str">
        <f t="shared" si="96"/>
        <v/>
      </c>
      <c r="X500" s="38" t="str">
        <f t="shared" si="103"/>
        <v>0029</v>
      </c>
      <c r="Y500" s="38" t="str">
        <f t="shared" si="97"/>
        <v>0000</v>
      </c>
      <c r="Z500" s="38" t="str">
        <f t="shared" si="98"/>
        <v/>
      </c>
      <c r="AA500" s="37" t="str">
        <f>IF(LEFT(R500,1)="#","Invalid Instruction!",IF(ISNUMBER(Q500),IF(Q500&lt;10,"",VLOOKUP(R500,'8080'!$D$6:$J$252,'8080'!$J$4,0)),""))</f>
        <v/>
      </c>
      <c r="AB500" s="37" t="str">
        <f>IF(LEN(W500)=0,"",IF(ISERROR(VALUE(LEFT(W500,1))),IF(ISNA(MATCH(W500,W$13:W499,0)),"","DUP"),"LAB"))</f>
        <v/>
      </c>
      <c r="AC500" s="49"/>
    </row>
    <row r="501" spans="1:29" x14ac:dyDescent="0.2">
      <c r="A501" s="44"/>
      <c r="B501" s="210"/>
      <c r="C501" s="208" t="str">
        <f t="shared" si="99"/>
        <v/>
      </c>
      <c r="D501" s="54" t="str">
        <f t="shared" si="91"/>
        <v/>
      </c>
      <c r="E501" s="113" t="str">
        <f>IF(OR(LEN(I501)=0,Q501&lt;2,Q501=9),"",IF(AND(Q501&lt;4,LEFT(V501,1)="#"),"###",IF(Q501=2,IF(HEX2DEC(V501)&gt;255,"&gt;FF!",RIGHT(V501,2)),IF(Q501=3,DEC2HEX(MOD(HEX2DEC(V501),256),2),IF(ISNA(MATCH(R501,'8080'!$D$6:$D$252,0)),"###",VLOOKUP(R501,'8080'!$D$6:$K$252,4,0))))))</f>
        <v/>
      </c>
      <c r="F501" s="114" t="str">
        <f t="shared" si="100"/>
        <v/>
      </c>
      <c r="G501" s="53" t="str">
        <f t="shared" si="92"/>
        <v/>
      </c>
      <c r="H501" s="52"/>
      <c r="I501" s="43"/>
      <c r="J501" s="43"/>
      <c r="K501" s="251"/>
      <c r="L501" s="55" t="str">
        <f t="shared" si="93"/>
        <v/>
      </c>
      <c r="M501" s="38" t="str">
        <f>IF(ISNUMBER(Q501),IF(Q501&lt;10,"",VLOOKUP(R501,'8080'!$D$6:$J$252,'8080'!$I$4,0)),"")</f>
        <v/>
      </c>
      <c r="N501" s="53" t="str">
        <f>IF(ISNUMBER(Q501),IF(Q501&lt;10,"",VLOOKUP(R501,'8080'!$D$6:$J$252,'8080'!$H$4,0)),"")</f>
        <v/>
      </c>
      <c r="O501" s="210"/>
      <c r="P501" s="44"/>
      <c r="Q501" s="38" t="str">
        <f>IF(LEN(I501)=0,"",IF(I501="org",0,IF(I501="equ",1,IF(I501="db",2,IF(I501="dw",3,IF(I501="end",9,IF(ISNA(MATCH(I501,'8080'!$B$6:$B$252,0)),"BOGUS",VLOOKUP(I501,'8080'!$B$6:$L$252,'8080'!K$3,0))))))))</f>
        <v/>
      </c>
      <c r="R501" s="37" t="str">
        <f t="shared" si="94"/>
        <v/>
      </c>
      <c r="S501" s="38" t="str">
        <f>IF(LEN(Q501)=0,"",IF(Q501&gt;9,VLOOKUP(R501,'8080'!$D$6:$E$252,'8080'!$E$4,0),IF(OR(Q501&lt;2,Q501=9),0,IF(Q501=2,1,IF(Q501=3,2,"ERROR!")))))</f>
        <v/>
      </c>
      <c r="T501" s="37" t="str">
        <f t="shared" si="95"/>
        <v/>
      </c>
      <c r="U501" s="37" t="str">
        <f t="shared" si="101"/>
        <v/>
      </c>
      <c r="V501" s="37" t="str">
        <f t="shared" si="102"/>
        <v/>
      </c>
      <c r="W501" s="37" t="str">
        <f t="shared" si="96"/>
        <v/>
      </c>
      <c r="X501" s="38" t="str">
        <f t="shared" si="103"/>
        <v>0029</v>
      </c>
      <c r="Y501" s="38" t="str">
        <f t="shared" si="97"/>
        <v>0000</v>
      </c>
      <c r="Z501" s="38" t="str">
        <f t="shared" si="98"/>
        <v/>
      </c>
      <c r="AA501" s="37" t="str">
        <f>IF(LEFT(R501,1)="#","Invalid Instruction!",IF(ISNUMBER(Q501),IF(Q501&lt;10,"",VLOOKUP(R501,'8080'!$D$6:$J$252,'8080'!$J$4,0)),""))</f>
        <v/>
      </c>
      <c r="AB501" s="37" t="str">
        <f>IF(LEN(W501)=0,"",IF(ISERROR(VALUE(LEFT(W501,1))),IF(ISNA(MATCH(W501,W$13:W500,0)),"","DUP"),"LAB"))</f>
        <v/>
      </c>
      <c r="AC501" s="49"/>
    </row>
    <row r="502" spans="1:29" x14ac:dyDescent="0.2">
      <c r="A502" s="44"/>
      <c r="B502" s="210"/>
      <c r="C502" s="208" t="str">
        <f t="shared" si="99"/>
        <v/>
      </c>
      <c r="D502" s="54" t="str">
        <f t="shared" si="91"/>
        <v/>
      </c>
      <c r="E502" s="113" t="str">
        <f>IF(OR(LEN(I502)=0,Q502&lt;2,Q502=9),"",IF(AND(Q502&lt;4,LEFT(V502,1)="#"),"###",IF(Q502=2,IF(HEX2DEC(V502)&gt;255,"&gt;FF!",RIGHT(V502,2)),IF(Q502=3,DEC2HEX(MOD(HEX2DEC(V502),256),2),IF(ISNA(MATCH(R502,'8080'!$D$6:$D$252,0)),"###",VLOOKUP(R502,'8080'!$D$6:$K$252,4,0))))))</f>
        <v/>
      </c>
      <c r="F502" s="114" t="str">
        <f t="shared" si="100"/>
        <v/>
      </c>
      <c r="G502" s="53" t="str">
        <f t="shared" si="92"/>
        <v/>
      </c>
      <c r="H502" s="52"/>
      <c r="I502" s="43"/>
      <c r="J502" s="43"/>
      <c r="K502" s="251"/>
      <c r="L502" s="55" t="str">
        <f t="shared" si="93"/>
        <v/>
      </c>
      <c r="M502" s="38" t="str">
        <f>IF(ISNUMBER(Q502),IF(Q502&lt;10,"",VLOOKUP(R502,'8080'!$D$6:$J$252,'8080'!$I$4,0)),"")</f>
        <v/>
      </c>
      <c r="N502" s="53" t="str">
        <f>IF(ISNUMBER(Q502),IF(Q502&lt;10,"",VLOOKUP(R502,'8080'!$D$6:$J$252,'8080'!$H$4,0)),"")</f>
        <v/>
      </c>
      <c r="O502" s="210"/>
      <c r="P502" s="44"/>
      <c r="Q502" s="38" t="str">
        <f>IF(LEN(I502)=0,"",IF(I502="org",0,IF(I502="equ",1,IF(I502="db",2,IF(I502="dw",3,IF(I502="end",9,IF(ISNA(MATCH(I502,'8080'!$B$6:$B$252,0)),"BOGUS",VLOOKUP(I502,'8080'!$B$6:$L$252,'8080'!K$3,0))))))))</f>
        <v/>
      </c>
      <c r="R502" s="37" t="str">
        <f t="shared" si="94"/>
        <v/>
      </c>
      <c r="S502" s="38" t="str">
        <f>IF(LEN(Q502)=0,"",IF(Q502&gt;9,VLOOKUP(R502,'8080'!$D$6:$E$252,'8080'!$E$4,0),IF(OR(Q502&lt;2,Q502=9),0,IF(Q502=2,1,IF(Q502=3,2,"ERROR!")))))</f>
        <v/>
      </c>
      <c r="T502" s="37" t="str">
        <f t="shared" si="95"/>
        <v/>
      </c>
      <c r="U502" s="37" t="str">
        <f t="shared" si="101"/>
        <v/>
      </c>
      <c r="V502" s="37" t="str">
        <f t="shared" si="102"/>
        <v/>
      </c>
      <c r="W502" s="37" t="str">
        <f t="shared" si="96"/>
        <v/>
      </c>
      <c r="X502" s="38" t="str">
        <f t="shared" si="103"/>
        <v>0029</v>
      </c>
      <c r="Y502" s="38" t="str">
        <f t="shared" si="97"/>
        <v>0000</v>
      </c>
      <c r="Z502" s="38" t="str">
        <f t="shared" si="98"/>
        <v/>
      </c>
      <c r="AA502" s="37" t="str">
        <f>IF(LEFT(R502,1)="#","Invalid Instruction!",IF(ISNUMBER(Q502),IF(Q502&lt;10,"",VLOOKUP(R502,'8080'!$D$6:$J$252,'8080'!$J$4,0)),""))</f>
        <v/>
      </c>
      <c r="AB502" s="37" t="str">
        <f>IF(LEN(W502)=0,"",IF(ISERROR(VALUE(LEFT(W502,1))),IF(ISNA(MATCH(W502,W$13:W501,0)),"","DUP"),"LAB"))</f>
        <v/>
      </c>
      <c r="AC502" s="49"/>
    </row>
    <row r="503" spans="1:29" x14ac:dyDescent="0.2">
      <c r="A503" s="44"/>
      <c r="B503" s="210"/>
      <c r="C503" s="208" t="str">
        <f t="shared" si="99"/>
        <v/>
      </c>
      <c r="D503" s="54" t="str">
        <f t="shared" si="91"/>
        <v/>
      </c>
      <c r="E503" s="113" t="str">
        <f>IF(OR(LEN(I503)=0,Q503&lt;2,Q503=9),"",IF(AND(Q503&lt;4,LEFT(V503,1)="#"),"###",IF(Q503=2,IF(HEX2DEC(V503)&gt;255,"&gt;FF!",RIGHT(V503,2)),IF(Q503=3,DEC2HEX(MOD(HEX2DEC(V503),256),2),IF(ISNA(MATCH(R503,'8080'!$D$6:$D$252,0)),"###",VLOOKUP(R503,'8080'!$D$6:$K$252,4,0))))))</f>
        <v/>
      </c>
      <c r="F503" s="114" t="str">
        <f t="shared" si="100"/>
        <v/>
      </c>
      <c r="G503" s="53" t="str">
        <f t="shared" si="92"/>
        <v/>
      </c>
      <c r="H503" s="52"/>
      <c r="I503" s="43"/>
      <c r="J503" s="43"/>
      <c r="K503" s="251"/>
      <c r="L503" s="55" t="str">
        <f t="shared" si="93"/>
        <v/>
      </c>
      <c r="M503" s="38" t="str">
        <f>IF(ISNUMBER(Q503),IF(Q503&lt;10,"",VLOOKUP(R503,'8080'!$D$6:$J$252,'8080'!$I$4,0)),"")</f>
        <v/>
      </c>
      <c r="N503" s="53" t="str">
        <f>IF(ISNUMBER(Q503),IF(Q503&lt;10,"",VLOOKUP(R503,'8080'!$D$6:$J$252,'8080'!$H$4,0)),"")</f>
        <v/>
      </c>
      <c r="O503" s="210"/>
      <c r="P503" s="44"/>
      <c r="Q503" s="38" t="str">
        <f>IF(LEN(I503)=0,"",IF(I503="org",0,IF(I503="equ",1,IF(I503="db",2,IF(I503="dw",3,IF(I503="end",9,IF(ISNA(MATCH(I503,'8080'!$B$6:$B$252,0)),"BOGUS",VLOOKUP(I503,'8080'!$B$6:$L$252,'8080'!K$3,0))))))))</f>
        <v/>
      </c>
      <c r="R503" s="37" t="str">
        <f t="shared" si="94"/>
        <v/>
      </c>
      <c r="S503" s="38" t="str">
        <f>IF(LEN(Q503)=0,"",IF(Q503&gt;9,VLOOKUP(R503,'8080'!$D$6:$E$252,'8080'!$E$4,0),IF(OR(Q503&lt;2,Q503=9),0,IF(Q503=2,1,IF(Q503=3,2,"ERROR!")))))</f>
        <v/>
      </c>
      <c r="T503" s="37" t="str">
        <f t="shared" si="95"/>
        <v/>
      </c>
      <c r="U503" s="37" t="str">
        <f t="shared" si="101"/>
        <v/>
      </c>
      <c r="V503" s="37" t="str">
        <f t="shared" si="102"/>
        <v/>
      </c>
      <c r="W503" s="37" t="str">
        <f t="shared" si="96"/>
        <v/>
      </c>
      <c r="X503" s="38" t="str">
        <f t="shared" si="103"/>
        <v>0029</v>
      </c>
      <c r="Y503" s="38" t="str">
        <f t="shared" si="97"/>
        <v>0000</v>
      </c>
      <c r="Z503" s="38" t="str">
        <f t="shared" si="98"/>
        <v/>
      </c>
      <c r="AA503" s="37" t="str">
        <f>IF(LEFT(R503,1)="#","Invalid Instruction!",IF(ISNUMBER(Q503),IF(Q503&lt;10,"",VLOOKUP(R503,'8080'!$D$6:$J$252,'8080'!$J$4,0)),""))</f>
        <v/>
      </c>
      <c r="AB503" s="37" t="str">
        <f>IF(LEN(W503)=0,"",IF(ISERROR(VALUE(LEFT(W503,1))),IF(ISNA(MATCH(W503,W$13:W502,0)),"","DUP"),"LAB"))</f>
        <v/>
      </c>
      <c r="AC503" s="49"/>
    </row>
    <row r="504" spans="1:29" x14ac:dyDescent="0.2">
      <c r="A504" s="44"/>
      <c r="B504" s="210"/>
      <c r="C504" s="208" t="str">
        <f t="shared" si="99"/>
        <v/>
      </c>
      <c r="D504" s="54" t="str">
        <f t="shared" si="91"/>
        <v/>
      </c>
      <c r="E504" s="113" t="str">
        <f>IF(OR(LEN(I504)=0,Q504&lt;2,Q504=9),"",IF(AND(Q504&lt;4,LEFT(V504,1)="#"),"###",IF(Q504=2,IF(HEX2DEC(V504)&gt;255,"&gt;FF!",RIGHT(V504,2)),IF(Q504=3,DEC2HEX(MOD(HEX2DEC(V504),256),2),IF(ISNA(MATCH(R504,'8080'!$D$6:$D$252,0)),"###",VLOOKUP(R504,'8080'!$D$6:$K$252,4,0))))))</f>
        <v/>
      </c>
      <c r="F504" s="114" t="str">
        <f t="shared" si="100"/>
        <v/>
      </c>
      <c r="G504" s="53" t="str">
        <f t="shared" si="92"/>
        <v/>
      </c>
      <c r="H504" s="52"/>
      <c r="I504" s="43"/>
      <c r="J504" s="43"/>
      <c r="K504" s="251"/>
      <c r="L504" s="55" t="str">
        <f t="shared" si="93"/>
        <v/>
      </c>
      <c r="M504" s="38" t="str">
        <f>IF(ISNUMBER(Q504),IF(Q504&lt;10,"",VLOOKUP(R504,'8080'!$D$6:$J$252,'8080'!$I$4,0)),"")</f>
        <v/>
      </c>
      <c r="N504" s="53" t="str">
        <f>IF(ISNUMBER(Q504),IF(Q504&lt;10,"",VLOOKUP(R504,'8080'!$D$6:$J$252,'8080'!$H$4,0)),"")</f>
        <v/>
      </c>
      <c r="O504" s="210"/>
      <c r="P504" s="44"/>
      <c r="Q504" s="38" t="str">
        <f>IF(LEN(I504)=0,"",IF(I504="org",0,IF(I504="equ",1,IF(I504="db",2,IF(I504="dw",3,IF(I504="end",9,IF(ISNA(MATCH(I504,'8080'!$B$6:$B$252,0)),"BOGUS",VLOOKUP(I504,'8080'!$B$6:$L$252,'8080'!K$3,0))))))))</f>
        <v/>
      </c>
      <c r="R504" s="37" t="str">
        <f t="shared" si="94"/>
        <v/>
      </c>
      <c r="S504" s="38" t="str">
        <f>IF(LEN(Q504)=0,"",IF(Q504&gt;9,VLOOKUP(R504,'8080'!$D$6:$E$252,'8080'!$E$4,0),IF(OR(Q504&lt;2,Q504=9),0,IF(Q504=2,1,IF(Q504=3,2,"ERROR!")))))</f>
        <v/>
      </c>
      <c r="T504" s="37" t="str">
        <f t="shared" si="95"/>
        <v/>
      </c>
      <c r="U504" s="37" t="str">
        <f t="shared" si="101"/>
        <v/>
      </c>
      <c r="V504" s="37" t="str">
        <f t="shared" si="102"/>
        <v/>
      </c>
      <c r="W504" s="37" t="str">
        <f t="shared" si="96"/>
        <v/>
      </c>
      <c r="X504" s="38" t="str">
        <f t="shared" si="103"/>
        <v>0029</v>
      </c>
      <c r="Y504" s="38" t="str">
        <f t="shared" si="97"/>
        <v>0000</v>
      </c>
      <c r="Z504" s="38" t="str">
        <f t="shared" si="98"/>
        <v/>
      </c>
      <c r="AA504" s="37" t="str">
        <f>IF(LEFT(R504,1)="#","Invalid Instruction!",IF(ISNUMBER(Q504),IF(Q504&lt;10,"",VLOOKUP(R504,'8080'!$D$6:$J$252,'8080'!$J$4,0)),""))</f>
        <v/>
      </c>
      <c r="AB504" s="37" t="str">
        <f>IF(LEN(W504)=0,"",IF(ISERROR(VALUE(LEFT(W504,1))),IF(ISNA(MATCH(W504,W$13:W503,0)),"","DUP"),"LAB"))</f>
        <v/>
      </c>
      <c r="AC504" s="49"/>
    </row>
    <row r="505" spans="1:29" x14ac:dyDescent="0.2">
      <c r="A505" s="44"/>
      <c r="B505" s="210"/>
      <c r="C505" s="208" t="str">
        <f t="shared" si="99"/>
        <v/>
      </c>
      <c r="D505" s="54" t="str">
        <f t="shared" si="91"/>
        <v/>
      </c>
      <c r="E505" s="113" t="str">
        <f>IF(OR(LEN(I505)=0,Q505&lt;2,Q505=9),"",IF(AND(Q505&lt;4,LEFT(V505,1)="#"),"###",IF(Q505=2,IF(HEX2DEC(V505)&gt;255,"&gt;FF!",RIGHT(V505,2)),IF(Q505=3,DEC2HEX(MOD(HEX2DEC(V505),256),2),IF(ISNA(MATCH(R505,'8080'!$D$6:$D$252,0)),"###",VLOOKUP(R505,'8080'!$D$6:$K$252,4,0))))))</f>
        <v/>
      </c>
      <c r="F505" s="114" t="str">
        <f t="shared" si="100"/>
        <v/>
      </c>
      <c r="G505" s="53" t="str">
        <f t="shared" si="92"/>
        <v/>
      </c>
      <c r="H505" s="52"/>
      <c r="I505" s="43"/>
      <c r="J505" s="43"/>
      <c r="K505" s="251"/>
      <c r="L505" s="55" t="str">
        <f t="shared" si="93"/>
        <v/>
      </c>
      <c r="M505" s="38" t="str">
        <f>IF(ISNUMBER(Q505),IF(Q505&lt;10,"",VLOOKUP(R505,'8080'!$D$6:$J$252,'8080'!$I$4,0)),"")</f>
        <v/>
      </c>
      <c r="N505" s="53" t="str">
        <f>IF(ISNUMBER(Q505),IF(Q505&lt;10,"",VLOOKUP(R505,'8080'!$D$6:$J$252,'8080'!$H$4,0)),"")</f>
        <v/>
      </c>
      <c r="O505" s="210"/>
      <c r="P505" s="44"/>
      <c r="Q505" s="38" t="str">
        <f>IF(LEN(I505)=0,"",IF(I505="org",0,IF(I505="equ",1,IF(I505="db",2,IF(I505="dw",3,IF(I505="end",9,IF(ISNA(MATCH(I505,'8080'!$B$6:$B$252,0)),"BOGUS",VLOOKUP(I505,'8080'!$B$6:$L$252,'8080'!K$3,0))))))))</f>
        <v/>
      </c>
      <c r="R505" s="37" t="str">
        <f t="shared" si="94"/>
        <v/>
      </c>
      <c r="S505" s="38" t="str">
        <f>IF(LEN(Q505)=0,"",IF(Q505&gt;9,VLOOKUP(R505,'8080'!$D$6:$E$252,'8080'!$E$4,0),IF(OR(Q505&lt;2,Q505=9),0,IF(Q505=2,1,IF(Q505=3,2,"ERROR!")))))</f>
        <v/>
      </c>
      <c r="T505" s="37" t="str">
        <f t="shared" si="95"/>
        <v/>
      </c>
      <c r="U505" s="37" t="str">
        <f t="shared" si="101"/>
        <v/>
      </c>
      <c r="V505" s="37" t="str">
        <f t="shared" si="102"/>
        <v/>
      </c>
      <c r="W505" s="37" t="str">
        <f t="shared" si="96"/>
        <v/>
      </c>
      <c r="X505" s="38" t="str">
        <f t="shared" si="103"/>
        <v>0029</v>
      </c>
      <c r="Y505" s="38" t="str">
        <f t="shared" si="97"/>
        <v>0000</v>
      </c>
      <c r="Z505" s="38" t="str">
        <f t="shared" si="98"/>
        <v/>
      </c>
      <c r="AA505" s="37" t="str">
        <f>IF(LEFT(R505,1)="#","Invalid Instruction!",IF(ISNUMBER(Q505),IF(Q505&lt;10,"",VLOOKUP(R505,'8080'!$D$6:$J$252,'8080'!$J$4,0)),""))</f>
        <v/>
      </c>
      <c r="AB505" s="37" t="str">
        <f>IF(LEN(W505)=0,"",IF(ISERROR(VALUE(LEFT(W505,1))),IF(ISNA(MATCH(W505,W$13:W504,0)),"","DUP"),"LAB"))</f>
        <v/>
      </c>
      <c r="AC505" s="49"/>
    </row>
    <row r="506" spans="1:29" x14ac:dyDescent="0.2">
      <c r="A506" s="44"/>
      <c r="B506" s="210"/>
      <c r="C506" s="208" t="str">
        <f t="shared" si="99"/>
        <v/>
      </c>
      <c r="D506" s="54" t="str">
        <f t="shared" si="91"/>
        <v/>
      </c>
      <c r="E506" s="113" t="str">
        <f>IF(OR(LEN(I506)=0,Q506&lt;2,Q506=9),"",IF(AND(Q506&lt;4,LEFT(V506,1)="#"),"###",IF(Q506=2,IF(HEX2DEC(V506)&gt;255,"&gt;FF!",RIGHT(V506,2)),IF(Q506=3,DEC2HEX(MOD(HEX2DEC(V506),256),2),IF(ISNA(MATCH(R506,'8080'!$D$6:$D$252,0)),"###",VLOOKUP(R506,'8080'!$D$6:$K$252,4,0))))))</f>
        <v/>
      </c>
      <c r="F506" s="114" t="str">
        <f t="shared" si="100"/>
        <v/>
      </c>
      <c r="G506" s="53" t="str">
        <f t="shared" si="92"/>
        <v/>
      </c>
      <c r="H506" s="52"/>
      <c r="I506" s="43"/>
      <c r="J506" s="43"/>
      <c r="K506" s="251"/>
      <c r="L506" s="55" t="str">
        <f t="shared" si="93"/>
        <v/>
      </c>
      <c r="M506" s="38" t="str">
        <f>IF(ISNUMBER(Q506),IF(Q506&lt;10,"",VLOOKUP(R506,'8080'!$D$6:$J$252,'8080'!$I$4,0)),"")</f>
        <v/>
      </c>
      <c r="N506" s="53" t="str">
        <f>IF(ISNUMBER(Q506),IF(Q506&lt;10,"",VLOOKUP(R506,'8080'!$D$6:$J$252,'8080'!$H$4,0)),"")</f>
        <v/>
      </c>
      <c r="O506" s="210"/>
      <c r="P506" s="44"/>
      <c r="Q506" s="38" t="str">
        <f>IF(LEN(I506)=0,"",IF(I506="org",0,IF(I506="equ",1,IF(I506="db",2,IF(I506="dw",3,IF(I506="end",9,IF(ISNA(MATCH(I506,'8080'!$B$6:$B$252,0)),"BOGUS",VLOOKUP(I506,'8080'!$B$6:$L$252,'8080'!K$3,0))))))))</f>
        <v/>
      </c>
      <c r="R506" s="37" t="str">
        <f t="shared" si="94"/>
        <v/>
      </c>
      <c r="S506" s="38" t="str">
        <f>IF(LEN(Q506)=0,"",IF(Q506&gt;9,VLOOKUP(R506,'8080'!$D$6:$E$252,'8080'!$E$4,0),IF(OR(Q506&lt;2,Q506=9),0,IF(Q506=2,1,IF(Q506=3,2,"ERROR!")))))</f>
        <v/>
      </c>
      <c r="T506" s="37" t="str">
        <f t="shared" si="95"/>
        <v/>
      </c>
      <c r="U506" s="37" t="str">
        <f t="shared" si="101"/>
        <v/>
      </c>
      <c r="V506" s="37" t="str">
        <f t="shared" si="102"/>
        <v/>
      </c>
      <c r="W506" s="37" t="str">
        <f t="shared" si="96"/>
        <v/>
      </c>
      <c r="X506" s="38" t="str">
        <f t="shared" si="103"/>
        <v>0029</v>
      </c>
      <c r="Y506" s="38" t="str">
        <f t="shared" si="97"/>
        <v>0000</v>
      </c>
      <c r="Z506" s="38" t="str">
        <f t="shared" si="98"/>
        <v/>
      </c>
      <c r="AA506" s="37" t="str">
        <f>IF(LEFT(R506,1)="#","Invalid Instruction!",IF(ISNUMBER(Q506),IF(Q506&lt;10,"",VLOOKUP(R506,'8080'!$D$6:$J$252,'8080'!$J$4,0)),""))</f>
        <v/>
      </c>
      <c r="AB506" s="37" t="str">
        <f>IF(LEN(W506)=0,"",IF(ISERROR(VALUE(LEFT(W506,1))),IF(ISNA(MATCH(W506,W$13:W505,0)),"","DUP"),"LAB"))</f>
        <v/>
      </c>
      <c r="AC506" s="49"/>
    </row>
    <row r="507" spans="1:29" x14ac:dyDescent="0.2">
      <c r="A507" s="44"/>
      <c r="B507" s="210"/>
      <c r="C507" s="208" t="str">
        <f t="shared" si="99"/>
        <v/>
      </c>
      <c r="D507" s="54" t="str">
        <f t="shared" si="91"/>
        <v/>
      </c>
      <c r="E507" s="113" t="str">
        <f>IF(OR(LEN(I507)=0,Q507&lt;2,Q507=9),"",IF(AND(Q507&lt;4,LEFT(V507,1)="#"),"###",IF(Q507=2,IF(HEX2DEC(V507)&gt;255,"&gt;FF!",RIGHT(V507,2)),IF(Q507=3,DEC2HEX(MOD(HEX2DEC(V507),256),2),IF(ISNA(MATCH(R507,'8080'!$D$6:$D$252,0)),"###",VLOOKUP(R507,'8080'!$D$6:$K$252,4,0))))))</f>
        <v/>
      </c>
      <c r="F507" s="114" t="str">
        <f t="shared" si="100"/>
        <v/>
      </c>
      <c r="G507" s="53" t="str">
        <f t="shared" si="92"/>
        <v/>
      </c>
      <c r="H507" s="52"/>
      <c r="I507" s="43"/>
      <c r="J507" s="43"/>
      <c r="K507" s="251"/>
      <c r="L507" s="55" t="str">
        <f t="shared" si="93"/>
        <v/>
      </c>
      <c r="M507" s="38" t="str">
        <f>IF(ISNUMBER(Q507),IF(Q507&lt;10,"",VLOOKUP(R507,'8080'!$D$6:$J$252,'8080'!$I$4,0)),"")</f>
        <v/>
      </c>
      <c r="N507" s="53" t="str">
        <f>IF(ISNUMBER(Q507),IF(Q507&lt;10,"",VLOOKUP(R507,'8080'!$D$6:$J$252,'8080'!$H$4,0)),"")</f>
        <v/>
      </c>
      <c r="O507" s="210"/>
      <c r="P507" s="44"/>
      <c r="Q507" s="38" t="str">
        <f>IF(LEN(I507)=0,"",IF(I507="org",0,IF(I507="equ",1,IF(I507="db",2,IF(I507="dw",3,IF(I507="end",9,IF(ISNA(MATCH(I507,'8080'!$B$6:$B$252,0)),"BOGUS",VLOOKUP(I507,'8080'!$B$6:$L$252,'8080'!K$3,0))))))))</f>
        <v/>
      </c>
      <c r="R507" s="37" t="str">
        <f t="shared" si="94"/>
        <v/>
      </c>
      <c r="S507" s="38" t="str">
        <f>IF(LEN(Q507)=0,"",IF(Q507&gt;9,VLOOKUP(R507,'8080'!$D$6:$E$252,'8080'!$E$4,0),IF(OR(Q507&lt;2,Q507=9),0,IF(Q507=2,1,IF(Q507=3,2,"ERROR!")))))</f>
        <v/>
      </c>
      <c r="T507" s="37" t="str">
        <f t="shared" si="95"/>
        <v/>
      </c>
      <c r="U507" s="37" t="str">
        <f t="shared" si="101"/>
        <v/>
      </c>
      <c r="V507" s="37" t="str">
        <f t="shared" si="102"/>
        <v/>
      </c>
      <c r="W507" s="37" t="str">
        <f t="shared" si="96"/>
        <v/>
      </c>
      <c r="X507" s="38" t="str">
        <f t="shared" si="103"/>
        <v>0029</v>
      </c>
      <c r="Y507" s="38" t="str">
        <f t="shared" si="97"/>
        <v>0000</v>
      </c>
      <c r="Z507" s="38" t="str">
        <f t="shared" si="98"/>
        <v/>
      </c>
      <c r="AA507" s="37" t="str">
        <f>IF(LEFT(R507,1)="#","Invalid Instruction!",IF(ISNUMBER(Q507),IF(Q507&lt;10,"",VLOOKUP(R507,'8080'!$D$6:$J$252,'8080'!$J$4,0)),""))</f>
        <v/>
      </c>
      <c r="AB507" s="37" t="str">
        <f>IF(LEN(W507)=0,"",IF(ISERROR(VALUE(LEFT(W507,1))),IF(ISNA(MATCH(W507,W$13:W506,0)),"","DUP"),"LAB"))</f>
        <v/>
      </c>
      <c r="AC507" s="49"/>
    </row>
    <row r="508" spans="1:29" x14ac:dyDescent="0.2">
      <c r="A508" s="44"/>
      <c r="B508" s="210"/>
      <c r="C508" s="208" t="str">
        <f t="shared" si="99"/>
        <v/>
      </c>
      <c r="D508" s="54" t="str">
        <f t="shared" si="91"/>
        <v/>
      </c>
      <c r="E508" s="113" t="str">
        <f>IF(OR(LEN(I508)=0,Q508&lt;2,Q508=9),"",IF(AND(Q508&lt;4,LEFT(V508,1)="#"),"###",IF(Q508=2,IF(HEX2DEC(V508)&gt;255,"&gt;FF!",RIGHT(V508,2)),IF(Q508=3,DEC2HEX(MOD(HEX2DEC(V508),256),2),IF(ISNA(MATCH(R508,'8080'!$D$6:$D$252,0)),"###",VLOOKUP(R508,'8080'!$D$6:$K$252,4,0))))))</f>
        <v/>
      </c>
      <c r="F508" s="114" t="str">
        <f t="shared" si="100"/>
        <v/>
      </c>
      <c r="G508" s="53" t="str">
        <f t="shared" si="92"/>
        <v/>
      </c>
      <c r="H508" s="52"/>
      <c r="I508" s="43"/>
      <c r="J508" s="43"/>
      <c r="K508" s="251"/>
      <c r="L508" s="55" t="str">
        <f t="shared" si="93"/>
        <v/>
      </c>
      <c r="M508" s="38" t="str">
        <f>IF(ISNUMBER(Q508),IF(Q508&lt;10,"",VLOOKUP(R508,'8080'!$D$6:$J$252,'8080'!$I$4,0)),"")</f>
        <v/>
      </c>
      <c r="N508" s="53" t="str">
        <f>IF(ISNUMBER(Q508),IF(Q508&lt;10,"",VLOOKUP(R508,'8080'!$D$6:$J$252,'8080'!$H$4,0)),"")</f>
        <v/>
      </c>
      <c r="O508" s="210"/>
      <c r="P508" s="44"/>
      <c r="Q508" s="38" t="str">
        <f>IF(LEN(I508)=0,"",IF(I508="org",0,IF(I508="equ",1,IF(I508="db",2,IF(I508="dw",3,IF(I508="end",9,IF(ISNA(MATCH(I508,'8080'!$B$6:$B$252,0)),"BOGUS",VLOOKUP(I508,'8080'!$B$6:$L$252,'8080'!K$3,0))))))))</f>
        <v/>
      </c>
      <c r="R508" s="37" t="str">
        <f t="shared" si="94"/>
        <v/>
      </c>
      <c r="S508" s="38" t="str">
        <f>IF(LEN(Q508)=0,"",IF(Q508&gt;9,VLOOKUP(R508,'8080'!$D$6:$E$252,'8080'!$E$4,0),IF(OR(Q508&lt;2,Q508=9),0,IF(Q508=2,1,IF(Q508=3,2,"ERROR!")))))</f>
        <v/>
      </c>
      <c r="T508" s="37" t="str">
        <f t="shared" si="95"/>
        <v/>
      </c>
      <c r="U508" s="37" t="str">
        <f t="shared" si="101"/>
        <v/>
      </c>
      <c r="V508" s="37" t="str">
        <f t="shared" si="102"/>
        <v/>
      </c>
      <c r="W508" s="37" t="str">
        <f t="shared" si="96"/>
        <v/>
      </c>
      <c r="X508" s="38" t="str">
        <f t="shared" si="103"/>
        <v>0029</v>
      </c>
      <c r="Y508" s="38" t="str">
        <f t="shared" si="97"/>
        <v>0000</v>
      </c>
      <c r="Z508" s="38" t="str">
        <f t="shared" si="98"/>
        <v/>
      </c>
      <c r="AA508" s="37" t="str">
        <f>IF(LEFT(R508,1)="#","Invalid Instruction!",IF(ISNUMBER(Q508),IF(Q508&lt;10,"",VLOOKUP(R508,'8080'!$D$6:$J$252,'8080'!$J$4,0)),""))</f>
        <v/>
      </c>
      <c r="AB508" s="37" t="str">
        <f>IF(LEN(W508)=0,"",IF(ISERROR(VALUE(LEFT(W508,1))),IF(ISNA(MATCH(W508,W$13:W507,0)),"","DUP"),"LAB"))</f>
        <v/>
      </c>
      <c r="AC508" s="49"/>
    </row>
    <row r="509" spans="1:29" x14ac:dyDescent="0.2">
      <c r="A509" s="44"/>
      <c r="B509" s="210"/>
      <c r="C509" s="208" t="str">
        <f t="shared" si="99"/>
        <v/>
      </c>
      <c r="D509" s="54" t="str">
        <f t="shared" si="91"/>
        <v/>
      </c>
      <c r="E509" s="113" t="str">
        <f>IF(OR(LEN(I509)=0,Q509&lt;2,Q509=9),"",IF(AND(Q509&lt;4,LEFT(V509,1)="#"),"###",IF(Q509=2,IF(HEX2DEC(V509)&gt;255,"&gt;FF!",RIGHT(V509,2)),IF(Q509=3,DEC2HEX(MOD(HEX2DEC(V509),256),2),IF(ISNA(MATCH(R509,'8080'!$D$6:$D$252,0)),"###",VLOOKUP(R509,'8080'!$D$6:$K$252,4,0))))))</f>
        <v/>
      </c>
      <c r="F509" s="114" t="str">
        <f t="shared" si="100"/>
        <v/>
      </c>
      <c r="G509" s="53" t="str">
        <f t="shared" si="92"/>
        <v/>
      </c>
      <c r="H509" s="52"/>
      <c r="I509" s="43"/>
      <c r="J509" s="43"/>
      <c r="K509" s="251"/>
      <c r="L509" s="55" t="str">
        <f t="shared" si="93"/>
        <v/>
      </c>
      <c r="M509" s="38" t="str">
        <f>IF(ISNUMBER(Q509),IF(Q509&lt;10,"",VLOOKUP(R509,'8080'!$D$6:$J$252,'8080'!$I$4,0)),"")</f>
        <v/>
      </c>
      <c r="N509" s="53" t="str">
        <f>IF(ISNUMBER(Q509),IF(Q509&lt;10,"",VLOOKUP(R509,'8080'!$D$6:$J$252,'8080'!$H$4,0)),"")</f>
        <v/>
      </c>
      <c r="O509" s="210"/>
      <c r="P509" s="44"/>
      <c r="Q509" s="38" t="str">
        <f>IF(LEN(I509)=0,"",IF(I509="org",0,IF(I509="equ",1,IF(I509="db",2,IF(I509="dw",3,IF(I509="end",9,IF(ISNA(MATCH(I509,'8080'!$B$6:$B$252,0)),"BOGUS",VLOOKUP(I509,'8080'!$B$6:$L$252,'8080'!K$3,0))))))))</f>
        <v/>
      </c>
      <c r="R509" s="37" t="str">
        <f t="shared" si="94"/>
        <v/>
      </c>
      <c r="S509" s="38" t="str">
        <f>IF(LEN(Q509)=0,"",IF(Q509&gt;9,VLOOKUP(R509,'8080'!$D$6:$E$252,'8080'!$E$4,0),IF(OR(Q509&lt;2,Q509=9),0,IF(Q509=2,1,IF(Q509=3,2,"ERROR!")))))</f>
        <v/>
      </c>
      <c r="T509" s="37" t="str">
        <f t="shared" si="95"/>
        <v/>
      </c>
      <c r="U509" s="37" t="str">
        <f t="shared" si="101"/>
        <v/>
      </c>
      <c r="V509" s="37" t="str">
        <f t="shared" si="102"/>
        <v/>
      </c>
      <c r="W509" s="37" t="str">
        <f t="shared" si="96"/>
        <v/>
      </c>
      <c r="X509" s="38" t="str">
        <f t="shared" si="103"/>
        <v>0029</v>
      </c>
      <c r="Y509" s="38" t="str">
        <f t="shared" si="97"/>
        <v>0000</v>
      </c>
      <c r="Z509" s="38" t="str">
        <f t="shared" si="98"/>
        <v/>
      </c>
      <c r="AA509" s="37" t="str">
        <f>IF(LEFT(R509,1)="#","Invalid Instruction!",IF(ISNUMBER(Q509),IF(Q509&lt;10,"",VLOOKUP(R509,'8080'!$D$6:$J$252,'8080'!$J$4,0)),""))</f>
        <v/>
      </c>
      <c r="AB509" s="37" t="str">
        <f>IF(LEN(W509)=0,"",IF(ISERROR(VALUE(LEFT(W509,1))),IF(ISNA(MATCH(W509,W$13:W508,0)),"","DUP"),"LAB"))</f>
        <v/>
      </c>
      <c r="AC509" s="49"/>
    </row>
    <row r="510" spans="1:29" x14ac:dyDescent="0.2">
      <c r="A510" s="44"/>
      <c r="B510" s="210"/>
      <c r="C510" s="208" t="str">
        <f t="shared" si="99"/>
        <v/>
      </c>
      <c r="D510" s="54" t="str">
        <f t="shared" si="91"/>
        <v/>
      </c>
      <c r="E510" s="113" t="str">
        <f>IF(OR(LEN(I510)=0,Q510&lt;2,Q510=9),"",IF(AND(Q510&lt;4,LEFT(V510,1)="#"),"###",IF(Q510=2,IF(HEX2DEC(V510)&gt;255,"&gt;FF!",RIGHT(V510,2)),IF(Q510=3,DEC2HEX(MOD(HEX2DEC(V510),256),2),IF(ISNA(MATCH(R510,'8080'!$D$6:$D$252,0)),"###",VLOOKUP(R510,'8080'!$D$6:$K$252,4,0))))))</f>
        <v/>
      </c>
      <c r="F510" s="114" t="str">
        <f t="shared" si="100"/>
        <v/>
      </c>
      <c r="G510" s="53" t="str">
        <f t="shared" si="92"/>
        <v/>
      </c>
      <c r="H510" s="52"/>
      <c r="I510" s="43"/>
      <c r="J510" s="43"/>
      <c r="K510" s="251"/>
      <c r="L510" s="55" t="str">
        <f t="shared" si="93"/>
        <v/>
      </c>
      <c r="M510" s="38" t="str">
        <f>IF(ISNUMBER(Q510),IF(Q510&lt;10,"",VLOOKUP(R510,'8080'!$D$6:$J$252,'8080'!$I$4,0)),"")</f>
        <v/>
      </c>
      <c r="N510" s="53" t="str">
        <f>IF(ISNUMBER(Q510),IF(Q510&lt;10,"",VLOOKUP(R510,'8080'!$D$6:$J$252,'8080'!$H$4,0)),"")</f>
        <v/>
      </c>
      <c r="O510" s="210"/>
      <c r="P510" s="44"/>
      <c r="Q510" s="38" t="str">
        <f>IF(LEN(I510)=0,"",IF(I510="org",0,IF(I510="equ",1,IF(I510="db",2,IF(I510="dw",3,IF(I510="end",9,IF(ISNA(MATCH(I510,'8080'!$B$6:$B$252,0)),"BOGUS",VLOOKUP(I510,'8080'!$B$6:$L$252,'8080'!K$3,0))))))))</f>
        <v/>
      </c>
      <c r="R510" s="37" t="str">
        <f t="shared" si="94"/>
        <v/>
      </c>
      <c r="S510" s="38" t="str">
        <f>IF(LEN(Q510)=0,"",IF(Q510&gt;9,VLOOKUP(R510,'8080'!$D$6:$E$252,'8080'!$E$4,0),IF(OR(Q510&lt;2,Q510=9),0,IF(Q510=2,1,IF(Q510=3,2,"ERROR!")))))</f>
        <v/>
      </c>
      <c r="T510" s="37" t="str">
        <f t="shared" si="95"/>
        <v/>
      </c>
      <c r="U510" s="37" t="str">
        <f t="shared" si="101"/>
        <v/>
      </c>
      <c r="V510" s="37" t="str">
        <f t="shared" si="102"/>
        <v/>
      </c>
      <c r="W510" s="37" t="str">
        <f t="shared" si="96"/>
        <v/>
      </c>
      <c r="X510" s="38" t="str">
        <f t="shared" si="103"/>
        <v>0029</v>
      </c>
      <c r="Y510" s="38" t="str">
        <f t="shared" ref="Y510:Y512" si="104">IF(OR(Q510&lt;10,Q510&gt;12),DEC2HEX(HEX2DEC(V510),4),X510)</f>
        <v>0000</v>
      </c>
      <c r="Z510" s="38" t="str">
        <f t="shared" ref="Z510:Z512" si="105">IF(OR(LEN(Q510)=0,Q510&lt;13),"",DEC2HEX(HEX2DEC(V510),IF(OR(Q510&lt;2,Q510=3,Q510&gt;14),4,2)))</f>
        <v/>
      </c>
      <c r="AA510" s="37" t="str">
        <f>IF(LEFT(R510,1)="#","Invalid Instruction!",IF(ISNUMBER(Q510),IF(Q510&lt;10,"",VLOOKUP(R510,'8080'!$D$6:$J$252,'8080'!$J$4,0)),""))</f>
        <v/>
      </c>
      <c r="AB510" s="37" t="str">
        <f>IF(LEN(W510)=0,"",IF(ISERROR(VALUE(LEFT(W510,1))),IF(ISNA(MATCH(W510,W$13:W509,0)),"","DUP"),"LAB"))</f>
        <v/>
      </c>
      <c r="AC510" s="49"/>
    </row>
    <row r="511" spans="1:29" x14ac:dyDescent="0.2">
      <c r="A511" s="44"/>
      <c r="B511" s="210"/>
      <c r="C511" s="208" t="str">
        <f t="shared" si="99"/>
        <v/>
      </c>
      <c r="D511" s="54" t="str">
        <f t="shared" si="91"/>
        <v/>
      </c>
      <c r="E511" s="113" t="str">
        <f>IF(OR(LEN(I511)=0,Q511&lt;2,Q511=9),"",IF(AND(Q511&lt;4,LEFT(V511,1)="#"),"###",IF(Q511=2,IF(HEX2DEC(V511)&gt;255,"&gt;FF!",RIGHT(V511,2)),IF(Q511=3,DEC2HEX(MOD(HEX2DEC(V511),256),2),IF(ISNA(MATCH(R511,'8080'!$D$6:$D$252,0)),"###",VLOOKUP(R511,'8080'!$D$6:$K$252,4,0))))))</f>
        <v/>
      </c>
      <c r="F511" s="114" t="str">
        <f t="shared" si="100"/>
        <v/>
      </c>
      <c r="G511" s="53" t="str">
        <f t="shared" si="92"/>
        <v/>
      </c>
      <c r="H511" s="52"/>
      <c r="I511" s="43"/>
      <c r="J511" s="43"/>
      <c r="K511" s="251"/>
      <c r="L511" s="55" t="str">
        <f t="shared" si="93"/>
        <v/>
      </c>
      <c r="M511" s="38" t="str">
        <f>IF(ISNUMBER(Q511),IF(Q511&lt;10,"",VLOOKUP(R511,'8080'!$D$6:$J$252,'8080'!$I$4,0)),"")</f>
        <v/>
      </c>
      <c r="N511" s="53" t="str">
        <f>IF(ISNUMBER(Q511),IF(Q511&lt;10,"",VLOOKUP(R511,'8080'!$D$6:$J$252,'8080'!$H$4,0)),"")</f>
        <v/>
      </c>
      <c r="O511" s="210"/>
      <c r="P511" s="44"/>
      <c r="Q511" s="38" t="str">
        <f>IF(LEN(I511)=0,"",IF(I511="org",0,IF(I511="equ",1,IF(I511="db",2,IF(I511="dw",3,IF(I511="end",9,IF(ISNA(MATCH(I511,'8080'!$B$6:$B$252,0)),"BOGUS",VLOOKUP(I511,'8080'!$B$6:$L$252,'8080'!K$3,0))))))))</f>
        <v/>
      </c>
      <c r="R511" s="37" t="str">
        <f t="shared" si="94"/>
        <v/>
      </c>
      <c r="S511" s="38" t="str">
        <f>IF(LEN(Q511)=0,"",IF(Q511&gt;9,VLOOKUP(R511,'8080'!$D$6:$E$252,'8080'!$E$4,0),IF(OR(Q511&lt;2,Q511=9),0,IF(Q511=2,1,IF(Q511=3,2,"ERROR!")))))</f>
        <v/>
      </c>
      <c r="T511" s="37" t="str">
        <f t="shared" si="95"/>
        <v/>
      </c>
      <c r="U511" s="37" t="str">
        <f t="shared" si="101"/>
        <v/>
      </c>
      <c r="V511" s="37" t="str">
        <f t="shared" si="102"/>
        <v/>
      </c>
      <c r="W511" s="37" t="str">
        <f t="shared" si="96"/>
        <v/>
      </c>
      <c r="X511" s="38" t="str">
        <f t="shared" si="103"/>
        <v>0029</v>
      </c>
      <c r="Y511" s="38" t="str">
        <f t="shared" si="104"/>
        <v>0000</v>
      </c>
      <c r="Z511" s="38" t="str">
        <f t="shared" si="105"/>
        <v/>
      </c>
      <c r="AA511" s="37" t="str">
        <f>IF(LEFT(R511,1)="#","Invalid Instruction!",IF(ISNUMBER(Q511),IF(Q511&lt;10,"",VLOOKUP(R511,'8080'!$D$6:$J$252,'8080'!$J$4,0)),""))</f>
        <v/>
      </c>
      <c r="AB511" s="37" t="str">
        <f>IF(LEN(W511)=0,"",IF(ISERROR(VALUE(LEFT(W511,1))),IF(ISNA(MATCH(W511,W$13:W510,0)),"","DUP"),"LAB"))</f>
        <v/>
      </c>
      <c r="AC511" s="49"/>
    </row>
    <row r="512" spans="1:29" ht="17" thickBot="1" x14ac:dyDescent="0.25">
      <c r="A512" s="44"/>
      <c r="B512" s="211"/>
      <c r="C512" s="208" t="str">
        <f t="shared" si="99"/>
        <v/>
      </c>
      <c r="D512" s="54" t="str">
        <f t="shared" si="91"/>
        <v/>
      </c>
      <c r="E512" s="113" t="str">
        <f>IF(OR(LEN(I512)=0,Q512&lt;2,Q512=9),"",IF(AND(Q512&lt;4,LEFT(V512,1)="#"),"###",IF(Q512=2,IF(HEX2DEC(V512)&gt;255,"&gt;FF!",RIGHT(V512,2)),IF(Q512=3,DEC2HEX(MOD(HEX2DEC(V512),256),2),IF(ISNA(MATCH(R512,'8080'!$D$6:$D$252,0)),"###",VLOOKUP(R512,'8080'!$D$6:$K$252,4,0))))))</f>
        <v/>
      </c>
      <c r="F512" s="114" t="str">
        <f t="shared" si="100"/>
        <v/>
      </c>
      <c r="G512" s="53" t="str">
        <f t="shared" si="92"/>
        <v/>
      </c>
      <c r="H512" s="52"/>
      <c r="I512" s="43"/>
      <c r="J512" s="43"/>
      <c r="K512" s="251"/>
      <c r="L512" s="55" t="str">
        <f t="shared" si="93"/>
        <v/>
      </c>
      <c r="M512" s="38" t="str">
        <f>IF(ISNUMBER(Q512),IF(Q512&lt;10,"",VLOOKUP(R512,'8080'!$D$6:$J$252,'8080'!$I$4,0)),"")</f>
        <v/>
      </c>
      <c r="N512" s="53" t="str">
        <f>IF(ISNUMBER(Q512),IF(Q512&lt;10,"",VLOOKUP(R512,'8080'!$D$6:$J$252,'8080'!$H$4,0)),"")</f>
        <v/>
      </c>
      <c r="O512" s="211"/>
      <c r="P512" s="44"/>
      <c r="Q512" s="38" t="str">
        <f>IF(LEN(I512)=0,"",IF(I512="org",0,IF(I512="equ",1,IF(I512="db",2,IF(I512="dw",3,IF(I512="end",9,IF(ISNA(MATCH(I512,'8080'!$B$6:$B$252,0)),"BOGUS",VLOOKUP(I512,'8080'!$B$6:$L$252,'8080'!K$3,0))))))))</f>
        <v/>
      </c>
      <c r="R512" s="37" t="str">
        <f t="shared" si="94"/>
        <v/>
      </c>
      <c r="S512" s="38" t="str">
        <f>IF(LEN(Q512)=0,"",IF(Q512&gt;9,VLOOKUP(R512,'8080'!$D$6:$E$252,'8080'!$E$4,0),IF(OR(Q512&lt;2,Q512=9),0,IF(Q512=2,1,IF(Q512=3,2,"ERROR!")))))</f>
        <v/>
      </c>
      <c r="T512" s="37" t="str">
        <f t="shared" si="95"/>
        <v/>
      </c>
      <c r="U512" s="37" t="str">
        <f t="shared" si="101"/>
        <v/>
      </c>
      <c r="V512" s="37" t="str">
        <f t="shared" si="102"/>
        <v/>
      </c>
      <c r="W512" s="37" t="str">
        <f t="shared" si="96"/>
        <v/>
      </c>
      <c r="X512" s="38" t="str">
        <f t="shared" si="103"/>
        <v>0029</v>
      </c>
      <c r="Y512" s="38" t="str">
        <f t="shared" si="104"/>
        <v>0000</v>
      </c>
      <c r="Z512" s="38" t="str">
        <f t="shared" si="105"/>
        <v/>
      </c>
      <c r="AA512" s="37" t="str">
        <f>IF(LEFT(R512,1)="#","Invalid Instruction!",IF(ISNUMBER(Q512),IF(Q512&lt;10,"",VLOOKUP(R512,'8080'!$D$6:$J$252,'8080'!$J$4,0)),""))</f>
        <v/>
      </c>
      <c r="AB512" s="37" t="str">
        <f>IF(LEN(W512)=0,"",IF(ISERROR(VALUE(LEFT(W512,1))),IF(ISNA(MATCH(W512,W$13:W511,0)),"","DUP"),"LAB"))</f>
        <v/>
      </c>
      <c r="AC512" s="49"/>
    </row>
  </sheetData>
  <sheetProtection sheet="1" objects="1" scenarios="1"/>
  <mergeCells count="4">
    <mergeCell ref="F10:G10"/>
    <mergeCell ref="H9:K9"/>
    <mergeCell ref="L9:N9"/>
    <mergeCell ref="D9:G9"/>
  </mergeCells>
  <conditionalFormatting sqref="C13:C512">
    <cfRule type="expression" dxfId="7" priority="6">
      <formula>LEN($C13)&gt;0</formula>
    </cfRule>
  </conditionalFormatting>
  <conditionalFormatting sqref="E13:G512">
    <cfRule type="expression" dxfId="6" priority="5">
      <formula>OR(LEFT(E13,1)="&gt;",LEFT(E13,1)="#")</formula>
    </cfRule>
  </conditionalFormatting>
  <conditionalFormatting sqref="C9">
    <cfRule type="expression" dxfId="5" priority="4">
      <formula>ROW($C$513)-ROW($C$13)-COUNTBLANK($C$13:$C$512)&gt;0</formula>
    </cfRule>
  </conditionalFormatting>
  <conditionalFormatting sqref="H13:H512">
    <cfRule type="expression" dxfId="4" priority="3">
      <formula>OR(C13="Label",C13="Duplicate")</formula>
    </cfRule>
  </conditionalFormatting>
  <conditionalFormatting sqref="I13:I512">
    <cfRule type="expression" dxfId="3" priority="2">
      <formula>C13="Mnemonic"</formula>
    </cfRule>
  </conditionalFormatting>
  <conditionalFormatting sqref="J13:J512">
    <cfRule type="expression" dxfId="2" priority="1">
      <formula>OR(C13="Value",C13="Operand",C13="Range")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4"/>
  <sheetViews>
    <sheetView zoomScale="118" workbookViewId="0"/>
  </sheetViews>
  <sheetFormatPr baseColWidth="10" defaultColWidth="10.6640625" defaultRowHeight="16" x14ac:dyDescent="0.2"/>
  <cols>
    <col min="1" max="1" width="3.1640625" customWidth="1"/>
    <col min="2" max="2" width="13.1640625" style="51" bestFit="1" customWidth="1"/>
    <col min="3" max="3" width="9.83203125" style="51" bestFit="1" customWidth="1"/>
    <col min="4" max="4" width="3.1640625" customWidth="1"/>
    <col min="5" max="5" width="14.5" style="51" bestFit="1" customWidth="1"/>
    <col min="6" max="6" width="11.33203125" style="51" bestFit="1" customWidth="1"/>
    <col min="7" max="7" width="3.1640625" customWidth="1"/>
    <col min="8" max="8" width="46.5" customWidth="1"/>
    <col min="9" max="9" width="3.1640625" customWidth="1"/>
    <col min="10" max="10" width="46.5" customWidth="1"/>
    <col min="11" max="11" width="9.1640625" customWidth="1"/>
    <col min="12" max="12" width="6.83203125" hidden="1" customWidth="1"/>
    <col min="13" max="13" width="11.5" hidden="1" customWidth="1"/>
    <col min="14" max="14" width="4.6640625" hidden="1" customWidth="1"/>
    <col min="15" max="15" width="8.83203125" hidden="1" customWidth="1"/>
    <col min="16" max="16" width="16.6640625" style="77" hidden="1" customWidth="1"/>
    <col min="17" max="17" width="5.6640625" hidden="1" customWidth="1"/>
    <col min="18" max="18" width="7.83203125" style="80" hidden="1" customWidth="1"/>
    <col min="19" max="19" width="17.1640625" hidden="1" customWidth="1"/>
    <col min="20" max="20" width="12.83203125" hidden="1" customWidth="1"/>
    <col min="21" max="21" width="11.83203125" hidden="1" customWidth="1"/>
    <col min="22" max="22" width="15.1640625" hidden="1" customWidth="1"/>
    <col min="23" max="23" width="16.33203125" hidden="1" customWidth="1"/>
    <col min="24" max="24" width="47.33203125" hidden="1" customWidth="1"/>
    <col min="25" max="25" width="47.1640625" hidden="1" customWidth="1"/>
  </cols>
  <sheetData>
    <row r="1" spans="1:25" x14ac:dyDescent="0.2">
      <c r="A1" s="127"/>
      <c r="B1" s="132"/>
      <c r="C1" s="132"/>
      <c r="D1" s="127"/>
      <c r="E1" s="132"/>
      <c r="F1" s="132"/>
      <c r="G1" s="127"/>
      <c r="H1" s="127"/>
      <c r="I1" s="127"/>
      <c r="J1" s="127"/>
      <c r="K1" s="127"/>
    </row>
    <row r="2" spans="1:25" x14ac:dyDescent="0.2">
      <c r="A2" s="127"/>
      <c r="B2" s="132"/>
      <c r="C2" s="132"/>
      <c r="D2" s="127"/>
      <c r="E2" s="132"/>
      <c r="F2" s="132"/>
      <c r="G2" s="127"/>
      <c r="H2" s="127"/>
      <c r="I2" s="127"/>
      <c r="J2" s="127"/>
      <c r="K2" s="127"/>
      <c r="M2" t="s">
        <v>323</v>
      </c>
    </row>
    <row r="3" spans="1:25" ht="19" x14ac:dyDescent="0.25">
      <c r="A3" s="127"/>
      <c r="B3" s="259" t="s">
        <v>486</v>
      </c>
      <c r="C3" s="260"/>
      <c r="D3" s="127"/>
      <c r="E3" s="259" t="s">
        <v>774</v>
      </c>
      <c r="F3" s="260"/>
      <c r="G3" s="127"/>
      <c r="H3" s="127"/>
      <c r="I3" s="127"/>
      <c r="J3" s="127"/>
      <c r="K3" s="127"/>
    </row>
    <row r="4" spans="1:25" s="129" customFormat="1" ht="19" x14ac:dyDescent="0.25">
      <c r="A4" s="128"/>
      <c r="B4" s="156" t="s">
        <v>301</v>
      </c>
      <c r="C4" s="156" t="s">
        <v>302</v>
      </c>
      <c r="D4" s="128"/>
      <c r="E4" s="156" t="s">
        <v>301</v>
      </c>
      <c r="F4" s="156" t="s">
        <v>302</v>
      </c>
      <c r="G4" s="128"/>
      <c r="H4" s="156" t="s">
        <v>775</v>
      </c>
      <c r="I4" s="128"/>
      <c r="J4" s="156" t="s">
        <v>769</v>
      </c>
      <c r="K4" s="128"/>
      <c r="L4" s="129" t="s">
        <v>354</v>
      </c>
      <c r="M4" s="129" t="s">
        <v>348</v>
      </c>
      <c r="N4" s="129" t="str">
        <f>"012"</f>
        <v>012</v>
      </c>
      <c r="O4" s="129" t="s">
        <v>301</v>
      </c>
      <c r="P4" s="131" t="s">
        <v>356</v>
      </c>
      <c r="Q4" s="129" t="s">
        <v>302</v>
      </c>
      <c r="R4" s="130"/>
      <c r="S4" s="129" t="s">
        <v>349</v>
      </c>
      <c r="T4" s="129" t="s">
        <v>350</v>
      </c>
      <c r="U4" s="129" t="s">
        <v>351</v>
      </c>
      <c r="V4" s="129" t="s">
        <v>722</v>
      </c>
      <c r="W4" s="129" t="s">
        <v>352</v>
      </c>
      <c r="X4" s="129" t="s">
        <v>353</v>
      </c>
      <c r="Y4" s="129" t="s">
        <v>770</v>
      </c>
    </row>
    <row r="5" spans="1:25" x14ac:dyDescent="0.2">
      <c r="A5" s="127"/>
      <c r="B5" s="82" t="str">
        <f t="shared" ref="B5:B68" si="0">IF(LEN(S5)=0,"",DEC2HEX(S5,4))</f>
        <v>0000</v>
      </c>
      <c r="C5" s="82" t="str">
        <f t="shared" ref="C5:C68" si="1">IF(LEN(B5)=0,"",VLOOKUP(B5,$O$5:$Q$1494,3,0))</f>
        <v>21</v>
      </c>
      <c r="D5" s="127"/>
      <c r="E5" s="82" t="str">
        <f>IF(LEN(B5)=0,"",DEC2OCT(HEX2DEC(B5),6))</f>
        <v>000000</v>
      </c>
      <c r="F5" s="82" t="str">
        <f>IF(LEN(C5)=0,"",DEC2OCT(HEX2DEC(C5),3))</f>
        <v>041</v>
      </c>
      <c r="G5" s="127"/>
      <c r="H5" s="75" t="str">
        <f>IF(ISNA(MATCH(L5+1,$W$5:$W$1504,0)),IF(ISNA(MATCH(L5,$W$5:$W$1504,0)),"",":0000000000"),VLOOKUP(L5+1,$W$5:$X$1504,2,0))</f>
        <v>:100000002100001680010E001A1A1A1A09D20800DF</v>
      </c>
      <c r="I5" s="127"/>
      <c r="J5" s="75" t="str">
        <f>IF(LEN(B5)=0,"",CONCATENATE("EN ",B5))</f>
        <v>EN 0000</v>
      </c>
      <c r="K5" s="127"/>
      <c r="L5" s="31">
        <v>0</v>
      </c>
      <c r="M5" s="31">
        <f>INT(L5/3)+1</f>
        <v>1</v>
      </c>
      <c r="N5" s="31">
        <f>MOD(L5,3)</f>
        <v>0</v>
      </c>
      <c r="O5" s="31" t="str">
        <f>IF(LEN(Q5)=0,"",DEC2HEX(MOD(HEX2DEC(INDEX(Assembler!$D$13:$D$512,M5))+N5,65536),4))</f>
        <v/>
      </c>
      <c r="P5" s="78" t="str">
        <f>IF(LEN(O5)=0,"",VALUE(HEX2DEC(O5)))</f>
        <v/>
      </c>
      <c r="Q5" s="31" t="str">
        <f>INDEX(Assembler!$E$13:$G$512,M5,N5+1)</f>
        <v/>
      </c>
      <c r="R5" s="81"/>
      <c r="S5" s="31">
        <f>IF(ISNUMBER(SMALL($P$5:$P$1504,L5+1)),SMALL($P$5:$P$1504,L5+1),"")</f>
        <v>0</v>
      </c>
      <c r="T5" s="31">
        <v>1</v>
      </c>
      <c r="U5" s="31">
        <f t="shared" ref="U5:U68" si="2">IF(OR(LEN(S5)=0,T5=0),"",IF(T6=1,1,IF(T7=1,2,IF(T8=1,3,IF(T9=1,4,IF(T10=1,5,IF(T11=1,6,IF(T12=1,7,IF(T13=1,8,IF(T14=1,9,IF(T15=1,10,IF(T16=1,11,IF(T17=1,12,IF(T18=1,13,IF(T19=1,14,IF(T20=1,15,16))))))))))))))))</f>
        <v>16</v>
      </c>
      <c r="V5" s="31">
        <f t="shared" ref="V5:V68" si="3">IF(OR(LEN(S5)=0,T5=0),"",MOD(U5+HEX2DEC(LEFT(B5,2))+HEX2DEC(RIGHT(B5,2))+HEX2DEC(C5)+IF(T6=1,0,HEX2DEC(C6)+IF(T7=1,0,HEX2DEC(C7)+IF(T8=1,0,HEX2DEC(C8)+IF(T9=1,0,HEX2DEC(C9)+IF(T10=1,0,HEX2DEC(C10)+IF(T11=1,0,HEX2DEC(C11)+IF(T12=1,0,HEX2DEC(C12)+IF(T13=1,0,HEX2DEC(C13)+IF(T14=1,0,HEX2DEC(C14)+IF(T15=1,0,HEX2DEC(C15)+IF(T16=1,0,HEX2DEC(C16)+IF(T17=1,0,HEX2DEC(C17)+IF(T18=1,0,HEX2DEC(C18)+IF(T19=1,0,HEX2DEC(C19)+IF(T20=1,0,HEX2DEC(C20)))))))))))))))),256))</f>
        <v>33</v>
      </c>
      <c r="W5" s="31">
        <f>IF(LEN(U5)=0,"",SUM(T$5:T5))</f>
        <v>1</v>
      </c>
      <c r="X5" s="31" t="str">
        <f t="shared" ref="X5:X68" si="4">IF(LEN(W5)=0,"",CONCATENATE(":",DEC2HEX(U5,2),B5,"00",C5,IF(U5&gt;1,C6,""),IF(U5&gt;2,C7,""),IF(U5&gt;3,C8,""),IF(U5&gt;4,C9,""),IF(U5&gt;5,C10,""),IF(U5&gt;6,C11,""),IF(U5&gt;7,C12,""),IF(U5&gt;8,C13,""),IF(U5&gt;9,C14,""),IF(U5&gt;10,C15,""),IF(U5&gt;11,C16,""),IF(U5&gt;12,C17,""),IF(U5&gt;13,C18,""),IF(U5&gt;14,C19,""),IF(U5&gt;15,C20,""),DEC2HEX(MOD(-V5,256),2)))</f>
        <v>:100000002100001680010E001A1A1A1A09D20800DF</v>
      </c>
      <c r="Y5" s="31" t="str">
        <f>IF(LEN(X5)=0,"",CONCATENATE(MID(X5,4,4),": ",MID(X5,10,2),IF(U5&gt;1,CONCATENATE(" ",MID(X5,12,2)),""),IF(U5&gt;2,CONCATENATE(" ",MID(X5,14,2)),""),IF(U5&gt;3,CONCATENATE(" ",MID(X5,16,2)),""),IF(U5&gt;4,CONCATENATE(" ",MID(X5,18,2)),""),IF(U5&gt;5,CONCATENATE(" ",MID(X5,20,2)),""),IF(U5&gt;6,CONCATENATE(" ",MID(X5,22,2)),""),IF(U5&gt;7,CONCATENATE(" ",MID(X5,24,2)),""),IF(U5&gt;8,CONCATENATE(" ",MID(X5,26,2)),""),IF(U5&gt;9,CONCATENATE(" ",MID(X5,28,2)),""),IF(U5&gt;10,CONCATENATE(" ",MID(X5,30,2)),""),IF(U5&gt;11,CONCATENATE(" ",MID(X5,32,2)),""),IF(U5&gt;12,CONCATENATE(" ",MID(X5,34,2)),""),IF(U5&gt;13,CONCATENATE(" ",MID(X5,36,2)),""),IF(U5&gt;14,CONCATENATE(" ",MID(X5,38,2)),""),IF(U5&gt;15,CONCATENATE(" ",MID(X5,40,2)),"")))</f>
        <v>0000: 21 00 00 16 80 01 0E 00 1A 1A 1A 1A 09 D2 08 00</v>
      </c>
    </row>
    <row r="6" spans="1:25" x14ac:dyDescent="0.2">
      <c r="A6" s="127"/>
      <c r="B6" s="82" t="str">
        <f t="shared" si="0"/>
        <v>0001</v>
      </c>
      <c r="C6" s="82" t="str">
        <f t="shared" si="1"/>
        <v>00</v>
      </c>
      <c r="D6" s="127"/>
      <c r="E6" s="82" t="str">
        <f t="shared" ref="E6:E69" si="5">IF(LEN(B6)=0,"",DEC2OCT(HEX2DEC(B6),6))</f>
        <v>000001</v>
      </c>
      <c r="F6" s="82" t="str">
        <f t="shared" ref="F6:F69" si="6">IF(LEN(C6)=0,"",DEC2OCT(HEX2DEC(C6),3))</f>
        <v>000</v>
      </c>
      <c r="G6" s="127"/>
      <c r="H6" s="75" t="str">
        <f t="shared" ref="H6:H69" si="7">IF(ISNA(MATCH(L6+1,$W$5:$W$1504,0)),IF(ISNA(MATCH(L6,$W$5:$W$1504,0)),"",":0000000000"),VLOOKUP(L6+1,$W$5:$X$1504,2,0))</f>
        <v>:10001000DBFFAA0F57C30800211800F334121B009E</v>
      </c>
      <c r="I6" s="127"/>
      <c r="J6" s="75" t="str">
        <f>IF(LEN(H5)&lt;12,"",VLOOKUP(H5,$X$5:$Y$1504,2,0))</f>
        <v>0000: 21 00 00 16 80 01 0E 00 1A 1A 1A 1A 09 D2 08 00</v>
      </c>
      <c r="K6" s="127"/>
      <c r="L6" s="31">
        <v>1</v>
      </c>
      <c r="M6" s="31">
        <f>INT(L6/3)+1</f>
        <v>1</v>
      </c>
      <c r="N6" s="31">
        <f t="shared" ref="N6:N69" si="8">MOD(L6,3)</f>
        <v>1</v>
      </c>
      <c r="O6" s="31" t="str">
        <f>IF(LEN(Q6)=0,"",DEC2HEX(MOD(HEX2DEC(INDEX(Assembler!$D$13:$D$512,M6))+N6,65536),4))</f>
        <v/>
      </c>
      <c r="P6" s="78" t="str">
        <f t="shared" ref="P6:P69" si="9">IF(LEN(O6)=0,"",VALUE(HEX2DEC(O6)))</f>
        <v/>
      </c>
      <c r="Q6" s="31" t="str">
        <f>INDEX(Assembler!$E$13:$G$512,M6,N6+1)</f>
        <v/>
      </c>
      <c r="R6" s="81"/>
      <c r="S6" s="31">
        <f t="shared" ref="S6:S69" si="10">IF(ISNUMBER(SMALL($P$5:$P$1504,L6+1)),SMALL($P$5:$P$1504,L6+1),"")</f>
        <v>1</v>
      </c>
      <c r="T6" s="31">
        <f>IF(LEN(S6)=0,1,IF(S6-1=S5,IF(L6&lt;16,0,IF(SUM(T2:T5)=0,1,0)),1))</f>
        <v>0</v>
      </c>
      <c r="U6" s="31" t="str">
        <f t="shared" si="2"/>
        <v/>
      </c>
      <c r="V6" s="31" t="str">
        <f t="shared" si="3"/>
        <v/>
      </c>
      <c r="W6" s="31" t="str">
        <f>IF(LEN(U6)=0,"",SUM(T$5:T6))</f>
        <v/>
      </c>
      <c r="X6" s="31" t="str">
        <f t="shared" si="4"/>
        <v/>
      </c>
      <c r="Y6" s="31" t="str">
        <f t="shared" ref="Y6:Y69" si="11">IF(LEN(X6)=0,"",CONCATENATE(MID(X6,4,4),": ",MID(X6,10,2),IF(U6&gt;1,CONCATENATE(" ",MID(X6,12,2)),""),IF(U6&gt;2,CONCATENATE(" ",MID(X6,14,2)),""),IF(U6&gt;3,CONCATENATE(" ",MID(X6,16,2)),""),IF(U6&gt;4,CONCATENATE(" ",MID(X6,18,2)),""),IF(U6&gt;5,CONCATENATE(" ",MID(X6,20,2)),""),IF(U6&gt;6,CONCATENATE(" ",MID(X6,22,2)),""),IF(U6&gt;7,CONCATENATE(" ",MID(X6,24,2)),""),IF(U6&gt;8,CONCATENATE(" ",MID(X6,26,2)),""),IF(U6&gt;9,CONCATENATE(" ",MID(X6,28,2)),""),IF(U6&gt;10,CONCATENATE(" ",MID(X6,30,2)),""),IF(U6&gt;11,CONCATENATE(" ",MID(X6,32,2)),""),IF(U6&gt;12,CONCATENATE(" ",MID(X6,34,2)),""),IF(U6&gt;13,CONCATENATE(" ",MID(X6,36,2)),""),IF(U6&gt;14,CONCATENATE(" ",MID(X6,38,2)),""),IF(U6&gt;15,CONCATENATE(" ",MID(X6,40,2)),"")))</f>
        <v/>
      </c>
    </row>
    <row r="7" spans="1:25" x14ac:dyDescent="0.2">
      <c r="A7" s="127"/>
      <c r="B7" s="82" t="str">
        <f t="shared" si="0"/>
        <v>0002</v>
      </c>
      <c r="C7" s="82" t="str">
        <f t="shared" si="1"/>
        <v>00</v>
      </c>
      <c r="D7" s="127"/>
      <c r="E7" s="82" t="str">
        <f t="shared" si="5"/>
        <v>000002</v>
      </c>
      <c r="F7" s="82" t="str">
        <f t="shared" si="6"/>
        <v>000</v>
      </c>
      <c r="G7" s="127"/>
      <c r="H7" s="75" t="str">
        <f t="shared" si="7"/>
        <v>:090020000E0E7A0641FE6117651F</v>
      </c>
      <c r="I7" s="127"/>
      <c r="J7" s="75" t="str">
        <f t="shared" ref="J7:J70" si="12">IF(LEN(H6)&lt;12,"",VLOOKUP(H6,$X$5:$Y$1504,2,0))</f>
        <v>0010: DB FF AA 0F 57 C3 08 00 21 18 00 F3 34 12 1B 00</v>
      </c>
      <c r="K7" s="127"/>
      <c r="L7" s="31">
        <v>2</v>
      </c>
      <c r="M7" s="31">
        <f t="shared" ref="M7:M70" si="13">INT(L7/3)+1</f>
        <v>1</v>
      </c>
      <c r="N7" s="31">
        <f t="shared" si="8"/>
        <v>2</v>
      </c>
      <c r="O7" s="31" t="str">
        <f>IF(LEN(Q7)=0,"",DEC2HEX(MOD(HEX2DEC(INDEX(Assembler!$D$13:$D$512,M7))+N7,65536),4))</f>
        <v/>
      </c>
      <c r="P7" s="78" t="str">
        <f t="shared" si="9"/>
        <v/>
      </c>
      <c r="Q7" s="31" t="str">
        <f>INDEX(Assembler!$E$13:$G$512,M7,N7+1)</f>
        <v/>
      </c>
      <c r="R7" s="81"/>
      <c r="S7" s="31">
        <f t="shared" si="10"/>
        <v>2</v>
      </c>
      <c r="T7" s="31">
        <f>IF(LEN(S7)=0,1,IF(S7-1=S6,IF(L7&lt;16,0,IF(SUM(T3:T6)=0,1,0)),1))</f>
        <v>0</v>
      </c>
      <c r="U7" s="31" t="str">
        <f t="shared" si="2"/>
        <v/>
      </c>
      <c r="V7" s="31" t="str">
        <f t="shared" si="3"/>
        <v/>
      </c>
      <c r="W7" s="31" t="str">
        <f>IF(LEN(U7)=0,"",SUM(T$5:T7))</f>
        <v/>
      </c>
      <c r="X7" s="31" t="str">
        <f t="shared" si="4"/>
        <v/>
      </c>
      <c r="Y7" s="31" t="str">
        <f t="shared" si="11"/>
        <v/>
      </c>
    </row>
    <row r="8" spans="1:25" x14ac:dyDescent="0.2">
      <c r="A8" s="127"/>
      <c r="B8" s="82" t="str">
        <f t="shared" si="0"/>
        <v>0003</v>
      </c>
      <c r="C8" s="82" t="str">
        <f t="shared" si="1"/>
        <v>16</v>
      </c>
      <c r="D8" s="127"/>
      <c r="E8" s="82" t="str">
        <f t="shared" si="5"/>
        <v>000003</v>
      </c>
      <c r="F8" s="82" t="str">
        <f t="shared" si="6"/>
        <v>026</v>
      </c>
      <c r="G8" s="127"/>
      <c r="H8" s="75" t="str">
        <f t="shared" si="7"/>
        <v>:0000000000</v>
      </c>
      <c r="I8" s="127"/>
      <c r="J8" s="75" t="str">
        <f t="shared" si="12"/>
        <v>0020: 0E 0E 7A 06 41 FE 61 17 65</v>
      </c>
      <c r="K8" s="127"/>
      <c r="L8" s="31">
        <v>3</v>
      </c>
      <c r="M8" s="31">
        <f t="shared" si="13"/>
        <v>2</v>
      </c>
      <c r="N8" s="31">
        <f t="shared" si="8"/>
        <v>0</v>
      </c>
      <c r="O8" s="31" t="str">
        <f>IF(LEN(Q8)=0,"",DEC2HEX(MOD(HEX2DEC(INDEX(Assembler!$D$13:$D$512,M8))+N8,65536),4))</f>
        <v/>
      </c>
      <c r="P8" s="78" t="str">
        <f t="shared" si="9"/>
        <v/>
      </c>
      <c r="Q8" s="31" t="str">
        <f>INDEX(Assembler!$E$13:$G$512,M8,N8+1)</f>
        <v/>
      </c>
      <c r="R8" s="81"/>
      <c r="S8" s="31">
        <f t="shared" si="10"/>
        <v>3</v>
      </c>
      <c r="T8" s="31">
        <f>IF(LEN(S8)=0,1,IF(S8-1=S7,IF(L8&lt;16,0,IF(SUM(T3:T7)=0,1,0)),1))</f>
        <v>0</v>
      </c>
      <c r="U8" s="31" t="str">
        <f t="shared" si="2"/>
        <v/>
      </c>
      <c r="V8" s="31" t="str">
        <f t="shared" si="3"/>
        <v/>
      </c>
      <c r="W8" s="31" t="str">
        <f>IF(LEN(U8)=0,"",SUM(T$5:T8))</f>
        <v/>
      </c>
      <c r="X8" s="31" t="str">
        <f t="shared" si="4"/>
        <v/>
      </c>
      <c r="Y8" s="31" t="str">
        <f t="shared" si="11"/>
        <v/>
      </c>
    </row>
    <row r="9" spans="1:25" x14ac:dyDescent="0.2">
      <c r="A9" s="127"/>
      <c r="B9" s="82" t="str">
        <f t="shared" si="0"/>
        <v>0004</v>
      </c>
      <c r="C9" s="82" t="str">
        <f t="shared" si="1"/>
        <v>80</v>
      </c>
      <c r="D9" s="127"/>
      <c r="E9" s="82" t="str">
        <f t="shared" si="5"/>
        <v>000004</v>
      </c>
      <c r="F9" s="82" t="str">
        <f t="shared" si="6"/>
        <v>200</v>
      </c>
      <c r="G9" s="127"/>
      <c r="H9" s="75" t="str">
        <f t="shared" si="7"/>
        <v/>
      </c>
      <c r="I9" s="127"/>
      <c r="J9" s="75" t="str">
        <f t="shared" si="12"/>
        <v/>
      </c>
      <c r="K9" s="127"/>
      <c r="L9" s="31">
        <v>4</v>
      </c>
      <c r="M9" s="31">
        <f t="shared" si="13"/>
        <v>2</v>
      </c>
      <c r="N9" s="31">
        <f t="shared" si="8"/>
        <v>1</v>
      </c>
      <c r="O9" s="31" t="str">
        <f>IF(LEN(Q9)=0,"",DEC2HEX(MOD(HEX2DEC(INDEX(Assembler!$D$13:$D$512,M9))+N9,65536),4))</f>
        <v/>
      </c>
      <c r="P9" s="78" t="str">
        <f t="shared" si="9"/>
        <v/>
      </c>
      <c r="Q9" s="31" t="str">
        <f>INDEX(Assembler!$E$13:$G$512,M9,N9+1)</f>
        <v/>
      </c>
      <c r="R9" s="81"/>
      <c r="S9" s="31">
        <f t="shared" si="10"/>
        <v>4</v>
      </c>
      <c r="T9" s="31">
        <f>IF(LEN(S9)=0,1,IF(S9-1=S8,IF(L9&lt;16,0,IF(SUM(T3:T8)=0,1,0)),1))</f>
        <v>0</v>
      </c>
      <c r="U9" s="31" t="str">
        <f t="shared" si="2"/>
        <v/>
      </c>
      <c r="V9" s="31" t="str">
        <f t="shared" si="3"/>
        <v/>
      </c>
      <c r="W9" s="31" t="str">
        <f>IF(LEN(U9)=0,"",SUM(T$5:T9))</f>
        <v/>
      </c>
      <c r="X9" s="31" t="str">
        <f t="shared" si="4"/>
        <v/>
      </c>
      <c r="Y9" s="31" t="str">
        <f t="shared" si="11"/>
        <v/>
      </c>
    </row>
    <row r="10" spans="1:25" x14ac:dyDescent="0.2">
      <c r="A10" s="127"/>
      <c r="B10" s="82" t="str">
        <f t="shared" si="0"/>
        <v>0005</v>
      </c>
      <c r="C10" s="82" t="str">
        <f t="shared" si="1"/>
        <v>01</v>
      </c>
      <c r="D10" s="127"/>
      <c r="E10" s="82" t="str">
        <f t="shared" si="5"/>
        <v>000005</v>
      </c>
      <c r="F10" s="82" t="str">
        <f t="shared" si="6"/>
        <v>001</v>
      </c>
      <c r="G10" s="127"/>
      <c r="H10" s="75" t="str">
        <f t="shared" si="7"/>
        <v/>
      </c>
      <c r="I10" s="127"/>
      <c r="J10" s="75" t="str">
        <f t="shared" si="12"/>
        <v/>
      </c>
      <c r="K10" s="127"/>
      <c r="L10" s="31">
        <v>5</v>
      </c>
      <c r="M10" s="31">
        <f t="shared" si="13"/>
        <v>2</v>
      </c>
      <c r="N10" s="31">
        <f t="shared" si="8"/>
        <v>2</v>
      </c>
      <c r="O10" s="31" t="str">
        <f>IF(LEN(Q10)=0,"",DEC2HEX(MOD(HEX2DEC(INDEX(Assembler!$D$13:$D$512,M10))+N10,65536),4))</f>
        <v/>
      </c>
      <c r="P10" s="78" t="str">
        <f t="shared" si="9"/>
        <v/>
      </c>
      <c r="Q10" s="31" t="str">
        <f>INDEX(Assembler!$E$13:$G$512,M10,N10+1)</f>
        <v/>
      </c>
      <c r="R10" s="81"/>
      <c r="S10" s="31">
        <f t="shared" si="10"/>
        <v>5</v>
      </c>
      <c r="T10" s="31">
        <f>IF(LEN(S10)=0,1,IF(S10-1=S9,IF(L10&lt;16,0,IF(SUM(T3:T9)=0,1,0)),1))</f>
        <v>0</v>
      </c>
      <c r="U10" s="31" t="str">
        <f t="shared" si="2"/>
        <v/>
      </c>
      <c r="V10" s="31" t="str">
        <f t="shared" si="3"/>
        <v/>
      </c>
      <c r="W10" s="31" t="str">
        <f>IF(LEN(U10)=0,"",SUM(T$5:T10))</f>
        <v/>
      </c>
      <c r="X10" s="31" t="str">
        <f t="shared" si="4"/>
        <v/>
      </c>
      <c r="Y10" s="31" t="str">
        <f t="shared" si="11"/>
        <v/>
      </c>
    </row>
    <row r="11" spans="1:25" x14ac:dyDescent="0.2">
      <c r="A11" s="127"/>
      <c r="B11" s="82" t="str">
        <f t="shared" si="0"/>
        <v>0006</v>
      </c>
      <c r="C11" s="82" t="str">
        <f t="shared" si="1"/>
        <v>0E</v>
      </c>
      <c r="D11" s="127"/>
      <c r="E11" s="82" t="str">
        <f t="shared" si="5"/>
        <v>000006</v>
      </c>
      <c r="F11" s="82" t="str">
        <f t="shared" si="6"/>
        <v>016</v>
      </c>
      <c r="G11" s="127"/>
      <c r="H11" s="75" t="str">
        <f t="shared" si="7"/>
        <v/>
      </c>
      <c r="I11" s="127"/>
      <c r="J11" s="75" t="str">
        <f t="shared" si="12"/>
        <v/>
      </c>
      <c r="K11" s="127"/>
      <c r="L11" s="31">
        <v>6</v>
      </c>
      <c r="M11" s="31">
        <f t="shared" si="13"/>
        <v>3</v>
      </c>
      <c r="N11" s="31">
        <f t="shared" si="8"/>
        <v>0</v>
      </c>
      <c r="O11" s="31" t="str">
        <f>IF(LEN(Q11)=0,"",DEC2HEX(MOD(HEX2DEC(INDEX(Assembler!$D$13:$D$512,M11))+N11,65536),4))</f>
        <v/>
      </c>
      <c r="P11" s="78" t="str">
        <f t="shared" si="9"/>
        <v/>
      </c>
      <c r="Q11" s="31" t="str">
        <f>INDEX(Assembler!$E$13:$G$512,M11,N11+1)</f>
        <v/>
      </c>
      <c r="R11" s="81"/>
      <c r="S11" s="31">
        <f t="shared" si="10"/>
        <v>6</v>
      </c>
      <c r="T11" s="31">
        <f>IF(LEN(S11)=0,1,IF(S11-1=S10,IF(L11&lt;16,0,IF(SUM(T3:T10)=0,1,0)),1))</f>
        <v>0</v>
      </c>
      <c r="U11" s="31" t="str">
        <f t="shared" si="2"/>
        <v/>
      </c>
      <c r="V11" s="31" t="str">
        <f t="shared" si="3"/>
        <v/>
      </c>
      <c r="W11" s="31" t="str">
        <f>IF(LEN(U11)=0,"",SUM(T$5:T11))</f>
        <v/>
      </c>
      <c r="X11" s="31" t="str">
        <f t="shared" si="4"/>
        <v/>
      </c>
      <c r="Y11" s="31" t="str">
        <f t="shared" si="11"/>
        <v/>
      </c>
    </row>
    <row r="12" spans="1:25" x14ac:dyDescent="0.2">
      <c r="A12" s="127"/>
      <c r="B12" s="82" t="str">
        <f t="shared" si="0"/>
        <v>0007</v>
      </c>
      <c r="C12" s="82" t="str">
        <f t="shared" si="1"/>
        <v>00</v>
      </c>
      <c r="D12" s="127"/>
      <c r="E12" s="82" t="str">
        <f t="shared" si="5"/>
        <v>000007</v>
      </c>
      <c r="F12" s="82" t="str">
        <f t="shared" si="6"/>
        <v>000</v>
      </c>
      <c r="G12" s="127"/>
      <c r="H12" s="75" t="str">
        <f t="shared" si="7"/>
        <v/>
      </c>
      <c r="I12" s="127"/>
      <c r="J12" s="75" t="str">
        <f t="shared" si="12"/>
        <v/>
      </c>
      <c r="K12" s="127"/>
      <c r="L12" s="31">
        <v>7</v>
      </c>
      <c r="M12" s="31">
        <f t="shared" si="13"/>
        <v>3</v>
      </c>
      <c r="N12" s="31">
        <f t="shared" si="8"/>
        <v>1</v>
      </c>
      <c r="O12" s="31" t="str">
        <f>IF(LEN(Q12)=0,"",DEC2HEX(MOD(HEX2DEC(INDEX(Assembler!$D$13:$D$512,M12))+N12,65536),4))</f>
        <v/>
      </c>
      <c r="P12" s="78" t="str">
        <f t="shared" si="9"/>
        <v/>
      </c>
      <c r="Q12" s="31" t="str">
        <f>INDEX(Assembler!$E$13:$G$512,M12,N12+1)</f>
        <v/>
      </c>
      <c r="R12" s="81"/>
      <c r="S12" s="31">
        <f t="shared" si="10"/>
        <v>7</v>
      </c>
      <c r="T12" s="31">
        <f>IF(LEN(S12)=0,1,IF(S12-1=S11,IF(L12&lt;16,0,IF(SUM(T3:T11)=0,1,0)),1))</f>
        <v>0</v>
      </c>
      <c r="U12" s="31" t="str">
        <f t="shared" si="2"/>
        <v/>
      </c>
      <c r="V12" s="31" t="str">
        <f t="shared" si="3"/>
        <v/>
      </c>
      <c r="W12" s="31" t="str">
        <f>IF(LEN(U12)=0,"",SUM(T$5:T12))</f>
        <v/>
      </c>
      <c r="X12" s="31" t="str">
        <f t="shared" si="4"/>
        <v/>
      </c>
      <c r="Y12" s="31" t="str">
        <f t="shared" si="11"/>
        <v/>
      </c>
    </row>
    <row r="13" spans="1:25" x14ac:dyDescent="0.2">
      <c r="A13" s="127"/>
      <c r="B13" s="82" t="str">
        <f t="shared" si="0"/>
        <v>0008</v>
      </c>
      <c r="C13" s="82" t="str">
        <f t="shared" si="1"/>
        <v>1A</v>
      </c>
      <c r="D13" s="127"/>
      <c r="E13" s="82" t="str">
        <f t="shared" si="5"/>
        <v>000010</v>
      </c>
      <c r="F13" s="82" t="str">
        <f t="shared" si="6"/>
        <v>032</v>
      </c>
      <c r="G13" s="127"/>
      <c r="H13" s="75" t="str">
        <f t="shared" si="7"/>
        <v/>
      </c>
      <c r="I13" s="127"/>
      <c r="J13" s="75" t="str">
        <f t="shared" si="12"/>
        <v/>
      </c>
      <c r="K13" s="127"/>
      <c r="L13" s="31">
        <v>8</v>
      </c>
      <c r="M13" s="31">
        <f t="shared" si="13"/>
        <v>3</v>
      </c>
      <c r="N13" s="31">
        <f t="shared" si="8"/>
        <v>2</v>
      </c>
      <c r="O13" s="31" t="str">
        <f>IF(LEN(Q13)=0,"",DEC2HEX(MOD(HEX2DEC(INDEX(Assembler!$D$13:$D$512,M13))+N13,65536),4))</f>
        <v/>
      </c>
      <c r="P13" s="78" t="str">
        <f t="shared" si="9"/>
        <v/>
      </c>
      <c r="Q13" s="31" t="str">
        <f>INDEX(Assembler!$E$13:$G$512,M13,N13+1)</f>
        <v/>
      </c>
      <c r="R13" s="81"/>
      <c r="S13" s="31">
        <f t="shared" si="10"/>
        <v>8</v>
      </c>
      <c r="T13" s="31">
        <f>IF(LEN(S13)=0,1,IF(S13-1=S12,IF(L13&lt;16,0,IF(SUM(T3:T12)=0,1,0)),1))</f>
        <v>0</v>
      </c>
      <c r="U13" s="31" t="str">
        <f t="shared" si="2"/>
        <v/>
      </c>
      <c r="V13" s="31" t="str">
        <f t="shared" si="3"/>
        <v/>
      </c>
      <c r="W13" s="31" t="str">
        <f>IF(LEN(U13)=0,"",SUM(T$5:T13))</f>
        <v/>
      </c>
      <c r="X13" s="31" t="str">
        <f t="shared" si="4"/>
        <v/>
      </c>
      <c r="Y13" s="31" t="str">
        <f t="shared" si="11"/>
        <v/>
      </c>
    </row>
    <row r="14" spans="1:25" x14ac:dyDescent="0.2">
      <c r="A14" s="127"/>
      <c r="B14" s="82" t="str">
        <f t="shared" si="0"/>
        <v>0009</v>
      </c>
      <c r="C14" s="82" t="str">
        <f t="shared" si="1"/>
        <v>1A</v>
      </c>
      <c r="D14" s="127"/>
      <c r="E14" s="82" t="str">
        <f t="shared" si="5"/>
        <v>000011</v>
      </c>
      <c r="F14" s="82" t="str">
        <f t="shared" si="6"/>
        <v>032</v>
      </c>
      <c r="G14" s="127"/>
      <c r="H14" s="75" t="str">
        <f t="shared" si="7"/>
        <v/>
      </c>
      <c r="I14" s="127"/>
      <c r="J14" s="75" t="str">
        <f t="shared" si="12"/>
        <v/>
      </c>
      <c r="K14" s="127"/>
      <c r="L14" s="31">
        <v>9</v>
      </c>
      <c r="M14" s="31">
        <f t="shared" si="13"/>
        <v>4</v>
      </c>
      <c r="N14" s="31">
        <f t="shared" si="8"/>
        <v>0</v>
      </c>
      <c r="O14" s="31" t="str">
        <f>IF(LEN(Q14)=0,"",DEC2HEX(MOD(HEX2DEC(INDEX(Assembler!$D$13:$D$512,M14))+N14,65536),4))</f>
        <v/>
      </c>
      <c r="P14" s="78" t="str">
        <f t="shared" si="9"/>
        <v/>
      </c>
      <c r="Q14" s="31" t="str">
        <f>INDEX(Assembler!$E$13:$G$512,M14,N14+1)</f>
        <v/>
      </c>
      <c r="R14" s="81"/>
      <c r="S14" s="31">
        <f t="shared" si="10"/>
        <v>9</v>
      </c>
      <c r="T14" s="31">
        <f>IF(LEN(S14)=0,1,IF(S14-1=S13,IF(L14&lt;16,0,IF(SUM(T3:T13)=0,1,0)),1))</f>
        <v>0</v>
      </c>
      <c r="U14" s="31" t="str">
        <f t="shared" si="2"/>
        <v/>
      </c>
      <c r="V14" s="31" t="str">
        <f t="shared" si="3"/>
        <v/>
      </c>
      <c r="W14" s="31" t="str">
        <f>IF(LEN(U14)=0,"",SUM(T$5:T14))</f>
        <v/>
      </c>
      <c r="X14" s="31" t="str">
        <f t="shared" si="4"/>
        <v/>
      </c>
      <c r="Y14" s="31" t="str">
        <f t="shared" si="11"/>
        <v/>
      </c>
    </row>
    <row r="15" spans="1:25" x14ac:dyDescent="0.2">
      <c r="A15" s="127"/>
      <c r="B15" s="82" t="str">
        <f t="shared" si="0"/>
        <v>000A</v>
      </c>
      <c r="C15" s="82" t="str">
        <f t="shared" si="1"/>
        <v>1A</v>
      </c>
      <c r="D15" s="127"/>
      <c r="E15" s="82" t="str">
        <f t="shared" si="5"/>
        <v>000012</v>
      </c>
      <c r="F15" s="82" t="str">
        <f t="shared" si="6"/>
        <v>032</v>
      </c>
      <c r="G15" s="127"/>
      <c r="H15" s="75" t="str">
        <f t="shared" si="7"/>
        <v/>
      </c>
      <c r="I15" s="127"/>
      <c r="J15" s="75" t="str">
        <f t="shared" si="12"/>
        <v/>
      </c>
      <c r="K15" s="127"/>
      <c r="L15" s="31">
        <v>10</v>
      </c>
      <c r="M15" s="31">
        <f t="shared" si="13"/>
        <v>4</v>
      </c>
      <c r="N15" s="31">
        <f t="shared" si="8"/>
        <v>1</v>
      </c>
      <c r="O15" s="31" t="str">
        <f>IF(LEN(Q15)=0,"",DEC2HEX(MOD(HEX2DEC(INDEX(Assembler!$D$13:$D$512,M15))+N15,65536),4))</f>
        <v/>
      </c>
      <c r="P15" s="78" t="str">
        <f t="shared" si="9"/>
        <v/>
      </c>
      <c r="Q15" s="31" t="str">
        <f>INDEX(Assembler!$E$13:$G$512,M15,N15+1)</f>
        <v/>
      </c>
      <c r="R15" s="81"/>
      <c r="S15" s="31">
        <f t="shared" si="10"/>
        <v>10</v>
      </c>
      <c r="T15" s="31">
        <f>IF(LEN(S15)=0,1,IF(S15-1=S14,IF(L15&lt;16,0,IF(SUM(T3:T14)=0,1,0)),1))</f>
        <v>0</v>
      </c>
      <c r="U15" s="31" t="str">
        <f t="shared" si="2"/>
        <v/>
      </c>
      <c r="V15" s="31" t="str">
        <f t="shared" si="3"/>
        <v/>
      </c>
      <c r="W15" s="31" t="str">
        <f>IF(LEN(U15)=0,"",SUM(T$5:T15))</f>
        <v/>
      </c>
      <c r="X15" s="31" t="str">
        <f t="shared" si="4"/>
        <v/>
      </c>
      <c r="Y15" s="31" t="str">
        <f t="shared" si="11"/>
        <v/>
      </c>
    </row>
    <row r="16" spans="1:25" x14ac:dyDescent="0.2">
      <c r="A16" s="127"/>
      <c r="B16" s="82" t="str">
        <f t="shared" si="0"/>
        <v>000B</v>
      </c>
      <c r="C16" s="82" t="str">
        <f t="shared" si="1"/>
        <v>1A</v>
      </c>
      <c r="D16" s="127"/>
      <c r="E16" s="82" t="str">
        <f t="shared" si="5"/>
        <v>000013</v>
      </c>
      <c r="F16" s="82" t="str">
        <f t="shared" si="6"/>
        <v>032</v>
      </c>
      <c r="G16" s="127"/>
      <c r="H16" s="75" t="str">
        <f t="shared" si="7"/>
        <v/>
      </c>
      <c r="I16" s="127"/>
      <c r="J16" s="75" t="str">
        <f t="shared" si="12"/>
        <v/>
      </c>
      <c r="K16" s="127"/>
      <c r="L16" s="31">
        <v>11</v>
      </c>
      <c r="M16" s="31">
        <f t="shared" si="13"/>
        <v>4</v>
      </c>
      <c r="N16" s="31">
        <f t="shared" si="8"/>
        <v>2</v>
      </c>
      <c r="O16" s="31" t="str">
        <f>IF(LEN(Q16)=0,"",DEC2HEX(MOD(HEX2DEC(INDEX(Assembler!$D$13:$D$512,M16))+N16,65536),4))</f>
        <v/>
      </c>
      <c r="P16" s="78" t="str">
        <f t="shared" si="9"/>
        <v/>
      </c>
      <c r="Q16" s="31" t="str">
        <f>INDEX(Assembler!$E$13:$G$512,M16,N16+1)</f>
        <v/>
      </c>
      <c r="R16" s="81"/>
      <c r="S16" s="31">
        <f t="shared" si="10"/>
        <v>11</v>
      </c>
      <c r="T16" s="31">
        <f>IF(LEN(S16)=0,1,IF(S16-1=S15,IF(L16&lt;16,0,IF(SUM(T3:T15)=0,1,0)),1))</f>
        <v>0</v>
      </c>
      <c r="U16" s="31" t="str">
        <f t="shared" si="2"/>
        <v/>
      </c>
      <c r="V16" s="31" t="str">
        <f t="shared" si="3"/>
        <v/>
      </c>
      <c r="W16" s="31" t="str">
        <f>IF(LEN(U16)=0,"",SUM(T$5:T16))</f>
        <v/>
      </c>
      <c r="X16" s="31" t="str">
        <f t="shared" si="4"/>
        <v/>
      </c>
      <c r="Y16" s="31" t="str">
        <f t="shared" si="11"/>
        <v/>
      </c>
    </row>
    <row r="17" spans="1:25" x14ac:dyDescent="0.2">
      <c r="A17" s="127"/>
      <c r="B17" s="82" t="str">
        <f t="shared" si="0"/>
        <v>000C</v>
      </c>
      <c r="C17" s="82" t="str">
        <f t="shared" si="1"/>
        <v>09</v>
      </c>
      <c r="D17" s="127"/>
      <c r="E17" s="82" t="str">
        <f t="shared" si="5"/>
        <v>000014</v>
      </c>
      <c r="F17" s="82" t="str">
        <f t="shared" si="6"/>
        <v>011</v>
      </c>
      <c r="G17" s="127"/>
      <c r="H17" s="75" t="str">
        <f t="shared" si="7"/>
        <v/>
      </c>
      <c r="I17" s="127"/>
      <c r="J17" s="75" t="str">
        <f t="shared" si="12"/>
        <v/>
      </c>
      <c r="K17" s="127"/>
      <c r="L17" s="31">
        <v>12</v>
      </c>
      <c r="M17" s="31">
        <f t="shared" si="13"/>
        <v>5</v>
      </c>
      <c r="N17" s="31">
        <f t="shared" si="8"/>
        <v>0</v>
      </c>
      <c r="O17" s="31" t="str">
        <f>IF(LEN(Q17)=0,"",DEC2HEX(MOD(HEX2DEC(INDEX(Assembler!$D$13:$D$512,M17))+N17,65536),4))</f>
        <v/>
      </c>
      <c r="P17" s="78" t="str">
        <f t="shared" si="9"/>
        <v/>
      </c>
      <c r="Q17" s="31" t="str">
        <f>INDEX(Assembler!$E$13:$G$512,M17,N17+1)</f>
        <v/>
      </c>
      <c r="R17" s="81"/>
      <c r="S17" s="31">
        <f t="shared" si="10"/>
        <v>12</v>
      </c>
      <c r="T17" s="31">
        <f>IF(LEN(S17)=0,1,IF(S17-1=S16,IF(L17&lt;16,0,IF(SUM(T3:T16)=0,1,0)),1))</f>
        <v>0</v>
      </c>
      <c r="U17" s="31" t="str">
        <f t="shared" si="2"/>
        <v/>
      </c>
      <c r="V17" s="31" t="str">
        <f t="shared" si="3"/>
        <v/>
      </c>
      <c r="W17" s="31" t="str">
        <f>IF(LEN(U17)=0,"",SUM(T$5:T17))</f>
        <v/>
      </c>
      <c r="X17" s="31" t="str">
        <f t="shared" si="4"/>
        <v/>
      </c>
      <c r="Y17" s="31" t="str">
        <f t="shared" si="11"/>
        <v/>
      </c>
    </row>
    <row r="18" spans="1:25" x14ac:dyDescent="0.2">
      <c r="A18" s="127"/>
      <c r="B18" s="82" t="str">
        <f t="shared" si="0"/>
        <v>000D</v>
      </c>
      <c r="C18" s="82" t="str">
        <f t="shared" si="1"/>
        <v>D2</v>
      </c>
      <c r="D18" s="127"/>
      <c r="E18" s="82" t="str">
        <f t="shared" si="5"/>
        <v>000015</v>
      </c>
      <c r="F18" s="82" t="str">
        <f t="shared" si="6"/>
        <v>322</v>
      </c>
      <c r="G18" s="127"/>
      <c r="H18" s="75" t="str">
        <f t="shared" si="7"/>
        <v/>
      </c>
      <c r="I18" s="127"/>
      <c r="J18" s="75" t="str">
        <f t="shared" si="12"/>
        <v/>
      </c>
      <c r="K18" s="127"/>
      <c r="L18" s="31">
        <v>13</v>
      </c>
      <c r="M18" s="31">
        <f t="shared" si="13"/>
        <v>5</v>
      </c>
      <c r="N18" s="31">
        <f t="shared" si="8"/>
        <v>1</v>
      </c>
      <c r="O18" s="31" t="str">
        <f>IF(LEN(Q18)=0,"",DEC2HEX(MOD(HEX2DEC(INDEX(Assembler!$D$13:$D$512,M18))+N18,65536),4))</f>
        <v/>
      </c>
      <c r="P18" s="78" t="str">
        <f t="shared" si="9"/>
        <v/>
      </c>
      <c r="Q18" s="31" t="str">
        <f>INDEX(Assembler!$E$13:$G$512,M18,N18+1)</f>
        <v/>
      </c>
      <c r="R18" s="81"/>
      <c r="S18" s="31">
        <f t="shared" si="10"/>
        <v>13</v>
      </c>
      <c r="T18" s="31">
        <f t="shared" ref="T18:T81" si="14">IF(LEN(S18)=0,1,IF(S18-1=S17,IF(L18&lt;16,0,IF(SUM(T3:T17)=0,1,0)),1))</f>
        <v>0</v>
      </c>
      <c r="U18" s="31" t="str">
        <f t="shared" si="2"/>
        <v/>
      </c>
      <c r="V18" s="31" t="str">
        <f t="shared" si="3"/>
        <v/>
      </c>
      <c r="W18" s="31" t="str">
        <f>IF(LEN(U18)=0,"",SUM(T$5:T18))</f>
        <v/>
      </c>
      <c r="X18" s="31" t="str">
        <f t="shared" si="4"/>
        <v/>
      </c>
      <c r="Y18" s="31" t="str">
        <f t="shared" si="11"/>
        <v/>
      </c>
    </row>
    <row r="19" spans="1:25" x14ac:dyDescent="0.2">
      <c r="A19" s="127"/>
      <c r="B19" s="82" t="str">
        <f t="shared" si="0"/>
        <v>000E</v>
      </c>
      <c r="C19" s="82" t="str">
        <f t="shared" si="1"/>
        <v>08</v>
      </c>
      <c r="D19" s="127"/>
      <c r="E19" s="82" t="str">
        <f t="shared" si="5"/>
        <v>000016</v>
      </c>
      <c r="F19" s="82" t="str">
        <f t="shared" si="6"/>
        <v>010</v>
      </c>
      <c r="G19" s="127"/>
      <c r="H19" s="75" t="str">
        <f t="shared" si="7"/>
        <v/>
      </c>
      <c r="I19" s="127"/>
      <c r="J19" s="75" t="str">
        <f t="shared" si="12"/>
        <v/>
      </c>
      <c r="K19" s="127"/>
      <c r="L19" s="31">
        <v>14</v>
      </c>
      <c r="M19" s="31">
        <f t="shared" si="13"/>
        <v>5</v>
      </c>
      <c r="N19" s="31">
        <f t="shared" si="8"/>
        <v>2</v>
      </c>
      <c r="O19" s="31" t="str">
        <f>IF(LEN(Q19)=0,"",DEC2HEX(MOD(HEX2DEC(INDEX(Assembler!$D$13:$D$512,M19))+N19,65536),4))</f>
        <v/>
      </c>
      <c r="P19" s="78" t="str">
        <f t="shared" si="9"/>
        <v/>
      </c>
      <c r="Q19" s="31" t="str">
        <f>INDEX(Assembler!$E$13:$G$512,M19,N19+1)</f>
        <v/>
      </c>
      <c r="R19" s="81"/>
      <c r="S19" s="31">
        <f t="shared" si="10"/>
        <v>14</v>
      </c>
      <c r="T19" s="31">
        <f t="shared" si="14"/>
        <v>0</v>
      </c>
      <c r="U19" s="31" t="str">
        <f t="shared" si="2"/>
        <v/>
      </c>
      <c r="V19" s="31" t="str">
        <f t="shared" si="3"/>
        <v/>
      </c>
      <c r="W19" s="31" t="str">
        <f>IF(LEN(U19)=0,"",SUM(T$5:T19))</f>
        <v/>
      </c>
      <c r="X19" s="31" t="str">
        <f t="shared" si="4"/>
        <v/>
      </c>
      <c r="Y19" s="31" t="str">
        <f t="shared" si="11"/>
        <v/>
      </c>
    </row>
    <row r="20" spans="1:25" x14ac:dyDescent="0.2">
      <c r="A20" s="127"/>
      <c r="B20" s="82" t="str">
        <f t="shared" si="0"/>
        <v>000F</v>
      </c>
      <c r="C20" s="82" t="str">
        <f t="shared" si="1"/>
        <v>00</v>
      </c>
      <c r="D20" s="127"/>
      <c r="E20" s="82" t="str">
        <f t="shared" si="5"/>
        <v>000017</v>
      </c>
      <c r="F20" s="82" t="str">
        <f t="shared" si="6"/>
        <v>000</v>
      </c>
      <c r="G20" s="127"/>
      <c r="H20" s="75" t="str">
        <f t="shared" si="7"/>
        <v/>
      </c>
      <c r="I20" s="127"/>
      <c r="J20" s="75" t="str">
        <f t="shared" si="12"/>
        <v/>
      </c>
      <c r="K20" s="127"/>
      <c r="L20" s="31">
        <v>15</v>
      </c>
      <c r="M20" s="31">
        <f t="shared" si="13"/>
        <v>6</v>
      </c>
      <c r="N20" s="31">
        <f t="shared" si="8"/>
        <v>0</v>
      </c>
      <c r="O20" s="31" t="str">
        <f>IF(LEN(Q20)=0,"",DEC2HEX(MOD(HEX2DEC(INDEX(Assembler!$D$13:$D$512,M20))+N20,65536),4))</f>
        <v/>
      </c>
      <c r="P20" s="78" t="str">
        <f t="shared" si="9"/>
        <v/>
      </c>
      <c r="Q20" s="31" t="str">
        <f>INDEX(Assembler!$E$13:$G$512,M20,N20+1)</f>
        <v/>
      </c>
      <c r="R20" s="81"/>
      <c r="S20" s="31">
        <f t="shared" si="10"/>
        <v>15</v>
      </c>
      <c r="T20" s="31">
        <f t="shared" si="14"/>
        <v>0</v>
      </c>
      <c r="U20" s="31" t="str">
        <f t="shared" si="2"/>
        <v/>
      </c>
      <c r="V20" s="31" t="str">
        <f t="shared" si="3"/>
        <v/>
      </c>
      <c r="W20" s="31" t="str">
        <f>IF(LEN(U20)=0,"",SUM(T$5:T20))</f>
        <v/>
      </c>
      <c r="X20" s="31" t="str">
        <f t="shared" si="4"/>
        <v/>
      </c>
      <c r="Y20" s="31" t="str">
        <f t="shared" si="11"/>
        <v/>
      </c>
    </row>
    <row r="21" spans="1:25" x14ac:dyDescent="0.2">
      <c r="A21" s="127"/>
      <c r="B21" s="82" t="str">
        <f t="shared" si="0"/>
        <v>0010</v>
      </c>
      <c r="C21" s="82" t="str">
        <f t="shared" si="1"/>
        <v>DB</v>
      </c>
      <c r="D21" s="127"/>
      <c r="E21" s="82" t="str">
        <f t="shared" si="5"/>
        <v>000020</v>
      </c>
      <c r="F21" s="82" t="str">
        <f t="shared" si="6"/>
        <v>333</v>
      </c>
      <c r="G21" s="127"/>
      <c r="H21" s="75" t="str">
        <f t="shared" si="7"/>
        <v/>
      </c>
      <c r="I21" s="127"/>
      <c r="J21" s="75" t="str">
        <f t="shared" si="12"/>
        <v/>
      </c>
      <c r="K21" s="127"/>
      <c r="L21" s="31">
        <v>16</v>
      </c>
      <c r="M21" s="31">
        <f t="shared" si="13"/>
        <v>6</v>
      </c>
      <c r="N21" s="31">
        <f t="shared" si="8"/>
        <v>1</v>
      </c>
      <c r="O21" s="31" t="str">
        <f>IF(LEN(Q21)=0,"",DEC2HEX(MOD(HEX2DEC(INDEX(Assembler!$D$13:$D$512,M21))+N21,65536),4))</f>
        <v/>
      </c>
      <c r="P21" s="78" t="str">
        <f t="shared" si="9"/>
        <v/>
      </c>
      <c r="Q21" s="31" t="str">
        <f>INDEX(Assembler!$E$13:$G$512,M21,N21+1)</f>
        <v/>
      </c>
      <c r="R21" s="81"/>
      <c r="S21" s="31">
        <f t="shared" si="10"/>
        <v>16</v>
      </c>
      <c r="T21" s="31">
        <f t="shared" si="14"/>
        <v>1</v>
      </c>
      <c r="U21" s="31">
        <f t="shared" si="2"/>
        <v>16</v>
      </c>
      <c r="V21" s="31">
        <f t="shared" si="3"/>
        <v>98</v>
      </c>
      <c r="W21" s="31">
        <f>IF(LEN(U21)=0,"",SUM(T$5:T21))</f>
        <v>2</v>
      </c>
      <c r="X21" s="31" t="str">
        <f t="shared" si="4"/>
        <v>:10001000DBFFAA0F57C30800211800F334121B009E</v>
      </c>
      <c r="Y21" s="31" t="str">
        <f t="shared" si="11"/>
        <v>0010: DB FF AA 0F 57 C3 08 00 21 18 00 F3 34 12 1B 00</v>
      </c>
    </row>
    <row r="22" spans="1:25" x14ac:dyDescent="0.2">
      <c r="A22" s="127"/>
      <c r="B22" s="82" t="str">
        <f t="shared" si="0"/>
        <v>0011</v>
      </c>
      <c r="C22" s="82" t="str">
        <f t="shared" si="1"/>
        <v>FF</v>
      </c>
      <c r="D22" s="127"/>
      <c r="E22" s="82" t="str">
        <f t="shared" si="5"/>
        <v>000021</v>
      </c>
      <c r="F22" s="82" t="str">
        <f t="shared" si="6"/>
        <v>377</v>
      </c>
      <c r="G22" s="127"/>
      <c r="H22" s="75" t="str">
        <f t="shared" si="7"/>
        <v/>
      </c>
      <c r="I22" s="127"/>
      <c r="J22" s="75" t="str">
        <f t="shared" si="12"/>
        <v/>
      </c>
      <c r="K22" s="127"/>
      <c r="L22" s="31">
        <v>17</v>
      </c>
      <c r="M22" s="31">
        <f t="shared" si="13"/>
        <v>6</v>
      </c>
      <c r="N22" s="31">
        <f t="shared" si="8"/>
        <v>2</v>
      </c>
      <c r="O22" s="31" t="str">
        <f>IF(LEN(Q22)=0,"",DEC2HEX(MOD(HEX2DEC(INDEX(Assembler!$D$13:$D$512,M22))+N22,65536),4))</f>
        <v/>
      </c>
      <c r="P22" s="78" t="str">
        <f t="shared" si="9"/>
        <v/>
      </c>
      <c r="Q22" s="31" t="str">
        <f>INDEX(Assembler!$E$13:$G$512,M22,N22+1)</f>
        <v/>
      </c>
      <c r="R22" s="81"/>
      <c r="S22" s="31">
        <f t="shared" si="10"/>
        <v>17</v>
      </c>
      <c r="T22" s="31">
        <f t="shared" si="14"/>
        <v>0</v>
      </c>
      <c r="U22" s="31" t="str">
        <f t="shared" si="2"/>
        <v/>
      </c>
      <c r="V22" s="31" t="str">
        <f t="shared" si="3"/>
        <v/>
      </c>
      <c r="W22" s="31" t="str">
        <f>IF(LEN(U22)=0,"",SUM(T$5:T22))</f>
        <v/>
      </c>
      <c r="X22" s="31" t="str">
        <f t="shared" si="4"/>
        <v/>
      </c>
      <c r="Y22" s="31" t="str">
        <f t="shared" si="11"/>
        <v/>
      </c>
    </row>
    <row r="23" spans="1:25" x14ac:dyDescent="0.2">
      <c r="A23" s="127"/>
      <c r="B23" s="82" t="str">
        <f t="shared" si="0"/>
        <v>0012</v>
      </c>
      <c r="C23" s="82" t="str">
        <f t="shared" si="1"/>
        <v>AA</v>
      </c>
      <c r="D23" s="127"/>
      <c r="E23" s="82" t="str">
        <f t="shared" si="5"/>
        <v>000022</v>
      </c>
      <c r="F23" s="82" t="str">
        <f t="shared" si="6"/>
        <v>252</v>
      </c>
      <c r="G23" s="127"/>
      <c r="H23" s="75" t="str">
        <f t="shared" si="7"/>
        <v/>
      </c>
      <c r="I23" s="127"/>
      <c r="J23" s="75" t="str">
        <f t="shared" si="12"/>
        <v/>
      </c>
      <c r="K23" s="127"/>
      <c r="L23" s="31">
        <v>18</v>
      </c>
      <c r="M23" s="31">
        <f t="shared" si="13"/>
        <v>7</v>
      </c>
      <c r="N23" s="31">
        <f t="shared" si="8"/>
        <v>0</v>
      </c>
      <c r="O23" s="31" t="str">
        <f>IF(LEN(Q23)=0,"",DEC2HEX(MOD(HEX2DEC(INDEX(Assembler!$D$13:$D$512,M23))+N23,65536),4))</f>
        <v>0000</v>
      </c>
      <c r="P23" s="78">
        <f t="shared" si="9"/>
        <v>0</v>
      </c>
      <c r="Q23" s="31" t="str">
        <f>INDEX(Assembler!$E$13:$G$512,M23,N23+1)</f>
        <v>21</v>
      </c>
      <c r="R23" s="81"/>
      <c r="S23" s="31">
        <f t="shared" si="10"/>
        <v>18</v>
      </c>
      <c r="T23" s="31">
        <f t="shared" si="14"/>
        <v>0</v>
      </c>
      <c r="U23" s="31" t="str">
        <f t="shared" si="2"/>
        <v/>
      </c>
      <c r="V23" s="31" t="str">
        <f t="shared" si="3"/>
        <v/>
      </c>
      <c r="W23" s="31" t="str">
        <f>IF(LEN(U23)=0,"",SUM(T$5:T23))</f>
        <v/>
      </c>
      <c r="X23" s="31" t="str">
        <f t="shared" si="4"/>
        <v/>
      </c>
      <c r="Y23" s="31" t="str">
        <f t="shared" si="11"/>
        <v/>
      </c>
    </row>
    <row r="24" spans="1:25" x14ac:dyDescent="0.2">
      <c r="A24" s="127"/>
      <c r="B24" s="82" t="str">
        <f t="shared" si="0"/>
        <v>0013</v>
      </c>
      <c r="C24" s="82" t="str">
        <f t="shared" si="1"/>
        <v>0F</v>
      </c>
      <c r="D24" s="127"/>
      <c r="E24" s="82" t="str">
        <f t="shared" si="5"/>
        <v>000023</v>
      </c>
      <c r="F24" s="82" t="str">
        <f t="shared" si="6"/>
        <v>017</v>
      </c>
      <c r="G24" s="127"/>
      <c r="H24" s="75" t="str">
        <f t="shared" si="7"/>
        <v/>
      </c>
      <c r="I24" s="127"/>
      <c r="J24" s="75" t="str">
        <f t="shared" si="12"/>
        <v/>
      </c>
      <c r="K24" s="127"/>
      <c r="L24" s="31">
        <v>19</v>
      </c>
      <c r="M24" s="31">
        <f t="shared" si="13"/>
        <v>7</v>
      </c>
      <c r="N24" s="31">
        <f t="shared" si="8"/>
        <v>1</v>
      </c>
      <c r="O24" s="31" t="str">
        <f>IF(LEN(Q24)=0,"",DEC2HEX(MOD(HEX2DEC(INDEX(Assembler!$D$13:$D$512,M24))+N24,65536),4))</f>
        <v>0001</v>
      </c>
      <c r="P24" s="78">
        <f t="shared" si="9"/>
        <v>1</v>
      </c>
      <c r="Q24" s="31" t="str">
        <f>INDEX(Assembler!$E$13:$G$512,M24,N24+1)</f>
        <v>00</v>
      </c>
      <c r="R24" s="81"/>
      <c r="S24" s="31">
        <f t="shared" si="10"/>
        <v>19</v>
      </c>
      <c r="T24" s="31">
        <f t="shared" si="14"/>
        <v>0</v>
      </c>
      <c r="U24" s="31" t="str">
        <f t="shared" si="2"/>
        <v/>
      </c>
      <c r="V24" s="31" t="str">
        <f t="shared" si="3"/>
        <v/>
      </c>
      <c r="W24" s="31" t="str">
        <f>IF(LEN(U24)=0,"",SUM(T$5:T24))</f>
        <v/>
      </c>
      <c r="X24" s="31" t="str">
        <f t="shared" si="4"/>
        <v/>
      </c>
      <c r="Y24" s="31" t="str">
        <f t="shared" si="11"/>
        <v/>
      </c>
    </row>
    <row r="25" spans="1:25" x14ac:dyDescent="0.2">
      <c r="A25" s="127"/>
      <c r="B25" s="82" t="str">
        <f t="shared" si="0"/>
        <v>0014</v>
      </c>
      <c r="C25" s="82" t="str">
        <f t="shared" si="1"/>
        <v>57</v>
      </c>
      <c r="D25" s="127"/>
      <c r="E25" s="82" t="str">
        <f t="shared" si="5"/>
        <v>000024</v>
      </c>
      <c r="F25" s="82" t="str">
        <f t="shared" si="6"/>
        <v>127</v>
      </c>
      <c r="G25" s="127"/>
      <c r="H25" s="75" t="str">
        <f t="shared" si="7"/>
        <v/>
      </c>
      <c r="I25" s="127"/>
      <c r="J25" s="75" t="str">
        <f t="shared" si="12"/>
        <v/>
      </c>
      <c r="K25" s="127"/>
      <c r="L25" s="31">
        <v>20</v>
      </c>
      <c r="M25" s="31">
        <f t="shared" si="13"/>
        <v>7</v>
      </c>
      <c r="N25" s="31">
        <f t="shared" si="8"/>
        <v>2</v>
      </c>
      <c r="O25" s="31" t="str">
        <f>IF(LEN(Q25)=0,"",DEC2HEX(MOD(HEX2DEC(INDEX(Assembler!$D$13:$D$512,M25))+N25,65536),4))</f>
        <v>0002</v>
      </c>
      <c r="P25" s="78">
        <f t="shared" si="9"/>
        <v>2</v>
      </c>
      <c r="Q25" s="31" t="str">
        <f>INDEX(Assembler!$E$13:$G$512,M25,N25+1)</f>
        <v>00</v>
      </c>
      <c r="R25" s="81"/>
      <c r="S25" s="31">
        <f t="shared" si="10"/>
        <v>20</v>
      </c>
      <c r="T25" s="31">
        <f t="shared" si="14"/>
        <v>0</v>
      </c>
      <c r="U25" s="31" t="str">
        <f t="shared" si="2"/>
        <v/>
      </c>
      <c r="V25" s="31" t="str">
        <f t="shared" si="3"/>
        <v/>
      </c>
      <c r="W25" s="31" t="str">
        <f>IF(LEN(U25)=0,"",SUM(T$5:T25))</f>
        <v/>
      </c>
      <c r="X25" s="31" t="str">
        <f t="shared" si="4"/>
        <v/>
      </c>
      <c r="Y25" s="31" t="str">
        <f t="shared" si="11"/>
        <v/>
      </c>
    </row>
    <row r="26" spans="1:25" x14ac:dyDescent="0.2">
      <c r="A26" s="127"/>
      <c r="B26" s="82" t="str">
        <f t="shared" si="0"/>
        <v>0015</v>
      </c>
      <c r="C26" s="82" t="str">
        <f t="shared" si="1"/>
        <v>C3</v>
      </c>
      <c r="D26" s="127"/>
      <c r="E26" s="82" t="str">
        <f t="shared" si="5"/>
        <v>000025</v>
      </c>
      <c r="F26" s="82" t="str">
        <f t="shared" si="6"/>
        <v>303</v>
      </c>
      <c r="G26" s="127"/>
      <c r="H26" s="75" t="str">
        <f t="shared" si="7"/>
        <v/>
      </c>
      <c r="I26" s="127"/>
      <c r="J26" s="75" t="str">
        <f t="shared" si="12"/>
        <v/>
      </c>
      <c r="K26" s="127"/>
      <c r="L26" s="31">
        <v>21</v>
      </c>
      <c r="M26" s="31">
        <f t="shared" si="13"/>
        <v>8</v>
      </c>
      <c r="N26" s="31">
        <f t="shared" si="8"/>
        <v>0</v>
      </c>
      <c r="O26" s="31" t="str">
        <f>IF(LEN(Q26)=0,"",DEC2HEX(MOD(HEX2DEC(INDEX(Assembler!$D$13:$D$512,M26))+N26,65536),4))</f>
        <v>0003</v>
      </c>
      <c r="P26" s="78">
        <f t="shared" si="9"/>
        <v>3</v>
      </c>
      <c r="Q26" s="31" t="str">
        <f>INDEX(Assembler!$E$13:$G$512,M26,N26+1)</f>
        <v>16</v>
      </c>
      <c r="R26" s="81"/>
      <c r="S26" s="31">
        <f t="shared" si="10"/>
        <v>21</v>
      </c>
      <c r="T26" s="31">
        <f t="shared" si="14"/>
        <v>0</v>
      </c>
      <c r="U26" s="31" t="str">
        <f t="shared" si="2"/>
        <v/>
      </c>
      <c r="V26" s="31" t="str">
        <f t="shared" si="3"/>
        <v/>
      </c>
      <c r="W26" s="31" t="str">
        <f>IF(LEN(U26)=0,"",SUM(T$5:T26))</f>
        <v/>
      </c>
      <c r="X26" s="31" t="str">
        <f t="shared" si="4"/>
        <v/>
      </c>
      <c r="Y26" s="31" t="str">
        <f t="shared" si="11"/>
        <v/>
      </c>
    </row>
    <row r="27" spans="1:25" x14ac:dyDescent="0.2">
      <c r="A27" s="127"/>
      <c r="B27" s="82" t="str">
        <f t="shared" si="0"/>
        <v>0016</v>
      </c>
      <c r="C27" s="82" t="str">
        <f t="shared" si="1"/>
        <v>08</v>
      </c>
      <c r="D27" s="127"/>
      <c r="E27" s="82" t="str">
        <f t="shared" si="5"/>
        <v>000026</v>
      </c>
      <c r="F27" s="82" t="str">
        <f t="shared" si="6"/>
        <v>010</v>
      </c>
      <c r="G27" s="127"/>
      <c r="H27" s="75" t="str">
        <f t="shared" si="7"/>
        <v/>
      </c>
      <c r="I27" s="127"/>
      <c r="J27" s="75" t="str">
        <f t="shared" si="12"/>
        <v/>
      </c>
      <c r="K27" s="127"/>
      <c r="L27" s="31">
        <v>22</v>
      </c>
      <c r="M27" s="31">
        <f t="shared" si="13"/>
        <v>8</v>
      </c>
      <c r="N27" s="31">
        <f t="shared" si="8"/>
        <v>1</v>
      </c>
      <c r="O27" s="31" t="str">
        <f>IF(LEN(Q27)=0,"",DEC2HEX(MOD(HEX2DEC(INDEX(Assembler!$D$13:$D$512,M27))+N27,65536),4))</f>
        <v>0004</v>
      </c>
      <c r="P27" s="78">
        <f t="shared" si="9"/>
        <v>4</v>
      </c>
      <c r="Q27" s="31" t="str">
        <f>INDEX(Assembler!$E$13:$G$512,M27,N27+1)</f>
        <v>80</v>
      </c>
      <c r="R27" s="81"/>
      <c r="S27" s="31">
        <f t="shared" si="10"/>
        <v>22</v>
      </c>
      <c r="T27" s="31">
        <f t="shared" si="14"/>
        <v>0</v>
      </c>
      <c r="U27" s="31" t="str">
        <f t="shared" si="2"/>
        <v/>
      </c>
      <c r="V27" s="31" t="str">
        <f t="shared" si="3"/>
        <v/>
      </c>
      <c r="W27" s="31" t="str">
        <f>IF(LEN(U27)=0,"",SUM(T$5:T27))</f>
        <v/>
      </c>
      <c r="X27" s="31" t="str">
        <f t="shared" si="4"/>
        <v/>
      </c>
      <c r="Y27" s="31" t="str">
        <f t="shared" si="11"/>
        <v/>
      </c>
    </row>
    <row r="28" spans="1:25" x14ac:dyDescent="0.2">
      <c r="A28" s="127"/>
      <c r="B28" s="82" t="str">
        <f t="shared" si="0"/>
        <v>0017</v>
      </c>
      <c r="C28" s="82" t="str">
        <f t="shared" si="1"/>
        <v>00</v>
      </c>
      <c r="D28" s="127"/>
      <c r="E28" s="82" t="str">
        <f t="shared" si="5"/>
        <v>000027</v>
      </c>
      <c r="F28" s="82" t="str">
        <f t="shared" si="6"/>
        <v>000</v>
      </c>
      <c r="G28" s="127"/>
      <c r="H28" s="75" t="str">
        <f t="shared" si="7"/>
        <v/>
      </c>
      <c r="I28" s="127"/>
      <c r="J28" s="75" t="str">
        <f t="shared" si="12"/>
        <v/>
      </c>
      <c r="K28" s="127"/>
      <c r="L28" s="31">
        <v>23</v>
      </c>
      <c r="M28" s="31">
        <f t="shared" si="13"/>
        <v>8</v>
      </c>
      <c r="N28" s="31">
        <f t="shared" si="8"/>
        <v>2</v>
      </c>
      <c r="O28" s="31" t="str">
        <f>IF(LEN(Q28)=0,"",DEC2HEX(MOD(HEX2DEC(INDEX(Assembler!$D$13:$D$512,M28))+N28,65536),4))</f>
        <v/>
      </c>
      <c r="P28" s="78" t="str">
        <f t="shared" si="9"/>
        <v/>
      </c>
      <c r="Q28" s="31" t="str">
        <f>INDEX(Assembler!$E$13:$G$512,M28,N28+1)</f>
        <v/>
      </c>
      <c r="R28" s="81"/>
      <c r="S28" s="31">
        <f t="shared" si="10"/>
        <v>23</v>
      </c>
      <c r="T28" s="31">
        <f t="shared" si="14"/>
        <v>0</v>
      </c>
      <c r="U28" s="31" t="str">
        <f t="shared" si="2"/>
        <v/>
      </c>
      <c r="V28" s="31" t="str">
        <f t="shared" si="3"/>
        <v/>
      </c>
      <c r="W28" s="31" t="str">
        <f>IF(LEN(U28)=0,"",SUM(T$5:T28))</f>
        <v/>
      </c>
      <c r="X28" s="31" t="str">
        <f t="shared" si="4"/>
        <v/>
      </c>
      <c r="Y28" s="31" t="str">
        <f t="shared" si="11"/>
        <v/>
      </c>
    </row>
    <row r="29" spans="1:25" x14ac:dyDescent="0.2">
      <c r="A29" s="127"/>
      <c r="B29" s="82" t="str">
        <f t="shared" si="0"/>
        <v>0018</v>
      </c>
      <c r="C29" s="82" t="str">
        <f t="shared" si="1"/>
        <v>21</v>
      </c>
      <c r="D29" s="127"/>
      <c r="E29" s="82" t="str">
        <f t="shared" si="5"/>
        <v>000030</v>
      </c>
      <c r="F29" s="82" t="str">
        <f t="shared" si="6"/>
        <v>041</v>
      </c>
      <c r="G29" s="127"/>
      <c r="H29" s="75" t="str">
        <f t="shared" si="7"/>
        <v/>
      </c>
      <c r="I29" s="127"/>
      <c r="J29" s="75" t="str">
        <f t="shared" si="12"/>
        <v/>
      </c>
      <c r="K29" s="127"/>
      <c r="L29" s="31">
        <v>24</v>
      </c>
      <c r="M29" s="31">
        <f t="shared" si="13"/>
        <v>9</v>
      </c>
      <c r="N29" s="31">
        <f t="shared" si="8"/>
        <v>0</v>
      </c>
      <c r="O29" s="31" t="str">
        <f>IF(LEN(Q29)=0,"",DEC2HEX(MOD(HEX2DEC(INDEX(Assembler!$D$13:$D$512,M29))+N29,65536),4))</f>
        <v>0005</v>
      </c>
      <c r="P29" s="78">
        <f t="shared" si="9"/>
        <v>5</v>
      </c>
      <c r="Q29" s="31" t="str">
        <f>INDEX(Assembler!$E$13:$G$512,M29,N29+1)</f>
        <v>01</v>
      </c>
      <c r="R29" s="81"/>
      <c r="S29" s="31">
        <f t="shared" si="10"/>
        <v>24</v>
      </c>
      <c r="T29" s="31">
        <f t="shared" si="14"/>
        <v>0</v>
      </c>
      <c r="U29" s="31" t="str">
        <f t="shared" si="2"/>
        <v/>
      </c>
      <c r="V29" s="31" t="str">
        <f t="shared" si="3"/>
        <v/>
      </c>
      <c r="W29" s="31" t="str">
        <f>IF(LEN(U29)=0,"",SUM(T$5:T29))</f>
        <v/>
      </c>
      <c r="X29" s="31" t="str">
        <f t="shared" si="4"/>
        <v/>
      </c>
      <c r="Y29" s="31" t="str">
        <f t="shared" si="11"/>
        <v/>
      </c>
    </row>
    <row r="30" spans="1:25" x14ac:dyDescent="0.2">
      <c r="A30" s="127"/>
      <c r="B30" s="82" t="str">
        <f t="shared" si="0"/>
        <v>0019</v>
      </c>
      <c r="C30" s="82" t="str">
        <f t="shared" si="1"/>
        <v>18</v>
      </c>
      <c r="D30" s="127"/>
      <c r="E30" s="82" t="str">
        <f t="shared" si="5"/>
        <v>000031</v>
      </c>
      <c r="F30" s="82" t="str">
        <f t="shared" si="6"/>
        <v>030</v>
      </c>
      <c r="G30" s="127"/>
      <c r="H30" s="75" t="str">
        <f t="shared" si="7"/>
        <v/>
      </c>
      <c r="I30" s="127"/>
      <c r="J30" s="75" t="str">
        <f t="shared" si="12"/>
        <v/>
      </c>
      <c r="K30" s="127"/>
      <c r="L30" s="31">
        <v>25</v>
      </c>
      <c r="M30" s="31">
        <f t="shared" si="13"/>
        <v>9</v>
      </c>
      <c r="N30" s="31">
        <f t="shared" si="8"/>
        <v>1</v>
      </c>
      <c r="O30" s="31" t="str">
        <f>IF(LEN(Q30)=0,"",DEC2HEX(MOD(HEX2DEC(INDEX(Assembler!$D$13:$D$512,M30))+N30,65536),4))</f>
        <v>0006</v>
      </c>
      <c r="P30" s="78">
        <f t="shared" si="9"/>
        <v>6</v>
      </c>
      <c r="Q30" s="31" t="str">
        <f>INDEX(Assembler!$E$13:$G$512,M30,N30+1)</f>
        <v>0E</v>
      </c>
      <c r="R30" s="81"/>
      <c r="S30" s="31">
        <f t="shared" si="10"/>
        <v>25</v>
      </c>
      <c r="T30" s="31">
        <f t="shared" si="14"/>
        <v>0</v>
      </c>
      <c r="U30" s="31" t="str">
        <f t="shared" si="2"/>
        <v/>
      </c>
      <c r="V30" s="31" t="str">
        <f t="shared" si="3"/>
        <v/>
      </c>
      <c r="W30" s="31" t="str">
        <f>IF(LEN(U30)=0,"",SUM(T$5:T30))</f>
        <v/>
      </c>
      <c r="X30" s="31" t="str">
        <f t="shared" si="4"/>
        <v/>
      </c>
      <c r="Y30" s="31" t="str">
        <f t="shared" si="11"/>
        <v/>
      </c>
    </row>
    <row r="31" spans="1:25" x14ac:dyDescent="0.2">
      <c r="A31" s="127"/>
      <c r="B31" s="82" t="str">
        <f t="shared" si="0"/>
        <v>001A</v>
      </c>
      <c r="C31" s="82" t="str">
        <f t="shared" si="1"/>
        <v>00</v>
      </c>
      <c r="D31" s="127"/>
      <c r="E31" s="82" t="str">
        <f t="shared" si="5"/>
        <v>000032</v>
      </c>
      <c r="F31" s="82" t="str">
        <f t="shared" si="6"/>
        <v>000</v>
      </c>
      <c r="G31" s="127"/>
      <c r="H31" s="75" t="str">
        <f t="shared" si="7"/>
        <v/>
      </c>
      <c r="I31" s="127"/>
      <c r="J31" s="75" t="str">
        <f t="shared" si="12"/>
        <v/>
      </c>
      <c r="K31" s="127"/>
      <c r="L31" s="31">
        <v>26</v>
      </c>
      <c r="M31" s="31">
        <f t="shared" si="13"/>
        <v>9</v>
      </c>
      <c r="N31" s="31">
        <f t="shared" si="8"/>
        <v>2</v>
      </c>
      <c r="O31" s="31" t="str">
        <f>IF(LEN(Q31)=0,"",DEC2HEX(MOD(HEX2DEC(INDEX(Assembler!$D$13:$D$512,M31))+N31,65536),4))</f>
        <v>0007</v>
      </c>
      <c r="P31" s="78">
        <f t="shared" si="9"/>
        <v>7</v>
      </c>
      <c r="Q31" s="31" t="str">
        <f>INDEX(Assembler!$E$13:$G$512,M31,N31+1)</f>
        <v>00</v>
      </c>
      <c r="R31" s="81"/>
      <c r="S31" s="31">
        <f t="shared" si="10"/>
        <v>26</v>
      </c>
      <c r="T31" s="31">
        <f t="shared" si="14"/>
        <v>0</v>
      </c>
      <c r="U31" s="31" t="str">
        <f t="shared" si="2"/>
        <v/>
      </c>
      <c r="V31" s="31" t="str">
        <f t="shared" si="3"/>
        <v/>
      </c>
      <c r="W31" s="31" t="str">
        <f>IF(LEN(U31)=0,"",SUM(T$5:T31))</f>
        <v/>
      </c>
      <c r="X31" s="31" t="str">
        <f t="shared" si="4"/>
        <v/>
      </c>
      <c r="Y31" s="31" t="str">
        <f t="shared" si="11"/>
        <v/>
      </c>
    </row>
    <row r="32" spans="1:25" x14ac:dyDescent="0.2">
      <c r="A32" s="127"/>
      <c r="B32" s="82" t="str">
        <f t="shared" si="0"/>
        <v>001B</v>
      </c>
      <c r="C32" s="82" t="str">
        <f t="shared" si="1"/>
        <v>F3</v>
      </c>
      <c r="D32" s="127"/>
      <c r="E32" s="82" t="str">
        <f t="shared" si="5"/>
        <v>000033</v>
      </c>
      <c r="F32" s="82" t="str">
        <f t="shared" si="6"/>
        <v>363</v>
      </c>
      <c r="G32" s="127"/>
      <c r="H32" s="75" t="str">
        <f t="shared" si="7"/>
        <v/>
      </c>
      <c r="I32" s="127"/>
      <c r="J32" s="75" t="str">
        <f t="shared" si="12"/>
        <v/>
      </c>
      <c r="K32" s="127"/>
      <c r="L32" s="31">
        <v>27</v>
      </c>
      <c r="M32" s="31">
        <f t="shared" si="13"/>
        <v>10</v>
      </c>
      <c r="N32" s="31">
        <f t="shared" si="8"/>
        <v>0</v>
      </c>
      <c r="O32" s="31" t="str">
        <f>IF(LEN(Q32)=0,"",DEC2HEX(MOD(HEX2DEC(INDEX(Assembler!$D$13:$D$512,M32))+N32,65536),4))</f>
        <v/>
      </c>
      <c r="P32" s="78" t="str">
        <f t="shared" si="9"/>
        <v/>
      </c>
      <c r="Q32" s="31" t="str">
        <f>INDEX(Assembler!$E$13:$G$512,M32,N32+1)</f>
        <v/>
      </c>
      <c r="R32" s="81"/>
      <c r="S32" s="31">
        <f t="shared" si="10"/>
        <v>27</v>
      </c>
      <c r="T32" s="31">
        <f t="shared" si="14"/>
        <v>0</v>
      </c>
      <c r="U32" s="31" t="str">
        <f t="shared" si="2"/>
        <v/>
      </c>
      <c r="V32" s="31" t="str">
        <f t="shared" si="3"/>
        <v/>
      </c>
      <c r="W32" s="31" t="str">
        <f>IF(LEN(U32)=0,"",SUM(T$5:T32))</f>
        <v/>
      </c>
      <c r="X32" s="31" t="str">
        <f t="shared" si="4"/>
        <v/>
      </c>
      <c r="Y32" s="31" t="str">
        <f t="shared" si="11"/>
        <v/>
      </c>
    </row>
    <row r="33" spans="1:25" x14ac:dyDescent="0.2">
      <c r="A33" s="127"/>
      <c r="B33" s="82" t="str">
        <f t="shared" si="0"/>
        <v>001C</v>
      </c>
      <c r="C33" s="82" t="str">
        <f t="shared" si="1"/>
        <v>34</v>
      </c>
      <c r="D33" s="127"/>
      <c r="E33" s="82" t="str">
        <f t="shared" si="5"/>
        <v>000034</v>
      </c>
      <c r="F33" s="82" t="str">
        <f t="shared" si="6"/>
        <v>064</v>
      </c>
      <c r="G33" s="127"/>
      <c r="H33" s="75" t="str">
        <f t="shared" si="7"/>
        <v/>
      </c>
      <c r="I33" s="127"/>
      <c r="J33" s="75" t="str">
        <f t="shared" si="12"/>
        <v/>
      </c>
      <c r="K33" s="127"/>
      <c r="L33" s="31">
        <v>28</v>
      </c>
      <c r="M33" s="31">
        <f t="shared" si="13"/>
        <v>10</v>
      </c>
      <c r="N33" s="31">
        <f t="shared" si="8"/>
        <v>1</v>
      </c>
      <c r="O33" s="31" t="str">
        <f>IF(LEN(Q33)=0,"",DEC2HEX(MOD(HEX2DEC(INDEX(Assembler!$D$13:$D$512,M33))+N33,65536),4))</f>
        <v/>
      </c>
      <c r="P33" s="78" t="str">
        <f t="shared" si="9"/>
        <v/>
      </c>
      <c r="Q33" s="31" t="str">
        <f>INDEX(Assembler!$E$13:$G$512,M33,N33+1)</f>
        <v/>
      </c>
      <c r="R33" s="81"/>
      <c r="S33" s="31">
        <f t="shared" si="10"/>
        <v>28</v>
      </c>
      <c r="T33" s="31">
        <f t="shared" si="14"/>
        <v>0</v>
      </c>
      <c r="U33" s="31" t="str">
        <f t="shared" si="2"/>
        <v/>
      </c>
      <c r="V33" s="31" t="str">
        <f t="shared" si="3"/>
        <v/>
      </c>
      <c r="W33" s="31" t="str">
        <f>IF(LEN(U33)=0,"",SUM(T$5:T33))</f>
        <v/>
      </c>
      <c r="X33" s="31" t="str">
        <f t="shared" si="4"/>
        <v/>
      </c>
      <c r="Y33" s="31" t="str">
        <f t="shared" si="11"/>
        <v/>
      </c>
    </row>
    <row r="34" spans="1:25" x14ac:dyDescent="0.2">
      <c r="A34" s="127"/>
      <c r="B34" s="82" t="str">
        <f t="shared" si="0"/>
        <v>001D</v>
      </c>
      <c r="C34" s="82" t="str">
        <f t="shared" si="1"/>
        <v>12</v>
      </c>
      <c r="D34" s="127"/>
      <c r="E34" s="82" t="str">
        <f t="shared" si="5"/>
        <v>000035</v>
      </c>
      <c r="F34" s="82" t="str">
        <f t="shared" si="6"/>
        <v>022</v>
      </c>
      <c r="G34" s="127"/>
      <c r="H34" s="75" t="str">
        <f t="shared" si="7"/>
        <v/>
      </c>
      <c r="I34" s="127"/>
      <c r="J34" s="75" t="str">
        <f t="shared" si="12"/>
        <v/>
      </c>
      <c r="K34" s="127"/>
      <c r="L34" s="31">
        <v>29</v>
      </c>
      <c r="M34" s="31">
        <f t="shared" si="13"/>
        <v>10</v>
      </c>
      <c r="N34" s="31">
        <f t="shared" si="8"/>
        <v>2</v>
      </c>
      <c r="O34" s="31" t="str">
        <f>IF(LEN(Q34)=0,"",DEC2HEX(MOD(HEX2DEC(INDEX(Assembler!$D$13:$D$512,M34))+N34,65536),4))</f>
        <v/>
      </c>
      <c r="P34" s="78" t="str">
        <f t="shared" si="9"/>
        <v/>
      </c>
      <c r="Q34" s="31" t="str">
        <f>INDEX(Assembler!$E$13:$G$512,M34,N34+1)</f>
        <v/>
      </c>
      <c r="R34" s="81"/>
      <c r="S34" s="31">
        <f t="shared" si="10"/>
        <v>29</v>
      </c>
      <c r="T34" s="31">
        <f t="shared" si="14"/>
        <v>0</v>
      </c>
      <c r="U34" s="31" t="str">
        <f t="shared" si="2"/>
        <v/>
      </c>
      <c r="V34" s="31" t="str">
        <f t="shared" si="3"/>
        <v/>
      </c>
      <c r="W34" s="31" t="str">
        <f>IF(LEN(U34)=0,"",SUM(T$5:T34))</f>
        <v/>
      </c>
      <c r="X34" s="31" t="str">
        <f t="shared" si="4"/>
        <v/>
      </c>
      <c r="Y34" s="31" t="str">
        <f t="shared" si="11"/>
        <v/>
      </c>
    </row>
    <row r="35" spans="1:25" x14ac:dyDescent="0.2">
      <c r="A35" s="127"/>
      <c r="B35" s="82" t="str">
        <f t="shared" si="0"/>
        <v>001E</v>
      </c>
      <c r="C35" s="82" t="str">
        <f t="shared" si="1"/>
        <v>1B</v>
      </c>
      <c r="D35" s="127"/>
      <c r="E35" s="82" t="str">
        <f t="shared" si="5"/>
        <v>000036</v>
      </c>
      <c r="F35" s="82" t="str">
        <f t="shared" si="6"/>
        <v>033</v>
      </c>
      <c r="G35" s="127"/>
      <c r="H35" s="75" t="str">
        <f t="shared" si="7"/>
        <v/>
      </c>
      <c r="I35" s="127"/>
      <c r="J35" s="75" t="str">
        <f t="shared" si="12"/>
        <v/>
      </c>
      <c r="K35" s="127"/>
      <c r="L35" s="31">
        <v>30</v>
      </c>
      <c r="M35" s="31">
        <f t="shared" si="13"/>
        <v>11</v>
      </c>
      <c r="N35" s="31">
        <f t="shared" si="8"/>
        <v>0</v>
      </c>
      <c r="O35" s="31" t="str">
        <f>IF(LEN(Q35)=0,"",DEC2HEX(MOD(HEX2DEC(INDEX(Assembler!$D$13:$D$512,M35))+N35,65536),4))</f>
        <v>0008</v>
      </c>
      <c r="P35" s="78">
        <f t="shared" si="9"/>
        <v>8</v>
      </c>
      <c r="Q35" s="31" t="str">
        <f>INDEX(Assembler!$E$13:$G$512,M35,N35+1)</f>
        <v>1A</v>
      </c>
      <c r="R35" s="81"/>
      <c r="S35" s="31">
        <f t="shared" si="10"/>
        <v>30</v>
      </c>
      <c r="T35" s="31">
        <f t="shared" si="14"/>
        <v>0</v>
      </c>
      <c r="U35" s="31" t="str">
        <f t="shared" si="2"/>
        <v/>
      </c>
      <c r="V35" s="31" t="str">
        <f t="shared" si="3"/>
        <v/>
      </c>
      <c r="W35" s="31" t="str">
        <f>IF(LEN(U35)=0,"",SUM(T$5:T35))</f>
        <v/>
      </c>
      <c r="X35" s="31" t="str">
        <f t="shared" si="4"/>
        <v/>
      </c>
      <c r="Y35" s="31" t="str">
        <f t="shared" si="11"/>
        <v/>
      </c>
    </row>
    <row r="36" spans="1:25" x14ac:dyDescent="0.2">
      <c r="A36" s="127"/>
      <c r="B36" s="82" t="str">
        <f t="shared" si="0"/>
        <v>001F</v>
      </c>
      <c r="C36" s="82" t="str">
        <f t="shared" si="1"/>
        <v>00</v>
      </c>
      <c r="D36" s="127"/>
      <c r="E36" s="82" t="str">
        <f t="shared" si="5"/>
        <v>000037</v>
      </c>
      <c r="F36" s="82" t="str">
        <f t="shared" si="6"/>
        <v>000</v>
      </c>
      <c r="G36" s="127"/>
      <c r="H36" s="75" t="str">
        <f t="shared" si="7"/>
        <v/>
      </c>
      <c r="I36" s="127"/>
      <c r="J36" s="75" t="str">
        <f t="shared" si="12"/>
        <v/>
      </c>
      <c r="K36" s="127"/>
      <c r="L36" s="31">
        <v>31</v>
      </c>
      <c r="M36" s="31">
        <f t="shared" si="13"/>
        <v>11</v>
      </c>
      <c r="N36" s="31">
        <f t="shared" si="8"/>
        <v>1</v>
      </c>
      <c r="O36" s="31" t="str">
        <f>IF(LEN(Q36)=0,"",DEC2HEX(MOD(HEX2DEC(INDEX(Assembler!$D$13:$D$512,M36))+N36,65536),4))</f>
        <v/>
      </c>
      <c r="P36" s="78" t="str">
        <f t="shared" si="9"/>
        <v/>
      </c>
      <c r="Q36" s="31" t="str">
        <f>INDEX(Assembler!$E$13:$G$512,M36,N36+1)</f>
        <v/>
      </c>
      <c r="R36" s="81"/>
      <c r="S36" s="31">
        <f t="shared" si="10"/>
        <v>31</v>
      </c>
      <c r="T36" s="31">
        <f t="shared" si="14"/>
        <v>0</v>
      </c>
      <c r="U36" s="31" t="str">
        <f t="shared" si="2"/>
        <v/>
      </c>
      <c r="V36" s="31" t="str">
        <f t="shared" si="3"/>
        <v/>
      </c>
      <c r="W36" s="31" t="str">
        <f>IF(LEN(U36)=0,"",SUM(T$5:T36))</f>
        <v/>
      </c>
      <c r="X36" s="31" t="str">
        <f t="shared" si="4"/>
        <v/>
      </c>
      <c r="Y36" s="31" t="str">
        <f t="shared" si="11"/>
        <v/>
      </c>
    </row>
    <row r="37" spans="1:25" x14ac:dyDescent="0.2">
      <c r="A37" s="127"/>
      <c r="B37" s="82" t="str">
        <f t="shared" si="0"/>
        <v>0020</v>
      </c>
      <c r="C37" s="82" t="str">
        <f t="shared" si="1"/>
        <v>0E</v>
      </c>
      <c r="D37" s="127"/>
      <c r="E37" s="82" t="str">
        <f t="shared" si="5"/>
        <v>000040</v>
      </c>
      <c r="F37" s="82" t="str">
        <f t="shared" si="6"/>
        <v>016</v>
      </c>
      <c r="G37" s="127"/>
      <c r="H37" s="75" t="str">
        <f t="shared" si="7"/>
        <v/>
      </c>
      <c r="I37" s="127"/>
      <c r="J37" s="75" t="str">
        <f t="shared" si="12"/>
        <v/>
      </c>
      <c r="K37" s="127"/>
      <c r="L37" s="31">
        <v>32</v>
      </c>
      <c r="M37" s="31">
        <f t="shared" si="13"/>
        <v>11</v>
      </c>
      <c r="N37" s="31">
        <f t="shared" si="8"/>
        <v>2</v>
      </c>
      <c r="O37" s="31" t="str">
        <f>IF(LEN(Q37)=0,"",DEC2HEX(MOD(HEX2DEC(INDEX(Assembler!$D$13:$D$512,M37))+N37,65536),4))</f>
        <v/>
      </c>
      <c r="P37" s="78" t="str">
        <f t="shared" si="9"/>
        <v/>
      </c>
      <c r="Q37" s="31" t="str">
        <f>INDEX(Assembler!$E$13:$G$512,M37,N37+1)</f>
        <v/>
      </c>
      <c r="R37" s="81"/>
      <c r="S37" s="31">
        <f t="shared" si="10"/>
        <v>32</v>
      </c>
      <c r="T37" s="31">
        <f t="shared" si="14"/>
        <v>1</v>
      </c>
      <c r="U37" s="31">
        <f t="shared" si="2"/>
        <v>9</v>
      </c>
      <c r="V37" s="31">
        <f t="shared" si="3"/>
        <v>225</v>
      </c>
      <c r="W37" s="31">
        <f>IF(LEN(U37)=0,"",SUM(T$5:T37))</f>
        <v>3</v>
      </c>
      <c r="X37" s="31" t="str">
        <f t="shared" si="4"/>
        <v>:090020000E0E7A0641FE6117651F</v>
      </c>
      <c r="Y37" s="31" t="str">
        <f t="shared" si="11"/>
        <v>0020: 0E 0E 7A 06 41 FE 61 17 65</v>
      </c>
    </row>
    <row r="38" spans="1:25" x14ac:dyDescent="0.2">
      <c r="A38" s="127"/>
      <c r="B38" s="82" t="str">
        <f t="shared" si="0"/>
        <v>0021</v>
      </c>
      <c r="C38" s="82" t="str">
        <f t="shared" si="1"/>
        <v>0E</v>
      </c>
      <c r="D38" s="127"/>
      <c r="E38" s="82" t="str">
        <f t="shared" si="5"/>
        <v>000041</v>
      </c>
      <c r="F38" s="82" t="str">
        <f t="shared" si="6"/>
        <v>016</v>
      </c>
      <c r="G38" s="127"/>
      <c r="H38" s="75" t="str">
        <f t="shared" si="7"/>
        <v/>
      </c>
      <c r="I38" s="127"/>
      <c r="J38" s="75" t="str">
        <f t="shared" si="12"/>
        <v/>
      </c>
      <c r="K38" s="127"/>
      <c r="L38" s="31">
        <v>33</v>
      </c>
      <c r="M38" s="31">
        <f t="shared" si="13"/>
        <v>12</v>
      </c>
      <c r="N38" s="31">
        <f t="shared" si="8"/>
        <v>0</v>
      </c>
      <c r="O38" s="31" t="str">
        <f>IF(LEN(Q38)=0,"",DEC2HEX(MOD(HEX2DEC(INDEX(Assembler!$D$13:$D$512,M38))+N38,65536),4))</f>
        <v>0009</v>
      </c>
      <c r="P38" s="78">
        <f t="shared" si="9"/>
        <v>9</v>
      </c>
      <c r="Q38" s="31" t="str">
        <f>INDEX(Assembler!$E$13:$G$512,M38,N38+1)</f>
        <v>1A</v>
      </c>
      <c r="R38" s="81"/>
      <c r="S38" s="31">
        <f t="shared" si="10"/>
        <v>33</v>
      </c>
      <c r="T38" s="31">
        <f t="shared" si="14"/>
        <v>0</v>
      </c>
      <c r="U38" s="31" t="str">
        <f t="shared" si="2"/>
        <v/>
      </c>
      <c r="V38" s="31" t="str">
        <f t="shared" si="3"/>
        <v/>
      </c>
      <c r="W38" s="31" t="str">
        <f>IF(LEN(U38)=0,"",SUM(T$5:T38))</f>
        <v/>
      </c>
      <c r="X38" s="31" t="str">
        <f t="shared" si="4"/>
        <v/>
      </c>
      <c r="Y38" s="31" t="str">
        <f t="shared" si="11"/>
        <v/>
      </c>
    </row>
    <row r="39" spans="1:25" x14ac:dyDescent="0.2">
      <c r="A39" s="127"/>
      <c r="B39" s="82" t="str">
        <f t="shared" si="0"/>
        <v>0022</v>
      </c>
      <c r="C39" s="82" t="str">
        <f t="shared" si="1"/>
        <v>7A</v>
      </c>
      <c r="D39" s="127"/>
      <c r="E39" s="82" t="str">
        <f t="shared" si="5"/>
        <v>000042</v>
      </c>
      <c r="F39" s="82" t="str">
        <f t="shared" si="6"/>
        <v>172</v>
      </c>
      <c r="G39" s="127"/>
      <c r="H39" s="75" t="str">
        <f t="shared" si="7"/>
        <v/>
      </c>
      <c r="I39" s="127"/>
      <c r="J39" s="75" t="str">
        <f t="shared" si="12"/>
        <v/>
      </c>
      <c r="K39" s="127"/>
      <c r="L39" s="31">
        <v>34</v>
      </c>
      <c r="M39" s="31">
        <f t="shared" si="13"/>
        <v>12</v>
      </c>
      <c r="N39" s="31">
        <f t="shared" si="8"/>
        <v>1</v>
      </c>
      <c r="O39" s="31" t="str">
        <f>IF(LEN(Q39)=0,"",DEC2HEX(MOD(HEX2DEC(INDEX(Assembler!$D$13:$D$512,M39))+N39,65536),4))</f>
        <v/>
      </c>
      <c r="P39" s="78" t="str">
        <f t="shared" si="9"/>
        <v/>
      </c>
      <c r="Q39" s="31" t="str">
        <f>INDEX(Assembler!$E$13:$G$512,M39,N39+1)</f>
        <v/>
      </c>
      <c r="R39" s="81"/>
      <c r="S39" s="31">
        <f t="shared" si="10"/>
        <v>34</v>
      </c>
      <c r="T39" s="31">
        <f t="shared" si="14"/>
        <v>0</v>
      </c>
      <c r="U39" s="31" t="str">
        <f t="shared" si="2"/>
        <v/>
      </c>
      <c r="V39" s="31" t="str">
        <f t="shared" si="3"/>
        <v/>
      </c>
      <c r="W39" s="31" t="str">
        <f>IF(LEN(U39)=0,"",SUM(T$5:T39))</f>
        <v/>
      </c>
      <c r="X39" s="31" t="str">
        <f t="shared" si="4"/>
        <v/>
      </c>
      <c r="Y39" s="31" t="str">
        <f t="shared" si="11"/>
        <v/>
      </c>
    </row>
    <row r="40" spans="1:25" x14ac:dyDescent="0.2">
      <c r="A40" s="127"/>
      <c r="B40" s="82" t="str">
        <f t="shared" si="0"/>
        <v>0023</v>
      </c>
      <c r="C40" s="82" t="str">
        <f t="shared" si="1"/>
        <v>06</v>
      </c>
      <c r="D40" s="127"/>
      <c r="E40" s="82" t="str">
        <f t="shared" si="5"/>
        <v>000043</v>
      </c>
      <c r="F40" s="82" t="str">
        <f t="shared" si="6"/>
        <v>006</v>
      </c>
      <c r="G40" s="127"/>
      <c r="H40" s="75" t="str">
        <f t="shared" si="7"/>
        <v/>
      </c>
      <c r="I40" s="127"/>
      <c r="J40" s="75" t="str">
        <f t="shared" si="12"/>
        <v/>
      </c>
      <c r="K40" s="127"/>
      <c r="L40" s="31">
        <v>35</v>
      </c>
      <c r="M40" s="31">
        <f t="shared" si="13"/>
        <v>12</v>
      </c>
      <c r="N40" s="31">
        <f t="shared" si="8"/>
        <v>2</v>
      </c>
      <c r="O40" s="31" t="str">
        <f>IF(LEN(Q40)=0,"",DEC2HEX(MOD(HEX2DEC(INDEX(Assembler!$D$13:$D$512,M40))+N40,65536),4))</f>
        <v/>
      </c>
      <c r="P40" s="78" t="str">
        <f t="shared" si="9"/>
        <v/>
      </c>
      <c r="Q40" s="31" t="str">
        <f>INDEX(Assembler!$E$13:$G$512,M40,N40+1)</f>
        <v/>
      </c>
      <c r="R40" s="81"/>
      <c r="S40" s="31">
        <f t="shared" si="10"/>
        <v>35</v>
      </c>
      <c r="T40" s="31">
        <f t="shared" si="14"/>
        <v>0</v>
      </c>
      <c r="U40" s="31" t="str">
        <f t="shared" si="2"/>
        <v/>
      </c>
      <c r="V40" s="31" t="str">
        <f t="shared" si="3"/>
        <v/>
      </c>
      <c r="W40" s="31" t="str">
        <f>IF(LEN(U40)=0,"",SUM(T$5:T40))</f>
        <v/>
      </c>
      <c r="X40" s="31" t="str">
        <f t="shared" si="4"/>
        <v/>
      </c>
      <c r="Y40" s="31" t="str">
        <f t="shared" si="11"/>
        <v/>
      </c>
    </row>
    <row r="41" spans="1:25" x14ac:dyDescent="0.2">
      <c r="A41" s="127"/>
      <c r="B41" s="82" t="str">
        <f t="shared" si="0"/>
        <v>0024</v>
      </c>
      <c r="C41" s="82" t="str">
        <f t="shared" si="1"/>
        <v>41</v>
      </c>
      <c r="D41" s="127"/>
      <c r="E41" s="82" t="str">
        <f t="shared" si="5"/>
        <v>000044</v>
      </c>
      <c r="F41" s="82" t="str">
        <f t="shared" si="6"/>
        <v>101</v>
      </c>
      <c r="G41" s="127"/>
      <c r="H41" s="75" t="str">
        <f t="shared" si="7"/>
        <v/>
      </c>
      <c r="I41" s="127"/>
      <c r="J41" s="75" t="str">
        <f t="shared" si="12"/>
        <v/>
      </c>
      <c r="K41" s="127"/>
      <c r="L41" s="31">
        <v>36</v>
      </c>
      <c r="M41" s="31">
        <f t="shared" si="13"/>
        <v>13</v>
      </c>
      <c r="N41" s="31">
        <f t="shared" si="8"/>
        <v>0</v>
      </c>
      <c r="O41" s="31" t="str">
        <f>IF(LEN(Q41)=0,"",DEC2HEX(MOD(HEX2DEC(INDEX(Assembler!$D$13:$D$512,M41))+N41,65536),4))</f>
        <v>000A</v>
      </c>
      <c r="P41" s="78">
        <f t="shared" si="9"/>
        <v>10</v>
      </c>
      <c r="Q41" s="31" t="str">
        <f>INDEX(Assembler!$E$13:$G$512,M41,N41+1)</f>
        <v>1A</v>
      </c>
      <c r="R41" s="81"/>
      <c r="S41" s="31">
        <f t="shared" si="10"/>
        <v>36</v>
      </c>
      <c r="T41" s="31">
        <f t="shared" si="14"/>
        <v>0</v>
      </c>
      <c r="U41" s="31" t="str">
        <f t="shared" si="2"/>
        <v/>
      </c>
      <c r="V41" s="31" t="str">
        <f t="shared" si="3"/>
        <v/>
      </c>
      <c r="W41" s="31" t="str">
        <f>IF(LEN(U41)=0,"",SUM(T$5:T41))</f>
        <v/>
      </c>
      <c r="X41" s="31" t="str">
        <f t="shared" si="4"/>
        <v/>
      </c>
      <c r="Y41" s="31" t="str">
        <f t="shared" si="11"/>
        <v/>
      </c>
    </row>
    <row r="42" spans="1:25" x14ac:dyDescent="0.2">
      <c r="A42" s="127"/>
      <c r="B42" s="82" t="str">
        <f t="shared" si="0"/>
        <v>0025</v>
      </c>
      <c r="C42" s="82" t="str">
        <f t="shared" si="1"/>
        <v>FE</v>
      </c>
      <c r="D42" s="127"/>
      <c r="E42" s="82" t="str">
        <f t="shared" si="5"/>
        <v>000045</v>
      </c>
      <c r="F42" s="82" t="str">
        <f t="shared" si="6"/>
        <v>376</v>
      </c>
      <c r="G42" s="127"/>
      <c r="H42" s="75" t="str">
        <f t="shared" si="7"/>
        <v/>
      </c>
      <c r="I42" s="127"/>
      <c r="J42" s="75" t="str">
        <f t="shared" si="12"/>
        <v/>
      </c>
      <c r="K42" s="127"/>
      <c r="L42" s="31">
        <v>37</v>
      </c>
      <c r="M42" s="31">
        <f t="shared" si="13"/>
        <v>13</v>
      </c>
      <c r="N42" s="31">
        <f t="shared" si="8"/>
        <v>1</v>
      </c>
      <c r="O42" s="31" t="str">
        <f>IF(LEN(Q42)=0,"",DEC2HEX(MOD(HEX2DEC(INDEX(Assembler!$D$13:$D$512,M42))+N42,65536),4))</f>
        <v/>
      </c>
      <c r="P42" s="78" t="str">
        <f t="shared" si="9"/>
        <v/>
      </c>
      <c r="Q42" s="31" t="str">
        <f>INDEX(Assembler!$E$13:$G$512,M42,N42+1)</f>
        <v/>
      </c>
      <c r="R42" s="81"/>
      <c r="S42" s="31">
        <f t="shared" si="10"/>
        <v>37</v>
      </c>
      <c r="T42" s="31">
        <f t="shared" si="14"/>
        <v>0</v>
      </c>
      <c r="U42" s="31" t="str">
        <f t="shared" si="2"/>
        <v/>
      </c>
      <c r="V42" s="31" t="str">
        <f t="shared" si="3"/>
        <v/>
      </c>
      <c r="W42" s="31" t="str">
        <f>IF(LEN(U42)=0,"",SUM(T$5:T42))</f>
        <v/>
      </c>
      <c r="X42" s="31" t="str">
        <f t="shared" si="4"/>
        <v/>
      </c>
      <c r="Y42" s="31" t="str">
        <f t="shared" si="11"/>
        <v/>
      </c>
    </row>
    <row r="43" spans="1:25" x14ac:dyDescent="0.2">
      <c r="A43" s="127"/>
      <c r="B43" s="82" t="str">
        <f t="shared" si="0"/>
        <v>0026</v>
      </c>
      <c r="C43" s="82" t="str">
        <f t="shared" si="1"/>
        <v>61</v>
      </c>
      <c r="D43" s="127"/>
      <c r="E43" s="82" t="str">
        <f t="shared" si="5"/>
        <v>000046</v>
      </c>
      <c r="F43" s="82" t="str">
        <f t="shared" si="6"/>
        <v>141</v>
      </c>
      <c r="G43" s="127"/>
      <c r="H43" s="75" t="str">
        <f t="shared" si="7"/>
        <v/>
      </c>
      <c r="I43" s="127"/>
      <c r="J43" s="75" t="str">
        <f t="shared" si="12"/>
        <v/>
      </c>
      <c r="K43" s="127"/>
      <c r="L43" s="31">
        <v>38</v>
      </c>
      <c r="M43" s="31">
        <f t="shared" si="13"/>
        <v>13</v>
      </c>
      <c r="N43" s="31">
        <f t="shared" si="8"/>
        <v>2</v>
      </c>
      <c r="O43" s="31" t="str">
        <f>IF(LEN(Q43)=0,"",DEC2HEX(MOD(HEX2DEC(INDEX(Assembler!$D$13:$D$512,M43))+N43,65536),4))</f>
        <v/>
      </c>
      <c r="P43" s="78" t="str">
        <f t="shared" si="9"/>
        <v/>
      </c>
      <c r="Q43" s="31" t="str">
        <f>INDEX(Assembler!$E$13:$G$512,M43,N43+1)</f>
        <v/>
      </c>
      <c r="R43" s="81"/>
      <c r="S43" s="31">
        <f t="shared" si="10"/>
        <v>38</v>
      </c>
      <c r="T43" s="31">
        <f t="shared" si="14"/>
        <v>0</v>
      </c>
      <c r="U43" s="31" t="str">
        <f t="shared" si="2"/>
        <v/>
      </c>
      <c r="V43" s="31" t="str">
        <f t="shared" si="3"/>
        <v/>
      </c>
      <c r="W43" s="31" t="str">
        <f>IF(LEN(U43)=0,"",SUM(T$5:T43))</f>
        <v/>
      </c>
      <c r="X43" s="31" t="str">
        <f t="shared" si="4"/>
        <v/>
      </c>
      <c r="Y43" s="31" t="str">
        <f t="shared" si="11"/>
        <v/>
      </c>
    </row>
    <row r="44" spans="1:25" x14ac:dyDescent="0.2">
      <c r="A44" s="127"/>
      <c r="B44" s="82" t="str">
        <f t="shared" si="0"/>
        <v>0027</v>
      </c>
      <c r="C44" s="82" t="str">
        <f t="shared" si="1"/>
        <v>17</v>
      </c>
      <c r="D44" s="127"/>
      <c r="E44" s="82" t="str">
        <f t="shared" si="5"/>
        <v>000047</v>
      </c>
      <c r="F44" s="82" t="str">
        <f t="shared" si="6"/>
        <v>027</v>
      </c>
      <c r="G44" s="127"/>
      <c r="H44" s="75" t="str">
        <f t="shared" si="7"/>
        <v/>
      </c>
      <c r="I44" s="127"/>
      <c r="J44" s="75" t="str">
        <f t="shared" si="12"/>
        <v/>
      </c>
      <c r="K44" s="127"/>
      <c r="L44" s="31">
        <v>39</v>
      </c>
      <c r="M44" s="31">
        <f t="shared" si="13"/>
        <v>14</v>
      </c>
      <c r="N44" s="31">
        <f t="shared" si="8"/>
        <v>0</v>
      </c>
      <c r="O44" s="31" t="str">
        <f>IF(LEN(Q44)=0,"",DEC2HEX(MOD(HEX2DEC(INDEX(Assembler!$D$13:$D$512,M44))+N44,65536),4))</f>
        <v>000B</v>
      </c>
      <c r="P44" s="78">
        <f t="shared" si="9"/>
        <v>11</v>
      </c>
      <c r="Q44" s="31" t="str">
        <f>INDEX(Assembler!$E$13:$G$512,M44,N44+1)</f>
        <v>1A</v>
      </c>
      <c r="R44" s="81"/>
      <c r="S44" s="31">
        <f t="shared" si="10"/>
        <v>39</v>
      </c>
      <c r="T44" s="31">
        <f t="shared" si="14"/>
        <v>0</v>
      </c>
      <c r="U44" s="31" t="str">
        <f t="shared" si="2"/>
        <v/>
      </c>
      <c r="V44" s="31" t="str">
        <f t="shared" si="3"/>
        <v/>
      </c>
      <c r="W44" s="31" t="str">
        <f>IF(LEN(U44)=0,"",SUM(T$5:T44))</f>
        <v/>
      </c>
      <c r="X44" s="31" t="str">
        <f t="shared" si="4"/>
        <v/>
      </c>
      <c r="Y44" s="31" t="str">
        <f t="shared" si="11"/>
        <v/>
      </c>
    </row>
    <row r="45" spans="1:25" x14ac:dyDescent="0.2">
      <c r="A45" s="127"/>
      <c r="B45" s="82" t="str">
        <f t="shared" si="0"/>
        <v>0028</v>
      </c>
      <c r="C45" s="82" t="str">
        <f t="shared" si="1"/>
        <v>65</v>
      </c>
      <c r="D45" s="127"/>
      <c r="E45" s="82" t="str">
        <f t="shared" si="5"/>
        <v>000050</v>
      </c>
      <c r="F45" s="82" t="str">
        <f t="shared" si="6"/>
        <v>145</v>
      </c>
      <c r="G45" s="127"/>
      <c r="H45" s="75" t="str">
        <f t="shared" si="7"/>
        <v/>
      </c>
      <c r="I45" s="127"/>
      <c r="J45" s="75" t="str">
        <f t="shared" si="12"/>
        <v/>
      </c>
      <c r="K45" s="127"/>
      <c r="L45" s="31">
        <v>40</v>
      </c>
      <c r="M45" s="31">
        <f t="shared" si="13"/>
        <v>14</v>
      </c>
      <c r="N45" s="31">
        <f t="shared" si="8"/>
        <v>1</v>
      </c>
      <c r="O45" s="31" t="str">
        <f>IF(LEN(Q45)=0,"",DEC2HEX(MOD(HEX2DEC(INDEX(Assembler!$D$13:$D$512,M45))+N45,65536),4))</f>
        <v/>
      </c>
      <c r="P45" s="78" t="str">
        <f t="shared" si="9"/>
        <v/>
      </c>
      <c r="Q45" s="31" t="str">
        <f>INDEX(Assembler!$E$13:$G$512,M45,N45+1)</f>
        <v/>
      </c>
      <c r="R45" s="81"/>
      <c r="S45" s="31">
        <f t="shared" si="10"/>
        <v>40</v>
      </c>
      <c r="T45" s="31">
        <f t="shared" si="14"/>
        <v>0</v>
      </c>
      <c r="U45" s="31" t="str">
        <f t="shared" si="2"/>
        <v/>
      </c>
      <c r="V45" s="31" t="str">
        <f t="shared" si="3"/>
        <v/>
      </c>
      <c r="W45" s="31" t="str">
        <f>IF(LEN(U45)=0,"",SUM(T$5:T45))</f>
        <v/>
      </c>
      <c r="X45" s="31" t="str">
        <f t="shared" si="4"/>
        <v/>
      </c>
      <c r="Y45" s="31" t="str">
        <f t="shared" si="11"/>
        <v/>
      </c>
    </row>
    <row r="46" spans="1:25" x14ac:dyDescent="0.2">
      <c r="A46" s="127"/>
      <c r="B46" s="82" t="str">
        <f t="shared" si="0"/>
        <v/>
      </c>
      <c r="C46" s="82" t="str">
        <f t="shared" si="1"/>
        <v/>
      </c>
      <c r="D46" s="127"/>
      <c r="E46" s="82" t="str">
        <f t="shared" si="5"/>
        <v/>
      </c>
      <c r="F46" s="82" t="str">
        <f t="shared" si="6"/>
        <v/>
      </c>
      <c r="G46" s="127"/>
      <c r="H46" s="75" t="str">
        <f t="shared" si="7"/>
        <v/>
      </c>
      <c r="I46" s="127"/>
      <c r="J46" s="75" t="str">
        <f t="shared" si="12"/>
        <v/>
      </c>
      <c r="K46" s="127"/>
      <c r="L46" s="31">
        <v>41</v>
      </c>
      <c r="M46" s="31">
        <f t="shared" si="13"/>
        <v>14</v>
      </c>
      <c r="N46" s="31">
        <f t="shared" si="8"/>
        <v>2</v>
      </c>
      <c r="O46" s="31" t="str">
        <f>IF(LEN(Q46)=0,"",DEC2HEX(MOD(HEX2DEC(INDEX(Assembler!$D$13:$D$512,M46))+N46,65536),4))</f>
        <v/>
      </c>
      <c r="P46" s="78" t="str">
        <f t="shared" si="9"/>
        <v/>
      </c>
      <c r="Q46" s="31" t="str">
        <f>INDEX(Assembler!$E$13:$G$512,M46,N46+1)</f>
        <v/>
      </c>
      <c r="R46" s="81"/>
      <c r="S46" s="31" t="str">
        <f t="shared" si="10"/>
        <v/>
      </c>
      <c r="T46" s="31">
        <f t="shared" si="14"/>
        <v>1</v>
      </c>
      <c r="U46" s="31" t="str">
        <f t="shared" si="2"/>
        <v/>
      </c>
      <c r="V46" s="31" t="str">
        <f t="shared" si="3"/>
        <v/>
      </c>
      <c r="W46" s="31" t="str">
        <f>IF(LEN(U46)=0,"",SUM(T$5:T46))</f>
        <v/>
      </c>
      <c r="X46" s="31" t="str">
        <f t="shared" si="4"/>
        <v/>
      </c>
      <c r="Y46" s="31" t="str">
        <f t="shared" si="11"/>
        <v/>
      </c>
    </row>
    <row r="47" spans="1:25" x14ac:dyDescent="0.2">
      <c r="A47" s="127"/>
      <c r="B47" s="82" t="str">
        <f t="shared" si="0"/>
        <v/>
      </c>
      <c r="C47" s="82" t="str">
        <f t="shared" si="1"/>
        <v/>
      </c>
      <c r="D47" s="127"/>
      <c r="E47" s="82" t="str">
        <f t="shared" si="5"/>
        <v/>
      </c>
      <c r="F47" s="82" t="str">
        <f t="shared" si="6"/>
        <v/>
      </c>
      <c r="G47" s="127"/>
      <c r="H47" s="75" t="str">
        <f t="shared" si="7"/>
        <v/>
      </c>
      <c r="I47" s="127"/>
      <c r="J47" s="75" t="str">
        <f t="shared" si="12"/>
        <v/>
      </c>
      <c r="K47" s="127"/>
      <c r="L47" s="31">
        <v>42</v>
      </c>
      <c r="M47" s="31">
        <f t="shared" si="13"/>
        <v>15</v>
      </c>
      <c r="N47" s="31">
        <f t="shared" si="8"/>
        <v>0</v>
      </c>
      <c r="O47" s="31" t="str">
        <f>IF(LEN(Q47)=0,"",DEC2HEX(MOD(HEX2DEC(INDEX(Assembler!$D$13:$D$512,M47))+N47,65536),4))</f>
        <v/>
      </c>
      <c r="P47" s="78" t="str">
        <f t="shared" si="9"/>
        <v/>
      </c>
      <c r="Q47" s="31" t="str">
        <f>INDEX(Assembler!$E$13:$G$512,M47,N47+1)</f>
        <v/>
      </c>
      <c r="R47" s="81"/>
      <c r="S47" s="31" t="str">
        <f t="shared" si="10"/>
        <v/>
      </c>
      <c r="T47" s="31">
        <f t="shared" si="14"/>
        <v>1</v>
      </c>
      <c r="U47" s="31" t="str">
        <f t="shared" si="2"/>
        <v/>
      </c>
      <c r="V47" s="31" t="str">
        <f t="shared" si="3"/>
        <v/>
      </c>
      <c r="W47" s="31" t="str">
        <f>IF(LEN(U47)=0,"",SUM(T$5:T47))</f>
        <v/>
      </c>
      <c r="X47" s="31" t="str">
        <f t="shared" si="4"/>
        <v/>
      </c>
      <c r="Y47" s="31" t="str">
        <f t="shared" si="11"/>
        <v/>
      </c>
    </row>
    <row r="48" spans="1:25" x14ac:dyDescent="0.2">
      <c r="A48" s="127"/>
      <c r="B48" s="82" t="str">
        <f t="shared" si="0"/>
        <v/>
      </c>
      <c r="C48" s="82" t="str">
        <f t="shared" si="1"/>
        <v/>
      </c>
      <c r="D48" s="127"/>
      <c r="E48" s="82" t="str">
        <f t="shared" si="5"/>
        <v/>
      </c>
      <c r="F48" s="82" t="str">
        <f t="shared" si="6"/>
        <v/>
      </c>
      <c r="G48" s="127"/>
      <c r="H48" s="75" t="str">
        <f t="shared" si="7"/>
        <v/>
      </c>
      <c r="I48" s="127"/>
      <c r="J48" s="75" t="str">
        <f t="shared" si="12"/>
        <v/>
      </c>
      <c r="K48" s="127"/>
      <c r="L48" s="31">
        <v>43</v>
      </c>
      <c r="M48" s="31">
        <f t="shared" si="13"/>
        <v>15</v>
      </c>
      <c r="N48" s="31">
        <f t="shared" si="8"/>
        <v>1</v>
      </c>
      <c r="O48" s="31" t="str">
        <f>IF(LEN(Q48)=0,"",DEC2HEX(MOD(HEX2DEC(INDEX(Assembler!$D$13:$D$512,M48))+N48,65536),4))</f>
        <v/>
      </c>
      <c r="P48" s="78" t="str">
        <f t="shared" si="9"/>
        <v/>
      </c>
      <c r="Q48" s="31" t="str">
        <f>INDEX(Assembler!$E$13:$G$512,M48,N48+1)</f>
        <v/>
      </c>
      <c r="R48" s="81"/>
      <c r="S48" s="31" t="str">
        <f t="shared" si="10"/>
        <v/>
      </c>
      <c r="T48" s="31">
        <f t="shared" si="14"/>
        <v>1</v>
      </c>
      <c r="U48" s="31" t="str">
        <f t="shared" si="2"/>
        <v/>
      </c>
      <c r="V48" s="31" t="str">
        <f t="shared" si="3"/>
        <v/>
      </c>
      <c r="W48" s="31" t="str">
        <f>IF(LEN(U48)=0,"",SUM(T$5:T48))</f>
        <v/>
      </c>
      <c r="X48" s="31" t="str">
        <f t="shared" si="4"/>
        <v/>
      </c>
      <c r="Y48" s="31" t="str">
        <f t="shared" si="11"/>
        <v/>
      </c>
    </row>
    <row r="49" spans="1:25" x14ac:dyDescent="0.2">
      <c r="A49" s="127"/>
      <c r="B49" s="82" t="str">
        <f t="shared" si="0"/>
        <v/>
      </c>
      <c r="C49" s="82" t="str">
        <f t="shared" si="1"/>
        <v/>
      </c>
      <c r="D49" s="127"/>
      <c r="E49" s="82" t="str">
        <f t="shared" si="5"/>
        <v/>
      </c>
      <c r="F49" s="82" t="str">
        <f t="shared" si="6"/>
        <v/>
      </c>
      <c r="G49" s="127"/>
      <c r="H49" s="75" t="str">
        <f t="shared" si="7"/>
        <v/>
      </c>
      <c r="I49" s="127"/>
      <c r="J49" s="75" t="str">
        <f t="shared" si="12"/>
        <v/>
      </c>
      <c r="K49" s="127"/>
      <c r="L49" s="31">
        <v>44</v>
      </c>
      <c r="M49" s="31">
        <f t="shared" si="13"/>
        <v>15</v>
      </c>
      <c r="N49" s="31">
        <f t="shared" si="8"/>
        <v>2</v>
      </c>
      <c r="O49" s="31" t="str">
        <f>IF(LEN(Q49)=0,"",DEC2HEX(MOD(HEX2DEC(INDEX(Assembler!$D$13:$D$512,M49))+N49,65536),4))</f>
        <v/>
      </c>
      <c r="P49" s="78" t="str">
        <f t="shared" si="9"/>
        <v/>
      </c>
      <c r="Q49" s="31" t="str">
        <f>INDEX(Assembler!$E$13:$G$512,M49,N49+1)</f>
        <v/>
      </c>
      <c r="R49" s="81"/>
      <c r="S49" s="31" t="str">
        <f t="shared" si="10"/>
        <v/>
      </c>
      <c r="T49" s="31">
        <f t="shared" si="14"/>
        <v>1</v>
      </c>
      <c r="U49" s="31" t="str">
        <f t="shared" si="2"/>
        <v/>
      </c>
      <c r="V49" s="31" t="str">
        <f t="shared" si="3"/>
        <v/>
      </c>
      <c r="W49" s="31" t="str">
        <f>IF(LEN(U49)=0,"",SUM(T$5:T49))</f>
        <v/>
      </c>
      <c r="X49" s="31" t="str">
        <f t="shared" si="4"/>
        <v/>
      </c>
      <c r="Y49" s="31" t="str">
        <f t="shared" si="11"/>
        <v/>
      </c>
    </row>
    <row r="50" spans="1:25" x14ac:dyDescent="0.2">
      <c r="A50" s="127"/>
      <c r="B50" s="82" t="str">
        <f t="shared" si="0"/>
        <v/>
      </c>
      <c r="C50" s="82" t="str">
        <f t="shared" si="1"/>
        <v/>
      </c>
      <c r="D50" s="127"/>
      <c r="E50" s="82" t="str">
        <f t="shared" si="5"/>
        <v/>
      </c>
      <c r="F50" s="82" t="str">
        <f t="shared" si="6"/>
        <v/>
      </c>
      <c r="G50" s="127"/>
      <c r="H50" s="75" t="str">
        <f t="shared" si="7"/>
        <v/>
      </c>
      <c r="I50" s="127"/>
      <c r="J50" s="75" t="str">
        <f t="shared" si="12"/>
        <v/>
      </c>
      <c r="K50" s="127"/>
      <c r="L50" s="31">
        <v>45</v>
      </c>
      <c r="M50" s="31">
        <f t="shared" si="13"/>
        <v>16</v>
      </c>
      <c r="N50" s="31">
        <f t="shared" si="8"/>
        <v>0</v>
      </c>
      <c r="O50" s="31" t="str">
        <f>IF(LEN(Q50)=0,"",DEC2HEX(MOD(HEX2DEC(INDEX(Assembler!$D$13:$D$512,M50))+N50,65536),4))</f>
        <v>000C</v>
      </c>
      <c r="P50" s="78">
        <f t="shared" si="9"/>
        <v>12</v>
      </c>
      <c r="Q50" s="31" t="str">
        <f>INDEX(Assembler!$E$13:$G$512,M50,N50+1)</f>
        <v>09</v>
      </c>
      <c r="R50" s="81"/>
      <c r="S50" s="31" t="str">
        <f t="shared" si="10"/>
        <v/>
      </c>
      <c r="T50" s="31">
        <f t="shared" si="14"/>
        <v>1</v>
      </c>
      <c r="U50" s="31" t="str">
        <f t="shared" si="2"/>
        <v/>
      </c>
      <c r="V50" s="31" t="str">
        <f t="shared" si="3"/>
        <v/>
      </c>
      <c r="W50" s="31" t="str">
        <f>IF(LEN(U50)=0,"",SUM(T$5:T50))</f>
        <v/>
      </c>
      <c r="X50" s="31" t="str">
        <f t="shared" si="4"/>
        <v/>
      </c>
      <c r="Y50" s="31" t="str">
        <f t="shared" si="11"/>
        <v/>
      </c>
    </row>
    <row r="51" spans="1:25" x14ac:dyDescent="0.2">
      <c r="A51" s="127"/>
      <c r="B51" s="82" t="str">
        <f t="shared" si="0"/>
        <v/>
      </c>
      <c r="C51" s="82" t="str">
        <f t="shared" si="1"/>
        <v/>
      </c>
      <c r="D51" s="127"/>
      <c r="E51" s="82" t="str">
        <f t="shared" si="5"/>
        <v/>
      </c>
      <c r="F51" s="82" t="str">
        <f t="shared" si="6"/>
        <v/>
      </c>
      <c r="G51" s="127"/>
      <c r="H51" s="75" t="str">
        <f t="shared" si="7"/>
        <v/>
      </c>
      <c r="I51" s="127"/>
      <c r="J51" s="75" t="str">
        <f t="shared" si="12"/>
        <v/>
      </c>
      <c r="K51" s="127"/>
      <c r="L51" s="31">
        <v>46</v>
      </c>
      <c r="M51" s="31">
        <f t="shared" si="13"/>
        <v>16</v>
      </c>
      <c r="N51" s="31">
        <f t="shared" si="8"/>
        <v>1</v>
      </c>
      <c r="O51" s="31" t="str">
        <f>IF(LEN(Q51)=0,"",DEC2HEX(MOD(HEX2DEC(INDEX(Assembler!$D$13:$D$512,M51))+N51,65536),4))</f>
        <v/>
      </c>
      <c r="P51" s="78" t="str">
        <f t="shared" si="9"/>
        <v/>
      </c>
      <c r="Q51" s="31" t="str">
        <f>INDEX(Assembler!$E$13:$G$512,M51,N51+1)</f>
        <v/>
      </c>
      <c r="R51" s="81"/>
      <c r="S51" s="31" t="str">
        <f t="shared" si="10"/>
        <v/>
      </c>
      <c r="T51" s="31">
        <f t="shared" si="14"/>
        <v>1</v>
      </c>
      <c r="U51" s="31" t="str">
        <f t="shared" si="2"/>
        <v/>
      </c>
      <c r="V51" s="31" t="str">
        <f t="shared" si="3"/>
        <v/>
      </c>
      <c r="W51" s="31" t="str">
        <f>IF(LEN(U51)=0,"",SUM(T$5:T51))</f>
        <v/>
      </c>
      <c r="X51" s="31" t="str">
        <f t="shared" si="4"/>
        <v/>
      </c>
      <c r="Y51" s="31" t="str">
        <f t="shared" si="11"/>
        <v/>
      </c>
    </row>
    <row r="52" spans="1:25" x14ac:dyDescent="0.2">
      <c r="A52" s="127"/>
      <c r="B52" s="82" t="str">
        <f t="shared" si="0"/>
        <v/>
      </c>
      <c r="C52" s="82" t="str">
        <f t="shared" si="1"/>
        <v/>
      </c>
      <c r="D52" s="127"/>
      <c r="E52" s="82" t="str">
        <f t="shared" si="5"/>
        <v/>
      </c>
      <c r="F52" s="82" t="str">
        <f t="shared" si="6"/>
        <v/>
      </c>
      <c r="G52" s="127"/>
      <c r="H52" s="75" t="str">
        <f t="shared" si="7"/>
        <v/>
      </c>
      <c r="I52" s="127"/>
      <c r="J52" s="75" t="str">
        <f t="shared" si="12"/>
        <v/>
      </c>
      <c r="K52" s="127"/>
      <c r="L52" s="31">
        <v>47</v>
      </c>
      <c r="M52" s="31">
        <f t="shared" si="13"/>
        <v>16</v>
      </c>
      <c r="N52" s="31">
        <f t="shared" si="8"/>
        <v>2</v>
      </c>
      <c r="O52" s="31" t="str">
        <f>IF(LEN(Q52)=0,"",DEC2HEX(MOD(HEX2DEC(INDEX(Assembler!$D$13:$D$512,M52))+N52,65536),4))</f>
        <v/>
      </c>
      <c r="P52" s="78" t="str">
        <f t="shared" si="9"/>
        <v/>
      </c>
      <c r="Q52" s="31" t="str">
        <f>INDEX(Assembler!$E$13:$G$512,M52,N52+1)</f>
        <v/>
      </c>
      <c r="R52" s="81"/>
      <c r="S52" s="31" t="str">
        <f t="shared" si="10"/>
        <v/>
      </c>
      <c r="T52" s="31">
        <f t="shared" si="14"/>
        <v>1</v>
      </c>
      <c r="U52" s="31" t="str">
        <f t="shared" si="2"/>
        <v/>
      </c>
      <c r="V52" s="31" t="str">
        <f t="shared" si="3"/>
        <v/>
      </c>
      <c r="W52" s="31" t="str">
        <f>IF(LEN(U52)=0,"",SUM(T$5:T52))</f>
        <v/>
      </c>
      <c r="X52" s="31" t="str">
        <f t="shared" si="4"/>
        <v/>
      </c>
      <c r="Y52" s="31" t="str">
        <f t="shared" si="11"/>
        <v/>
      </c>
    </row>
    <row r="53" spans="1:25" x14ac:dyDescent="0.2">
      <c r="A53" s="127"/>
      <c r="B53" s="82" t="str">
        <f t="shared" si="0"/>
        <v/>
      </c>
      <c r="C53" s="82" t="str">
        <f t="shared" si="1"/>
        <v/>
      </c>
      <c r="D53" s="127"/>
      <c r="E53" s="82" t="str">
        <f t="shared" si="5"/>
        <v/>
      </c>
      <c r="F53" s="82" t="str">
        <f t="shared" si="6"/>
        <v/>
      </c>
      <c r="G53" s="127"/>
      <c r="H53" s="75" t="str">
        <f t="shared" si="7"/>
        <v/>
      </c>
      <c r="I53" s="127"/>
      <c r="J53" s="75" t="str">
        <f t="shared" si="12"/>
        <v/>
      </c>
      <c r="K53" s="127"/>
      <c r="L53" s="31">
        <v>48</v>
      </c>
      <c r="M53" s="31">
        <f t="shared" si="13"/>
        <v>17</v>
      </c>
      <c r="N53" s="31">
        <f t="shared" si="8"/>
        <v>0</v>
      </c>
      <c r="O53" s="31" t="str">
        <f>IF(LEN(Q53)=0,"",DEC2HEX(MOD(HEX2DEC(INDEX(Assembler!$D$13:$D$512,M53))+N53,65536),4))</f>
        <v>000D</v>
      </c>
      <c r="P53" s="78">
        <f t="shared" si="9"/>
        <v>13</v>
      </c>
      <c r="Q53" s="31" t="str">
        <f>INDEX(Assembler!$E$13:$G$512,M53,N53+1)</f>
        <v>D2</v>
      </c>
      <c r="R53" s="81"/>
      <c r="S53" s="31" t="str">
        <f t="shared" si="10"/>
        <v/>
      </c>
      <c r="T53" s="31">
        <f t="shared" si="14"/>
        <v>1</v>
      </c>
      <c r="U53" s="31" t="str">
        <f t="shared" si="2"/>
        <v/>
      </c>
      <c r="V53" s="31" t="str">
        <f t="shared" si="3"/>
        <v/>
      </c>
      <c r="W53" s="31" t="str">
        <f>IF(LEN(U53)=0,"",SUM(T$5:T53))</f>
        <v/>
      </c>
      <c r="X53" s="31" t="str">
        <f t="shared" si="4"/>
        <v/>
      </c>
      <c r="Y53" s="31" t="str">
        <f t="shared" si="11"/>
        <v/>
      </c>
    </row>
    <row r="54" spans="1:25" x14ac:dyDescent="0.2">
      <c r="A54" s="127"/>
      <c r="B54" s="82" t="str">
        <f t="shared" si="0"/>
        <v/>
      </c>
      <c r="C54" s="82" t="str">
        <f t="shared" si="1"/>
        <v/>
      </c>
      <c r="D54" s="127"/>
      <c r="E54" s="82" t="str">
        <f t="shared" si="5"/>
        <v/>
      </c>
      <c r="F54" s="82" t="str">
        <f t="shared" si="6"/>
        <v/>
      </c>
      <c r="G54" s="127"/>
      <c r="H54" s="75" t="str">
        <f t="shared" si="7"/>
        <v/>
      </c>
      <c r="I54" s="127"/>
      <c r="J54" s="75" t="str">
        <f t="shared" si="12"/>
        <v/>
      </c>
      <c r="K54" s="127"/>
      <c r="L54" s="31">
        <v>49</v>
      </c>
      <c r="M54" s="31">
        <f t="shared" si="13"/>
        <v>17</v>
      </c>
      <c r="N54" s="31">
        <f t="shared" si="8"/>
        <v>1</v>
      </c>
      <c r="O54" s="31" t="str">
        <f>IF(LEN(Q54)=0,"",DEC2HEX(MOD(HEX2DEC(INDEX(Assembler!$D$13:$D$512,M54))+N54,65536),4))</f>
        <v>000E</v>
      </c>
      <c r="P54" s="78">
        <f t="shared" si="9"/>
        <v>14</v>
      </c>
      <c r="Q54" s="31" t="str">
        <f>INDEX(Assembler!$E$13:$G$512,M54,N54+1)</f>
        <v>08</v>
      </c>
      <c r="R54" s="81"/>
      <c r="S54" s="31" t="str">
        <f t="shared" si="10"/>
        <v/>
      </c>
      <c r="T54" s="31">
        <f t="shared" si="14"/>
        <v>1</v>
      </c>
      <c r="U54" s="31" t="str">
        <f t="shared" si="2"/>
        <v/>
      </c>
      <c r="V54" s="31" t="str">
        <f t="shared" si="3"/>
        <v/>
      </c>
      <c r="W54" s="31" t="str">
        <f>IF(LEN(U54)=0,"",SUM(T$5:T54))</f>
        <v/>
      </c>
      <c r="X54" s="31" t="str">
        <f t="shared" si="4"/>
        <v/>
      </c>
      <c r="Y54" s="31" t="str">
        <f t="shared" si="11"/>
        <v/>
      </c>
    </row>
    <row r="55" spans="1:25" x14ac:dyDescent="0.2">
      <c r="A55" s="127"/>
      <c r="B55" s="82" t="str">
        <f t="shared" si="0"/>
        <v/>
      </c>
      <c r="C55" s="82" t="str">
        <f t="shared" si="1"/>
        <v/>
      </c>
      <c r="D55" s="127"/>
      <c r="E55" s="82" t="str">
        <f t="shared" si="5"/>
        <v/>
      </c>
      <c r="F55" s="82" t="str">
        <f t="shared" si="6"/>
        <v/>
      </c>
      <c r="G55" s="127"/>
      <c r="H55" s="75" t="str">
        <f t="shared" si="7"/>
        <v/>
      </c>
      <c r="I55" s="127"/>
      <c r="J55" s="75" t="str">
        <f t="shared" si="12"/>
        <v/>
      </c>
      <c r="K55" s="127"/>
      <c r="L55" s="31">
        <v>50</v>
      </c>
      <c r="M55" s="31">
        <f t="shared" si="13"/>
        <v>17</v>
      </c>
      <c r="N55" s="31">
        <f t="shared" si="8"/>
        <v>2</v>
      </c>
      <c r="O55" s="31" t="str">
        <f>IF(LEN(Q55)=0,"",DEC2HEX(MOD(HEX2DEC(INDEX(Assembler!$D$13:$D$512,M55))+N55,65536),4))</f>
        <v>000F</v>
      </c>
      <c r="P55" s="78">
        <f t="shared" si="9"/>
        <v>15</v>
      </c>
      <c r="Q55" s="31" t="str">
        <f>INDEX(Assembler!$E$13:$G$512,M55,N55+1)</f>
        <v>00</v>
      </c>
      <c r="R55" s="81"/>
      <c r="S55" s="31" t="str">
        <f t="shared" si="10"/>
        <v/>
      </c>
      <c r="T55" s="31">
        <f t="shared" si="14"/>
        <v>1</v>
      </c>
      <c r="U55" s="31" t="str">
        <f t="shared" si="2"/>
        <v/>
      </c>
      <c r="V55" s="31" t="str">
        <f t="shared" si="3"/>
        <v/>
      </c>
      <c r="W55" s="31" t="str">
        <f>IF(LEN(U55)=0,"",SUM(T$5:T55))</f>
        <v/>
      </c>
      <c r="X55" s="31" t="str">
        <f t="shared" si="4"/>
        <v/>
      </c>
      <c r="Y55" s="31" t="str">
        <f t="shared" si="11"/>
        <v/>
      </c>
    </row>
    <row r="56" spans="1:25" x14ac:dyDescent="0.2">
      <c r="A56" s="127"/>
      <c r="B56" s="82" t="str">
        <f t="shared" si="0"/>
        <v/>
      </c>
      <c r="C56" s="82" t="str">
        <f t="shared" si="1"/>
        <v/>
      </c>
      <c r="D56" s="127"/>
      <c r="E56" s="82" t="str">
        <f t="shared" si="5"/>
        <v/>
      </c>
      <c r="F56" s="82" t="str">
        <f t="shared" si="6"/>
        <v/>
      </c>
      <c r="G56" s="127"/>
      <c r="H56" s="75" t="str">
        <f t="shared" si="7"/>
        <v/>
      </c>
      <c r="I56" s="127"/>
      <c r="J56" s="75" t="str">
        <f t="shared" si="12"/>
        <v/>
      </c>
      <c r="K56" s="127"/>
      <c r="L56" s="31">
        <v>51</v>
      </c>
      <c r="M56" s="31">
        <f t="shared" si="13"/>
        <v>18</v>
      </c>
      <c r="N56" s="31">
        <f t="shared" si="8"/>
        <v>0</v>
      </c>
      <c r="O56" s="31" t="str">
        <f>IF(LEN(Q56)=0,"",DEC2HEX(MOD(HEX2DEC(INDEX(Assembler!$D$13:$D$512,M56))+N56,65536),4))</f>
        <v/>
      </c>
      <c r="P56" s="78" t="str">
        <f t="shared" si="9"/>
        <v/>
      </c>
      <c r="Q56" s="31" t="str">
        <f>INDEX(Assembler!$E$13:$G$512,M56,N56+1)</f>
        <v/>
      </c>
      <c r="R56" s="81"/>
      <c r="S56" s="31" t="str">
        <f t="shared" si="10"/>
        <v/>
      </c>
      <c r="T56" s="31">
        <f t="shared" si="14"/>
        <v>1</v>
      </c>
      <c r="U56" s="31" t="str">
        <f t="shared" si="2"/>
        <v/>
      </c>
      <c r="V56" s="31" t="str">
        <f t="shared" si="3"/>
        <v/>
      </c>
      <c r="W56" s="31" t="str">
        <f>IF(LEN(U56)=0,"",SUM(T$5:T56))</f>
        <v/>
      </c>
      <c r="X56" s="31" t="str">
        <f t="shared" si="4"/>
        <v/>
      </c>
      <c r="Y56" s="31" t="str">
        <f t="shared" si="11"/>
        <v/>
      </c>
    </row>
    <row r="57" spans="1:25" x14ac:dyDescent="0.2">
      <c r="A57" s="127"/>
      <c r="B57" s="82" t="str">
        <f t="shared" si="0"/>
        <v/>
      </c>
      <c r="C57" s="82" t="str">
        <f t="shared" si="1"/>
        <v/>
      </c>
      <c r="D57" s="127"/>
      <c r="E57" s="82" t="str">
        <f t="shared" si="5"/>
        <v/>
      </c>
      <c r="F57" s="82" t="str">
        <f t="shared" si="6"/>
        <v/>
      </c>
      <c r="G57" s="127"/>
      <c r="H57" s="75" t="str">
        <f t="shared" si="7"/>
        <v/>
      </c>
      <c r="I57" s="127"/>
      <c r="J57" s="75" t="str">
        <f t="shared" si="12"/>
        <v/>
      </c>
      <c r="K57" s="127"/>
      <c r="L57" s="31">
        <v>52</v>
      </c>
      <c r="M57" s="31">
        <f t="shared" si="13"/>
        <v>18</v>
      </c>
      <c r="N57" s="31">
        <f t="shared" si="8"/>
        <v>1</v>
      </c>
      <c r="O57" s="31" t="str">
        <f>IF(LEN(Q57)=0,"",DEC2HEX(MOD(HEX2DEC(INDEX(Assembler!$D$13:$D$512,M57))+N57,65536),4))</f>
        <v/>
      </c>
      <c r="P57" s="78" t="str">
        <f t="shared" si="9"/>
        <v/>
      </c>
      <c r="Q57" s="31" t="str">
        <f>INDEX(Assembler!$E$13:$G$512,M57,N57+1)</f>
        <v/>
      </c>
      <c r="R57" s="81"/>
      <c r="S57" s="31" t="str">
        <f t="shared" si="10"/>
        <v/>
      </c>
      <c r="T57" s="31">
        <f t="shared" si="14"/>
        <v>1</v>
      </c>
      <c r="U57" s="31" t="str">
        <f t="shared" si="2"/>
        <v/>
      </c>
      <c r="V57" s="31" t="str">
        <f t="shared" si="3"/>
        <v/>
      </c>
      <c r="W57" s="31" t="str">
        <f>IF(LEN(U57)=0,"",SUM(T$5:T57))</f>
        <v/>
      </c>
      <c r="X57" s="31" t="str">
        <f t="shared" si="4"/>
        <v/>
      </c>
      <c r="Y57" s="31" t="str">
        <f t="shared" si="11"/>
        <v/>
      </c>
    </row>
    <row r="58" spans="1:25" x14ac:dyDescent="0.2">
      <c r="A58" s="127"/>
      <c r="B58" s="82" t="str">
        <f t="shared" si="0"/>
        <v/>
      </c>
      <c r="C58" s="82" t="str">
        <f t="shared" si="1"/>
        <v/>
      </c>
      <c r="D58" s="127"/>
      <c r="E58" s="82" t="str">
        <f t="shared" si="5"/>
        <v/>
      </c>
      <c r="F58" s="82" t="str">
        <f t="shared" si="6"/>
        <v/>
      </c>
      <c r="G58" s="127"/>
      <c r="H58" s="75" t="str">
        <f t="shared" si="7"/>
        <v/>
      </c>
      <c r="I58" s="127"/>
      <c r="J58" s="75" t="str">
        <f t="shared" si="12"/>
        <v/>
      </c>
      <c r="K58" s="127"/>
      <c r="L58" s="31">
        <v>53</v>
      </c>
      <c r="M58" s="31">
        <f t="shared" si="13"/>
        <v>18</v>
      </c>
      <c r="N58" s="31">
        <f t="shared" si="8"/>
        <v>2</v>
      </c>
      <c r="O58" s="31" t="str">
        <f>IF(LEN(Q58)=0,"",DEC2HEX(MOD(HEX2DEC(INDEX(Assembler!$D$13:$D$512,M58))+N58,65536),4))</f>
        <v/>
      </c>
      <c r="P58" s="78" t="str">
        <f t="shared" si="9"/>
        <v/>
      </c>
      <c r="Q58" s="31" t="str">
        <f>INDEX(Assembler!$E$13:$G$512,M58,N58+1)</f>
        <v/>
      </c>
      <c r="R58" s="81"/>
      <c r="S58" s="31" t="str">
        <f t="shared" si="10"/>
        <v/>
      </c>
      <c r="T58" s="31">
        <f t="shared" si="14"/>
        <v>1</v>
      </c>
      <c r="U58" s="31" t="str">
        <f t="shared" si="2"/>
        <v/>
      </c>
      <c r="V58" s="31" t="str">
        <f t="shared" si="3"/>
        <v/>
      </c>
      <c r="W58" s="31" t="str">
        <f>IF(LEN(U58)=0,"",SUM(T$5:T58))</f>
        <v/>
      </c>
      <c r="X58" s="31" t="str">
        <f t="shared" si="4"/>
        <v/>
      </c>
      <c r="Y58" s="31" t="str">
        <f t="shared" si="11"/>
        <v/>
      </c>
    </row>
    <row r="59" spans="1:25" x14ac:dyDescent="0.2">
      <c r="A59" s="127"/>
      <c r="B59" s="82" t="str">
        <f t="shared" si="0"/>
        <v/>
      </c>
      <c r="C59" s="82" t="str">
        <f t="shared" si="1"/>
        <v/>
      </c>
      <c r="D59" s="127"/>
      <c r="E59" s="82" t="str">
        <f t="shared" si="5"/>
        <v/>
      </c>
      <c r="F59" s="82" t="str">
        <f t="shared" si="6"/>
        <v/>
      </c>
      <c r="G59" s="127"/>
      <c r="H59" s="75" t="str">
        <f t="shared" si="7"/>
        <v/>
      </c>
      <c r="I59" s="127"/>
      <c r="J59" s="75" t="str">
        <f t="shared" si="12"/>
        <v/>
      </c>
      <c r="K59" s="127"/>
      <c r="L59" s="31">
        <v>54</v>
      </c>
      <c r="M59" s="31">
        <f t="shared" si="13"/>
        <v>19</v>
      </c>
      <c r="N59" s="31">
        <f t="shared" si="8"/>
        <v>0</v>
      </c>
      <c r="O59" s="31" t="str">
        <f>IF(LEN(Q59)=0,"",DEC2HEX(MOD(HEX2DEC(INDEX(Assembler!$D$13:$D$512,M59))+N59,65536),4))</f>
        <v>0010</v>
      </c>
      <c r="P59" s="78">
        <f t="shared" si="9"/>
        <v>16</v>
      </c>
      <c r="Q59" s="31" t="str">
        <f>INDEX(Assembler!$E$13:$G$512,M59,N59+1)</f>
        <v>DB</v>
      </c>
      <c r="R59" s="81"/>
      <c r="S59" s="31" t="str">
        <f t="shared" si="10"/>
        <v/>
      </c>
      <c r="T59" s="31">
        <f t="shared" si="14"/>
        <v>1</v>
      </c>
      <c r="U59" s="31" t="str">
        <f t="shared" si="2"/>
        <v/>
      </c>
      <c r="V59" s="31" t="str">
        <f t="shared" si="3"/>
        <v/>
      </c>
      <c r="W59" s="31" t="str">
        <f>IF(LEN(U59)=0,"",SUM(T$5:T59))</f>
        <v/>
      </c>
      <c r="X59" s="31" t="str">
        <f t="shared" si="4"/>
        <v/>
      </c>
      <c r="Y59" s="31" t="str">
        <f t="shared" si="11"/>
        <v/>
      </c>
    </row>
    <row r="60" spans="1:25" x14ac:dyDescent="0.2">
      <c r="A60" s="127"/>
      <c r="B60" s="82" t="str">
        <f t="shared" si="0"/>
        <v/>
      </c>
      <c r="C60" s="82" t="str">
        <f t="shared" si="1"/>
        <v/>
      </c>
      <c r="D60" s="127"/>
      <c r="E60" s="82" t="str">
        <f t="shared" si="5"/>
        <v/>
      </c>
      <c r="F60" s="82" t="str">
        <f t="shared" si="6"/>
        <v/>
      </c>
      <c r="G60" s="127"/>
      <c r="H60" s="75" t="str">
        <f t="shared" si="7"/>
        <v/>
      </c>
      <c r="I60" s="127"/>
      <c r="J60" s="75" t="str">
        <f t="shared" si="12"/>
        <v/>
      </c>
      <c r="K60" s="127"/>
      <c r="L60" s="31">
        <v>55</v>
      </c>
      <c r="M60" s="31">
        <f t="shared" si="13"/>
        <v>19</v>
      </c>
      <c r="N60" s="31">
        <f t="shared" si="8"/>
        <v>1</v>
      </c>
      <c r="O60" s="31" t="str">
        <f>IF(LEN(Q60)=0,"",DEC2HEX(MOD(HEX2DEC(INDEX(Assembler!$D$13:$D$512,M60))+N60,65536),4))</f>
        <v>0011</v>
      </c>
      <c r="P60" s="78">
        <f t="shared" si="9"/>
        <v>17</v>
      </c>
      <c r="Q60" s="31" t="str">
        <f>INDEX(Assembler!$E$13:$G$512,M60,N60+1)</f>
        <v>FF</v>
      </c>
      <c r="R60" s="81"/>
      <c r="S60" s="31" t="str">
        <f t="shared" si="10"/>
        <v/>
      </c>
      <c r="T60" s="31">
        <f t="shared" si="14"/>
        <v>1</v>
      </c>
      <c r="U60" s="31" t="str">
        <f t="shared" si="2"/>
        <v/>
      </c>
      <c r="V60" s="31" t="str">
        <f t="shared" si="3"/>
        <v/>
      </c>
      <c r="W60" s="31" t="str">
        <f>IF(LEN(U60)=0,"",SUM(T$5:T60))</f>
        <v/>
      </c>
      <c r="X60" s="31" t="str">
        <f t="shared" si="4"/>
        <v/>
      </c>
      <c r="Y60" s="31" t="str">
        <f t="shared" si="11"/>
        <v/>
      </c>
    </row>
    <row r="61" spans="1:25" x14ac:dyDescent="0.2">
      <c r="A61" s="127"/>
      <c r="B61" s="82" t="str">
        <f t="shared" si="0"/>
        <v/>
      </c>
      <c r="C61" s="82" t="str">
        <f t="shared" si="1"/>
        <v/>
      </c>
      <c r="D61" s="127"/>
      <c r="E61" s="82" t="str">
        <f t="shared" si="5"/>
        <v/>
      </c>
      <c r="F61" s="82" t="str">
        <f t="shared" si="6"/>
        <v/>
      </c>
      <c r="G61" s="127"/>
      <c r="H61" s="75" t="str">
        <f t="shared" si="7"/>
        <v/>
      </c>
      <c r="I61" s="127"/>
      <c r="J61" s="75" t="str">
        <f t="shared" si="12"/>
        <v/>
      </c>
      <c r="K61" s="127"/>
      <c r="L61" s="31">
        <v>56</v>
      </c>
      <c r="M61" s="31">
        <f t="shared" si="13"/>
        <v>19</v>
      </c>
      <c r="N61" s="31">
        <f t="shared" si="8"/>
        <v>2</v>
      </c>
      <c r="O61" s="31" t="str">
        <f>IF(LEN(Q61)=0,"",DEC2HEX(MOD(HEX2DEC(INDEX(Assembler!$D$13:$D$512,M61))+N61,65536),4))</f>
        <v/>
      </c>
      <c r="P61" s="78" t="str">
        <f t="shared" si="9"/>
        <v/>
      </c>
      <c r="Q61" s="31" t="str">
        <f>INDEX(Assembler!$E$13:$G$512,M61,N61+1)</f>
        <v/>
      </c>
      <c r="R61" s="81"/>
      <c r="S61" s="31" t="str">
        <f t="shared" si="10"/>
        <v/>
      </c>
      <c r="T61" s="31">
        <f t="shared" si="14"/>
        <v>1</v>
      </c>
      <c r="U61" s="31" t="str">
        <f t="shared" si="2"/>
        <v/>
      </c>
      <c r="V61" s="31" t="str">
        <f t="shared" si="3"/>
        <v/>
      </c>
      <c r="W61" s="31" t="str">
        <f>IF(LEN(U61)=0,"",SUM(T$5:T61))</f>
        <v/>
      </c>
      <c r="X61" s="31" t="str">
        <f t="shared" si="4"/>
        <v/>
      </c>
      <c r="Y61" s="31" t="str">
        <f t="shared" si="11"/>
        <v/>
      </c>
    </row>
    <row r="62" spans="1:25" x14ac:dyDescent="0.2">
      <c r="A62" s="127"/>
      <c r="B62" s="82" t="str">
        <f t="shared" si="0"/>
        <v/>
      </c>
      <c r="C62" s="82" t="str">
        <f t="shared" si="1"/>
        <v/>
      </c>
      <c r="D62" s="127"/>
      <c r="E62" s="82" t="str">
        <f t="shared" si="5"/>
        <v/>
      </c>
      <c r="F62" s="82" t="str">
        <f t="shared" si="6"/>
        <v/>
      </c>
      <c r="G62" s="127"/>
      <c r="H62" s="75" t="str">
        <f t="shared" si="7"/>
        <v/>
      </c>
      <c r="I62" s="127"/>
      <c r="J62" s="75" t="str">
        <f t="shared" si="12"/>
        <v/>
      </c>
      <c r="K62" s="127"/>
      <c r="L62" s="31">
        <v>57</v>
      </c>
      <c r="M62" s="31">
        <f t="shared" si="13"/>
        <v>20</v>
      </c>
      <c r="N62" s="31">
        <f t="shared" si="8"/>
        <v>0</v>
      </c>
      <c r="O62" s="31" t="str">
        <f>IF(LEN(Q62)=0,"",DEC2HEX(MOD(HEX2DEC(INDEX(Assembler!$D$13:$D$512,M62))+N62,65536),4))</f>
        <v>0012</v>
      </c>
      <c r="P62" s="78">
        <f t="shared" si="9"/>
        <v>18</v>
      </c>
      <c r="Q62" s="31" t="str">
        <f>INDEX(Assembler!$E$13:$G$512,M62,N62+1)</f>
        <v>AA</v>
      </c>
      <c r="R62" s="81"/>
      <c r="S62" s="31" t="str">
        <f t="shared" si="10"/>
        <v/>
      </c>
      <c r="T62" s="31">
        <f t="shared" si="14"/>
        <v>1</v>
      </c>
      <c r="U62" s="31" t="str">
        <f t="shared" si="2"/>
        <v/>
      </c>
      <c r="V62" s="31" t="str">
        <f t="shared" si="3"/>
        <v/>
      </c>
      <c r="W62" s="31" t="str">
        <f>IF(LEN(U62)=0,"",SUM(T$5:T62))</f>
        <v/>
      </c>
      <c r="X62" s="31" t="str">
        <f t="shared" si="4"/>
        <v/>
      </c>
      <c r="Y62" s="31" t="str">
        <f t="shared" si="11"/>
        <v/>
      </c>
    </row>
    <row r="63" spans="1:25" x14ac:dyDescent="0.2">
      <c r="A63" s="127"/>
      <c r="B63" s="82" t="str">
        <f t="shared" si="0"/>
        <v/>
      </c>
      <c r="C63" s="82" t="str">
        <f t="shared" si="1"/>
        <v/>
      </c>
      <c r="D63" s="127"/>
      <c r="E63" s="82" t="str">
        <f t="shared" si="5"/>
        <v/>
      </c>
      <c r="F63" s="82" t="str">
        <f t="shared" si="6"/>
        <v/>
      </c>
      <c r="G63" s="127"/>
      <c r="H63" s="75" t="str">
        <f t="shared" si="7"/>
        <v/>
      </c>
      <c r="I63" s="127"/>
      <c r="J63" s="75" t="str">
        <f t="shared" si="12"/>
        <v/>
      </c>
      <c r="K63" s="127"/>
      <c r="L63" s="31">
        <v>58</v>
      </c>
      <c r="M63" s="31">
        <f t="shared" si="13"/>
        <v>20</v>
      </c>
      <c r="N63" s="31">
        <f t="shared" si="8"/>
        <v>1</v>
      </c>
      <c r="O63" s="31" t="str">
        <f>IF(LEN(Q63)=0,"",DEC2HEX(MOD(HEX2DEC(INDEX(Assembler!$D$13:$D$512,M63))+N63,65536),4))</f>
        <v/>
      </c>
      <c r="P63" s="78" t="str">
        <f t="shared" si="9"/>
        <v/>
      </c>
      <c r="Q63" s="31" t="str">
        <f>INDEX(Assembler!$E$13:$G$512,M63,N63+1)</f>
        <v/>
      </c>
      <c r="R63" s="81"/>
      <c r="S63" s="31" t="str">
        <f t="shared" si="10"/>
        <v/>
      </c>
      <c r="T63" s="31">
        <f t="shared" si="14"/>
        <v>1</v>
      </c>
      <c r="U63" s="31" t="str">
        <f t="shared" si="2"/>
        <v/>
      </c>
      <c r="V63" s="31" t="str">
        <f t="shared" si="3"/>
        <v/>
      </c>
      <c r="W63" s="31" t="str">
        <f>IF(LEN(U63)=0,"",SUM(T$5:T63))</f>
        <v/>
      </c>
      <c r="X63" s="31" t="str">
        <f t="shared" si="4"/>
        <v/>
      </c>
      <c r="Y63" s="31" t="str">
        <f t="shared" si="11"/>
        <v/>
      </c>
    </row>
    <row r="64" spans="1:25" x14ac:dyDescent="0.2">
      <c r="A64" s="127"/>
      <c r="B64" s="82" t="str">
        <f t="shared" si="0"/>
        <v/>
      </c>
      <c r="C64" s="82" t="str">
        <f t="shared" si="1"/>
        <v/>
      </c>
      <c r="D64" s="127"/>
      <c r="E64" s="82" t="str">
        <f t="shared" si="5"/>
        <v/>
      </c>
      <c r="F64" s="82" t="str">
        <f t="shared" si="6"/>
        <v/>
      </c>
      <c r="G64" s="127"/>
      <c r="H64" s="75" t="str">
        <f t="shared" si="7"/>
        <v/>
      </c>
      <c r="I64" s="127"/>
      <c r="J64" s="75" t="str">
        <f t="shared" si="12"/>
        <v/>
      </c>
      <c r="K64" s="127"/>
      <c r="L64" s="31">
        <v>59</v>
      </c>
      <c r="M64" s="31">
        <f t="shared" si="13"/>
        <v>20</v>
      </c>
      <c r="N64" s="31">
        <f t="shared" si="8"/>
        <v>2</v>
      </c>
      <c r="O64" s="31" t="str">
        <f>IF(LEN(Q64)=0,"",DEC2HEX(MOD(HEX2DEC(INDEX(Assembler!$D$13:$D$512,M64))+N64,65536),4))</f>
        <v/>
      </c>
      <c r="P64" s="78" t="str">
        <f t="shared" si="9"/>
        <v/>
      </c>
      <c r="Q64" s="31" t="str">
        <f>INDEX(Assembler!$E$13:$G$512,M64,N64+1)</f>
        <v/>
      </c>
      <c r="R64" s="81"/>
      <c r="S64" s="31" t="str">
        <f t="shared" si="10"/>
        <v/>
      </c>
      <c r="T64" s="31">
        <f t="shared" si="14"/>
        <v>1</v>
      </c>
      <c r="U64" s="31" t="str">
        <f t="shared" si="2"/>
        <v/>
      </c>
      <c r="V64" s="31" t="str">
        <f t="shared" si="3"/>
        <v/>
      </c>
      <c r="W64" s="31" t="str">
        <f>IF(LEN(U64)=0,"",SUM(T$5:T64))</f>
        <v/>
      </c>
      <c r="X64" s="31" t="str">
        <f t="shared" si="4"/>
        <v/>
      </c>
      <c r="Y64" s="31" t="str">
        <f t="shared" si="11"/>
        <v/>
      </c>
    </row>
    <row r="65" spans="1:25" x14ac:dyDescent="0.2">
      <c r="A65" s="127"/>
      <c r="B65" s="82" t="str">
        <f t="shared" si="0"/>
        <v/>
      </c>
      <c r="C65" s="82" t="str">
        <f t="shared" si="1"/>
        <v/>
      </c>
      <c r="D65" s="127"/>
      <c r="E65" s="82" t="str">
        <f t="shared" si="5"/>
        <v/>
      </c>
      <c r="F65" s="82" t="str">
        <f t="shared" si="6"/>
        <v/>
      </c>
      <c r="G65" s="127"/>
      <c r="H65" s="75" t="str">
        <f t="shared" si="7"/>
        <v/>
      </c>
      <c r="I65" s="127"/>
      <c r="J65" s="75" t="str">
        <f t="shared" si="12"/>
        <v/>
      </c>
      <c r="K65" s="127"/>
      <c r="L65" s="31">
        <v>60</v>
      </c>
      <c r="M65" s="31">
        <f t="shared" si="13"/>
        <v>21</v>
      </c>
      <c r="N65" s="31">
        <f t="shared" si="8"/>
        <v>0</v>
      </c>
      <c r="O65" s="31" t="str">
        <f>IF(LEN(Q65)=0,"",DEC2HEX(MOD(HEX2DEC(INDEX(Assembler!$D$13:$D$512,M65))+N65,65536),4))</f>
        <v>0013</v>
      </c>
      <c r="P65" s="78">
        <f t="shared" si="9"/>
        <v>19</v>
      </c>
      <c r="Q65" s="31" t="str">
        <f>INDEX(Assembler!$E$13:$G$512,M65,N65+1)</f>
        <v>0F</v>
      </c>
      <c r="R65" s="81"/>
      <c r="S65" s="31" t="str">
        <f t="shared" si="10"/>
        <v/>
      </c>
      <c r="T65" s="31">
        <f t="shared" si="14"/>
        <v>1</v>
      </c>
      <c r="U65" s="31" t="str">
        <f t="shared" si="2"/>
        <v/>
      </c>
      <c r="V65" s="31" t="str">
        <f t="shared" si="3"/>
        <v/>
      </c>
      <c r="W65" s="31" t="str">
        <f>IF(LEN(U65)=0,"",SUM(T$5:T65))</f>
        <v/>
      </c>
      <c r="X65" s="31" t="str">
        <f t="shared" si="4"/>
        <v/>
      </c>
      <c r="Y65" s="31" t="str">
        <f t="shared" si="11"/>
        <v/>
      </c>
    </row>
    <row r="66" spans="1:25" x14ac:dyDescent="0.2">
      <c r="A66" s="127"/>
      <c r="B66" s="82" t="str">
        <f t="shared" si="0"/>
        <v/>
      </c>
      <c r="C66" s="82" t="str">
        <f t="shared" si="1"/>
        <v/>
      </c>
      <c r="D66" s="127"/>
      <c r="E66" s="82" t="str">
        <f t="shared" si="5"/>
        <v/>
      </c>
      <c r="F66" s="82" t="str">
        <f t="shared" si="6"/>
        <v/>
      </c>
      <c r="G66" s="127"/>
      <c r="H66" s="75" t="str">
        <f t="shared" si="7"/>
        <v/>
      </c>
      <c r="I66" s="127"/>
      <c r="J66" s="75" t="str">
        <f t="shared" si="12"/>
        <v/>
      </c>
      <c r="K66" s="127"/>
      <c r="L66" s="31">
        <v>61</v>
      </c>
      <c r="M66" s="31">
        <f t="shared" si="13"/>
        <v>21</v>
      </c>
      <c r="N66" s="31">
        <f t="shared" si="8"/>
        <v>1</v>
      </c>
      <c r="O66" s="31" t="str">
        <f>IF(LEN(Q66)=0,"",DEC2HEX(MOD(HEX2DEC(INDEX(Assembler!$D$13:$D$512,M66))+N66,65536),4))</f>
        <v/>
      </c>
      <c r="P66" s="78" t="str">
        <f t="shared" si="9"/>
        <v/>
      </c>
      <c r="Q66" s="31" t="str">
        <f>INDEX(Assembler!$E$13:$G$512,M66,N66+1)</f>
        <v/>
      </c>
      <c r="R66" s="81"/>
      <c r="S66" s="31" t="str">
        <f t="shared" si="10"/>
        <v/>
      </c>
      <c r="T66" s="31">
        <f t="shared" si="14"/>
        <v>1</v>
      </c>
      <c r="U66" s="31" t="str">
        <f t="shared" si="2"/>
        <v/>
      </c>
      <c r="V66" s="31" t="str">
        <f t="shared" si="3"/>
        <v/>
      </c>
      <c r="W66" s="31" t="str">
        <f>IF(LEN(U66)=0,"",SUM(T$5:T66))</f>
        <v/>
      </c>
      <c r="X66" s="31" t="str">
        <f t="shared" si="4"/>
        <v/>
      </c>
      <c r="Y66" s="31" t="str">
        <f t="shared" si="11"/>
        <v/>
      </c>
    </row>
    <row r="67" spans="1:25" x14ac:dyDescent="0.2">
      <c r="A67" s="127"/>
      <c r="B67" s="82" t="str">
        <f t="shared" si="0"/>
        <v/>
      </c>
      <c r="C67" s="82" t="str">
        <f t="shared" si="1"/>
        <v/>
      </c>
      <c r="D67" s="127"/>
      <c r="E67" s="82" t="str">
        <f t="shared" si="5"/>
        <v/>
      </c>
      <c r="F67" s="82" t="str">
        <f t="shared" si="6"/>
        <v/>
      </c>
      <c r="G67" s="127"/>
      <c r="H67" s="75" t="str">
        <f t="shared" si="7"/>
        <v/>
      </c>
      <c r="I67" s="127"/>
      <c r="J67" s="75" t="str">
        <f t="shared" si="12"/>
        <v/>
      </c>
      <c r="K67" s="127"/>
      <c r="L67" s="31">
        <v>62</v>
      </c>
      <c r="M67" s="31">
        <f t="shared" si="13"/>
        <v>21</v>
      </c>
      <c r="N67" s="31">
        <f t="shared" si="8"/>
        <v>2</v>
      </c>
      <c r="O67" s="31" t="str">
        <f>IF(LEN(Q67)=0,"",DEC2HEX(MOD(HEX2DEC(INDEX(Assembler!$D$13:$D$512,M67))+N67,65536),4))</f>
        <v/>
      </c>
      <c r="P67" s="78" t="str">
        <f t="shared" si="9"/>
        <v/>
      </c>
      <c r="Q67" s="31" t="str">
        <f>INDEX(Assembler!$E$13:$G$512,M67,N67+1)</f>
        <v/>
      </c>
      <c r="R67" s="81"/>
      <c r="S67" s="31" t="str">
        <f t="shared" si="10"/>
        <v/>
      </c>
      <c r="T67" s="31">
        <f t="shared" si="14"/>
        <v>1</v>
      </c>
      <c r="U67" s="31" t="str">
        <f t="shared" si="2"/>
        <v/>
      </c>
      <c r="V67" s="31" t="str">
        <f t="shared" si="3"/>
        <v/>
      </c>
      <c r="W67" s="31" t="str">
        <f>IF(LEN(U67)=0,"",SUM(T$5:T67))</f>
        <v/>
      </c>
      <c r="X67" s="31" t="str">
        <f t="shared" si="4"/>
        <v/>
      </c>
      <c r="Y67" s="31" t="str">
        <f t="shared" si="11"/>
        <v/>
      </c>
    </row>
    <row r="68" spans="1:25" x14ac:dyDescent="0.2">
      <c r="A68" s="127"/>
      <c r="B68" s="82" t="str">
        <f t="shared" si="0"/>
        <v/>
      </c>
      <c r="C68" s="82" t="str">
        <f t="shared" si="1"/>
        <v/>
      </c>
      <c r="D68" s="127"/>
      <c r="E68" s="82" t="str">
        <f t="shared" si="5"/>
        <v/>
      </c>
      <c r="F68" s="82" t="str">
        <f t="shared" si="6"/>
        <v/>
      </c>
      <c r="G68" s="127"/>
      <c r="H68" s="75" t="str">
        <f t="shared" si="7"/>
        <v/>
      </c>
      <c r="I68" s="127"/>
      <c r="J68" s="75" t="str">
        <f t="shared" si="12"/>
        <v/>
      </c>
      <c r="K68" s="127"/>
      <c r="L68" s="31">
        <v>63</v>
      </c>
      <c r="M68" s="31">
        <f t="shared" si="13"/>
        <v>22</v>
      </c>
      <c r="N68" s="31">
        <f t="shared" si="8"/>
        <v>0</v>
      </c>
      <c r="O68" s="31" t="str">
        <f>IF(LEN(Q68)=0,"",DEC2HEX(MOD(HEX2DEC(INDEX(Assembler!$D$13:$D$512,M68))+N68,65536),4))</f>
        <v>0014</v>
      </c>
      <c r="P68" s="78">
        <f t="shared" si="9"/>
        <v>20</v>
      </c>
      <c r="Q68" s="31" t="str">
        <f>INDEX(Assembler!$E$13:$G$512,M68,N68+1)</f>
        <v>57</v>
      </c>
      <c r="R68" s="81"/>
      <c r="S68" s="31" t="str">
        <f t="shared" si="10"/>
        <v/>
      </c>
      <c r="T68" s="31">
        <f t="shared" si="14"/>
        <v>1</v>
      </c>
      <c r="U68" s="31" t="str">
        <f t="shared" si="2"/>
        <v/>
      </c>
      <c r="V68" s="31" t="str">
        <f t="shared" si="3"/>
        <v/>
      </c>
      <c r="W68" s="31" t="str">
        <f>IF(LEN(U68)=0,"",SUM(T$5:T68))</f>
        <v/>
      </c>
      <c r="X68" s="31" t="str">
        <f t="shared" si="4"/>
        <v/>
      </c>
      <c r="Y68" s="31" t="str">
        <f t="shared" si="11"/>
        <v/>
      </c>
    </row>
    <row r="69" spans="1:25" x14ac:dyDescent="0.2">
      <c r="A69" s="127"/>
      <c r="B69" s="82" t="str">
        <f t="shared" ref="B69:B132" si="15">IF(LEN(S69)=0,"",DEC2HEX(S69,4))</f>
        <v/>
      </c>
      <c r="C69" s="82" t="str">
        <f t="shared" ref="C69:C132" si="16">IF(LEN(B69)=0,"",VLOOKUP(B69,$O$5:$Q$1494,3,0))</f>
        <v/>
      </c>
      <c r="D69" s="127"/>
      <c r="E69" s="82" t="str">
        <f t="shared" si="5"/>
        <v/>
      </c>
      <c r="F69" s="82" t="str">
        <f t="shared" si="6"/>
        <v/>
      </c>
      <c r="G69" s="127"/>
      <c r="H69" s="75" t="str">
        <f t="shared" si="7"/>
        <v/>
      </c>
      <c r="I69" s="127"/>
      <c r="J69" s="75" t="str">
        <f t="shared" si="12"/>
        <v/>
      </c>
      <c r="K69" s="127"/>
      <c r="L69" s="31">
        <v>64</v>
      </c>
      <c r="M69" s="31">
        <f t="shared" si="13"/>
        <v>22</v>
      </c>
      <c r="N69" s="31">
        <f t="shared" si="8"/>
        <v>1</v>
      </c>
      <c r="O69" s="31" t="str">
        <f>IF(LEN(Q69)=0,"",DEC2HEX(MOD(HEX2DEC(INDEX(Assembler!$D$13:$D$512,M69))+N69,65536),4))</f>
        <v/>
      </c>
      <c r="P69" s="78" t="str">
        <f t="shared" si="9"/>
        <v/>
      </c>
      <c r="Q69" s="31" t="str">
        <f>INDEX(Assembler!$E$13:$G$512,M69,N69+1)</f>
        <v/>
      </c>
      <c r="R69" s="81"/>
      <c r="S69" s="31" t="str">
        <f t="shared" si="10"/>
        <v/>
      </c>
      <c r="T69" s="31">
        <f t="shared" si="14"/>
        <v>1</v>
      </c>
      <c r="U69" s="31" t="str">
        <f t="shared" ref="U69:U132" si="17">IF(OR(LEN(S69)=0,T69=0),"",IF(T70=1,1,IF(T71=1,2,IF(T72=1,3,IF(T73=1,4,IF(T74=1,5,IF(T75=1,6,IF(T76=1,7,IF(T77=1,8,IF(T78=1,9,IF(T79=1,10,IF(T80=1,11,IF(T81=1,12,IF(T82=1,13,IF(T83=1,14,IF(T84=1,15,16))))))))))))))))</f>
        <v/>
      </c>
      <c r="V69" s="31" t="str">
        <f t="shared" ref="V69:V132" si="18">IF(OR(LEN(S69)=0,T69=0),"",MOD(U69+HEX2DEC(LEFT(B69,2))+HEX2DEC(RIGHT(B69,2))+HEX2DEC(C69)+IF(T70=1,0,HEX2DEC(C70)+IF(T71=1,0,HEX2DEC(C71)+IF(T72=1,0,HEX2DEC(C72)+IF(T73=1,0,HEX2DEC(C73)+IF(T74=1,0,HEX2DEC(C74)+IF(T75=1,0,HEX2DEC(C75)+IF(T76=1,0,HEX2DEC(C76)+IF(T77=1,0,HEX2DEC(C77)+IF(T78=1,0,HEX2DEC(C78)+IF(T79=1,0,HEX2DEC(C79)+IF(T80=1,0,HEX2DEC(C80)+IF(T81=1,0,HEX2DEC(C81)+IF(T82=1,0,HEX2DEC(C82)+IF(T83=1,0,HEX2DEC(C83)+IF(T84=1,0,HEX2DEC(C84)))))))))))))))),256))</f>
        <v/>
      </c>
      <c r="W69" s="31" t="str">
        <f>IF(LEN(U69)=0,"",SUM(T$5:T69))</f>
        <v/>
      </c>
      <c r="X69" s="31" t="str">
        <f t="shared" ref="X69:X132" si="19">IF(LEN(W69)=0,"",CONCATENATE(":",DEC2HEX(U69,2),B69,"00",C69,IF(U69&gt;1,C70,""),IF(U69&gt;2,C71,""),IF(U69&gt;3,C72,""),IF(U69&gt;4,C73,""),IF(U69&gt;5,C74,""),IF(U69&gt;6,C75,""),IF(U69&gt;7,C76,""),IF(U69&gt;8,C77,""),IF(U69&gt;9,C78,""),IF(U69&gt;10,C79,""),IF(U69&gt;11,C80,""),IF(U69&gt;12,C81,""),IF(U69&gt;13,C82,""),IF(U69&gt;14,C83,""),IF(U69&gt;15,C84,""),DEC2HEX(MOD(-V69,256),2)))</f>
        <v/>
      </c>
      <c r="Y69" s="31" t="str">
        <f t="shared" si="11"/>
        <v/>
      </c>
    </row>
    <row r="70" spans="1:25" x14ac:dyDescent="0.2">
      <c r="A70" s="127"/>
      <c r="B70" s="82" t="str">
        <f t="shared" si="15"/>
        <v/>
      </c>
      <c r="C70" s="82" t="str">
        <f t="shared" si="16"/>
        <v/>
      </c>
      <c r="D70" s="127"/>
      <c r="E70" s="82" t="str">
        <f t="shared" ref="E70:E133" si="20">IF(LEN(B70)=0,"",DEC2OCT(HEX2DEC(B70),6))</f>
        <v/>
      </c>
      <c r="F70" s="82" t="str">
        <f t="shared" ref="F70:F133" si="21">IF(LEN(C70)=0,"",DEC2OCT(HEX2DEC(C70),3))</f>
        <v/>
      </c>
      <c r="G70" s="127"/>
      <c r="H70" s="75" t="str">
        <f t="shared" ref="H70:H133" si="22">IF(ISNA(MATCH(L70+1,$W$5:$W$1504,0)),IF(ISNA(MATCH(L70,$W$5:$W$1504,0)),"",":0000000000"),VLOOKUP(L70+1,$W$5:$X$1504,2,0))</f>
        <v/>
      </c>
      <c r="I70" s="127"/>
      <c r="J70" s="75" t="str">
        <f t="shared" si="12"/>
        <v/>
      </c>
      <c r="K70" s="127"/>
      <c r="L70" s="31">
        <v>65</v>
      </c>
      <c r="M70" s="31">
        <f t="shared" si="13"/>
        <v>22</v>
      </c>
      <c r="N70" s="31">
        <f t="shared" ref="N70:N133" si="23">MOD(L70,3)</f>
        <v>2</v>
      </c>
      <c r="O70" s="31" t="str">
        <f>IF(LEN(Q70)=0,"",DEC2HEX(MOD(HEX2DEC(INDEX(Assembler!$D$13:$D$512,M70))+N70,65536),4))</f>
        <v/>
      </c>
      <c r="P70" s="78" t="str">
        <f t="shared" ref="P70:P133" si="24">IF(LEN(O70)=0,"",VALUE(HEX2DEC(O70)))</f>
        <v/>
      </c>
      <c r="Q70" s="31" t="str">
        <f>INDEX(Assembler!$E$13:$G$512,M70,N70+1)</f>
        <v/>
      </c>
      <c r="R70" s="81"/>
      <c r="S70" s="31" t="str">
        <f t="shared" ref="S70:S133" si="25">IF(ISNUMBER(SMALL($P$5:$P$1504,L70+1)),SMALL($P$5:$P$1504,L70+1),"")</f>
        <v/>
      </c>
      <c r="T70" s="31">
        <f t="shared" si="14"/>
        <v>1</v>
      </c>
      <c r="U70" s="31" t="str">
        <f t="shared" si="17"/>
        <v/>
      </c>
      <c r="V70" s="31" t="str">
        <f t="shared" si="18"/>
        <v/>
      </c>
      <c r="W70" s="31" t="str">
        <f>IF(LEN(U70)=0,"",SUM(T$5:T70))</f>
        <v/>
      </c>
      <c r="X70" s="31" t="str">
        <f t="shared" si="19"/>
        <v/>
      </c>
      <c r="Y70" s="31" t="str">
        <f t="shared" ref="Y70:Y133" si="26">IF(LEN(X70)=0,"",CONCATENATE(MID(X70,4,4),": ",MID(X70,10,2),IF(U70&gt;1,CONCATENATE(" ",MID(X70,12,2)),""),IF(U70&gt;2,CONCATENATE(" ",MID(X70,14,2)),""),IF(U70&gt;3,CONCATENATE(" ",MID(X70,16,2)),""),IF(U70&gt;4,CONCATENATE(" ",MID(X70,18,2)),""),IF(U70&gt;5,CONCATENATE(" ",MID(X70,20,2)),""),IF(U70&gt;6,CONCATENATE(" ",MID(X70,22,2)),""),IF(U70&gt;7,CONCATENATE(" ",MID(X70,24,2)),""),IF(U70&gt;8,CONCATENATE(" ",MID(X70,26,2)),""),IF(U70&gt;9,CONCATENATE(" ",MID(X70,28,2)),""),IF(U70&gt;10,CONCATENATE(" ",MID(X70,30,2)),""),IF(U70&gt;11,CONCATENATE(" ",MID(X70,32,2)),""),IF(U70&gt;12,CONCATENATE(" ",MID(X70,34,2)),""),IF(U70&gt;13,CONCATENATE(" ",MID(X70,36,2)),""),IF(U70&gt;14,CONCATENATE(" ",MID(X70,38,2)),""),IF(U70&gt;15,CONCATENATE(" ",MID(X70,40,2)),"")))</f>
        <v/>
      </c>
    </row>
    <row r="71" spans="1:25" x14ac:dyDescent="0.2">
      <c r="A71" s="127"/>
      <c r="B71" s="82" t="str">
        <f t="shared" si="15"/>
        <v/>
      </c>
      <c r="C71" s="82" t="str">
        <f t="shared" si="16"/>
        <v/>
      </c>
      <c r="D71" s="127"/>
      <c r="E71" s="82" t="str">
        <f t="shared" si="20"/>
        <v/>
      </c>
      <c r="F71" s="82" t="str">
        <f t="shared" si="21"/>
        <v/>
      </c>
      <c r="G71" s="127"/>
      <c r="H71" s="75" t="str">
        <f t="shared" si="22"/>
        <v/>
      </c>
      <c r="I71" s="127"/>
      <c r="J71" s="75" t="str">
        <f t="shared" ref="J71:J134" si="27">IF(LEN(H70)&lt;12,"",VLOOKUP(H70,$X$5:$Y$1504,2,0))</f>
        <v/>
      </c>
      <c r="K71" s="127"/>
      <c r="L71" s="31">
        <v>66</v>
      </c>
      <c r="M71" s="31">
        <f t="shared" ref="M71:M134" si="28">INT(L71/3)+1</f>
        <v>23</v>
      </c>
      <c r="N71" s="31">
        <f t="shared" si="23"/>
        <v>0</v>
      </c>
      <c r="O71" s="31" t="str">
        <f>IF(LEN(Q71)=0,"",DEC2HEX(MOD(HEX2DEC(INDEX(Assembler!$D$13:$D$512,M71))+N71,65536),4))</f>
        <v/>
      </c>
      <c r="P71" s="78" t="str">
        <f t="shared" si="24"/>
        <v/>
      </c>
      <c r="Q71" s="31" t="str">
        <f>INDEX(Assembler!$E$13:$G$512,M71,N71+1)</f>
        <v/>
      </c>
      <c r="R71" s="81"/>
      <c r="S71" s="31" t="str">
        <f t="shared" si="25"/>
        <v/>
      </c>
      <c r="T71" s="31">
        <f t="shared" si="14"/>
        <v>1</v>
      </c>
      <c r="U71" s="31" t="str">
        <f t="shared" si="17"/>
        <v/>
      </c>
      <c r="V71" s="31" t="str">
        <f t="shared" si="18"/>
        <v/>
      </c>
      <c r="W71" s="31" t="str">
        <f>IF(LEN(U71)=0,"",SUM(T$5:T71))</f>
        <v/>
      </c>
      <c r="X71" s="31" t="str">
        <f t="shared" si="19"/>
        <v/>
      </c>
      <c r="Y71" s="31" t="str">
        <f t="shared" si="26"/>
        <v/>
      </c>
    </row>
    <row r="72" spans="1:25" x14ac:dyDescent="0.2">
      <c r="A72" s="127"/>
      <c r="B72" s="82" t="str">
        <f t="shared" si="15"/>
        <v/>
      </c>
      <c r="C72" s="82" t="str">
        <f t="shared" si="16"/>
        <v/>
      </c>
      <c r="D72" s="127"/>
      <c r="E72" s="82" t="str">
        <f t="shared" si="20"/>
        <v/>
      </c>
      <c r="F72" s="82" t="str">
        <f t="shared" si="21"/>
        <v/>
      </c>
      <c r="G72" s="127"/>
      <c r="H72" s="75" t="str">
        <f t="shared" si="22"/>
        <v/>
      </c>
      <c r="I72" s="127"/>
      <c r="J72" s="75" t="str">
        <f t="shared" si="27"/>
        <v/>
      </c>
      <c r="K72" s="127"/>
      <c r="L72" s="31">
        <v>67</v>
      </c>
      <c r="M72" s="31">
        <f t="shared" si="28"/>
        <v>23</v>
      </c>
      <c r="N72" s="31">
        <f t="shared" si="23"/>
        <v>1</v>
      </c>
      <c r="O72" s="31" t="str">
        <f>IF(LEN(Q72)=0,"",DEC2HEX(MOD(HEX2DEC(INDEX(Assembler!$D$13:$D$512,M72))+N72,65536),4))</f>
        <v/>
      </c>
      <c r="P72" s="78" t="str">
        <f t="shared" si="24"/>
        <v/>
      </c>
      <c r="Q72" s="31" t="str">
        <f>INDEX(Assembler!$E$13:$G$512,M72,N72+1)</f>
        <v/>
      </c>
      <c r="R72" s="81"/>
      <c r="S72" s="31" t="str">
        <f t="shared" si="25"/>
        <v/>
      </c>
      <c r="T72" s="31">
        <f t="shared" si="14"/>
        <v>1</v>
      </c>
      <c r="U72" s="31" t="str">
        <f t="shared" si="17"/>
        <v/>
      </c>
      <c r="V72" s="31" t="str">
        <f t="shared" si="18"/>
        <v/>
      </c>
      <c r="W72" s="31" t="str">
        <f>IF(LEN(U72)=0,"",SUM(T$5:T72))</f>
        <v/>
      </c>
      <c r="X72" s="31" t="str">
        <f t="shared" si="19"/>
        <v/>
      </c>
      <c r="Y72" s="31" t="str">
        <f t="shared" si="26"/>
        <v/>
      </c>
    </row>
    <row r="73" spans="1:25" x14ac:dyDescent="0.2">
      <c r="A73" s="127"/>
      <c r="B73" s="82" t="str">
        <f t="shared" si="15"/>
        <v/>
      </c>
      <c r="C73" s="82" t="str">
        <f t="shared" si="16"/>
        <v/>
      </c>
      <c r="D73" s="127"/>
      <c r="E73" s="82" t="str">
        <f t="shared" si="20"/>
        <v/>
      </c>
      <c r="F73" s="82" t="str">
        <f t="shared" si="21"/>
        <v/>
      </c>
      <c r="G73" s="127"/>
      <c r="H73" s="75" t="str">
        <f t="shared" si="22"/>
        <v/>
      </c>
      <c r="I73" s="127"/>
      <c r="J73" s="75" t="str">
        <f t="shared" si="27"/>
        <v/>
      </c>
      <c r="K73" s="127"/>
      <c r="L73" s="31">
        <v>68</v>
      </c>
      <c r="M73" s="31">
        <f t="shared" si="28"/>
        <v>23</v>
      </c>
      <c r="N73" s="31">
        <f t="shared" si="23"/>
        <v>2</v>
      </c>
      <c r="O73" s="31" t="str">
        <f>IF(LEN(Q73)=0,"",DEC2HEX(MOD(HEX2DEC(INDEX(Assembler!$D$13:$D$512,M73))+N73,65536),4))</f>
        <v/>
      </c>
      <c r="P73" s="78" t="str">
        <f t="shared" si="24"/>
        <v/>
      </c>
      <c r="Q73" s="31" t="str">
        <f>INDEX(Assembler!$E$13:$G$512,M73,N73+1)</f>
        <v/>
      </c>
      <c r="R73" s="81"/>
      <c r="S73" s="31" t="str">
        <f t="shared" si="25"/>
        <v/>
      </c>
      <c r="T73" s="31">
        <f t="shared" si="14"/>
        <v>1</v>
      </c>
      <c r="U73" s="31" t="str">
        <f t="shared" si="17"/>
        <v/>
      </c>
      <c r="V73" s="31" t="str">
        <f t="shared" si="18"/>
        <v/>
      </c>
      <c r="W73" s="31" t="str">
        <f>IF(LEN(U73)=0,"",SUM(T$5:T73))</f>
        <v/>
      </c>
      <c r="X73" s="31" t="str">
        <f t="shared" si="19"/>
        <v/>
      </c>
      <c r="Y73" s="31" t="str">
        <f t="shared" si="26"/>
        <v/>
      </c>
    </row>
    <row r="74" spans="1:25" x14ac:dyDescent="0.2">
      <c r="A74" s="127"/>
      <c r="B74" s="82" t="str">
        <f t="shared" si="15"/>
        <v/>
      </c>
      <c r="C74" s="82" t="str">
        <f t="shared" si="16"/>
        <v/>
      </c>
      <c r="D74" s="127"/>
      <c r="E74" s="82" t="str">
        <f t="shared" si="20"/>
        <v/>
      </c>
      <c r="F74" s="82" t="str">
        <f t="shared" si="21"/>
        <v/>
      </c>
      <c r="G74" s="127"/>
      <c r="H74" s="75" t="str">
        <f t="shared" si="22"/>
        <v/>
      </c>
      <c r="I74" s="127"/>
      <c r="J74" s="75" t="str">
        <f t="shared" si="27"/>
        <v/>
      </c>
      <c r="K74" s="127"/>
      <c r="L74" s="31">
        <v>69</v>
      </c>
      <c r="M74" s="31">
        <f t="shared" si="28"/>
        <v>24</v>
      </c>
      <c r="N74" s="31">
        <f t="shared" si="23"/>
        <v>0</v>
      </c>
      <c r="O74" s="31" t="str">
        <f>IF(LEN(Q74)=0,"",DEC2HEX(MOD(HEX2DEC(INDEX(Assembler!$D$13:$D$512,M74))+N74,65536),4))</f>
        <v>0015</v>
      </c>
      <c r="P74" s="78">
        <f t="shared" si="24"/>
        <v>21</v>
      </c>
      <c r="Q74" s="31" t="str">
        <f>INDEX(Assembler!$E$13:$G$512,M74,N74+1)</f>
        <v>C3</v>
      </c>
      <c r="R74" s="81"/>
      <c r="S74" s="31" t="str">
        <f t="shared" si="25"/>
        <v/>
      </c>
      <c r="T74" s="31">
        <f t="shared" si="14"/>
        <v>1</v>
      </c>
      <c r="U74" s="31" t="str">
        <f t="shared" si="17"/>
        <v/>
      </c>
      <c r="V74" s="31" t="str">
        <f t="shared" si="18"/>
        <v/>
      </c>
      <c r="W74" s="31" t="str">
        <f>IF(LEN(U74)=0,"",SUM(T$5:T74))</f>
        <v/>
      </c>
      <c r="X74" s="31" t="str">
        <f t="shared" si="19"/>
        <v/>
      </c>
      <c r="Y74" s="31" t="str">
        <f t="shared" si="26"/>
        <v/>
      </c>
    </row>
    <row r="75" spans="1:25" x14ac:dyDescent="0.2">
      <c r="A75" s="127"/>
      <c r="B75" s="82" t="str">
        <f t="shared" si="15"/>
        <v/>
      </c>
      <c r="C75" s="82" t="str">
        <f t="shared" si="16"/>
        <v/>
      </c>
      <c r="D75" s="127"/>
      <c r="E75" s="82" t="str">
        <f t="shared" si="20"/>
        <v/>
      </c>
      <c r="F75" s="82" t="str">
        <f t="shared" si="21"/>
        <v/>
      </c>
      <c r="G75" s="127"/>
      <c r="H75" s="75" t="str">
        <f t="shared" si="22"/>
        <v/>
      </c>
      <c r="I75" s="127"/>
      <c r="J75" s="75" t="str">
        <f t="shared" si="27"/>
        <v/>
      </c>
      <c r="K75" s="127"/>
      <c r="L75" s="31">
        <v>70</v>
      </c>
      <c r="M75" s="31">
        <f t="shared" si="28"/>
        <v>24</v>
      </c>
      <c r="N75" s="31">
        <f t="shared" si="23"/>
        <v>1</v>
      </c>
      <c r="O75" s="31" t="str">
        <f>IF(LEN(Q75)=0,"",DEC2HEX(MOD(HEX2DEC(INDEX(Assembler!$D$13:$D$512,M75))+N75,65536),4))</f>
        <v>0016</v>
      </c>
      <c r="P75" s="78">
        <f t="shared" si="24"/>
        <v>22</v>
      </c>
      <c r="Q75" s="31" t="str">
        <f>INDEX(Assembler!$E$13:$G$512,M75,N75+1)</f>
        <v>08</v>
      </c>
      <c r="R75" s="81"/>
      <c r="S75" s="31" t="str">
        <f t="shared" si="25"/>
        <v/>
      </c>
      <c r="T75" s="31">
        <f t="shared" si="14"/>
        <v>1</v>
      </c>
      <c r="U75" s="31" t="str">
        <f t="shared" si="17"/>
        <v/>
      </c>
      <c r="V75" s="31" t="str">
        <f t="shared" si="18"/>
        <v/>
      </c>
      <c r="W75" s="31" t="str">
        <f>IF(LEN(U75)=0,"",SUM(T$5:T75))</f>
        <v/>
      </c>
      <c r="X75" s="31" t="str">
        <f t="shared" si="19"/>
        <v/>
      </c>
      <c r="Y75" s="31" t="str">
        <f t="shared" si="26"/>
        <v/>
      </c>
    </row>
    <row r="76" spans="1:25" x14ac:dyDescent="0.2">
      <c r="A76" s="127"/>
      <c r="B76" s="82" t="str">
        <f t="shared" si="15"/>
        <v/>
      </c>
      <c r="C76" s="82" t="str">
        <f t="shared" si="16"/>
        <v/>
      </c>
      <c r="D76" s="127"/>
      <c r="E76" s="82" t="str">
        <f t="shared" si="20"/>
        <v/>
      </c>
      <c r="F76" s="82" t="str">
        <f t="shared" si="21"/>
        <v/>
      </c>
      <c r="G76" s="127"/>
      <c r="H76" s="75" t="str">
        <f t="shared" si="22"/>
        <v/>
      </c>
      <c r="I76" s="127"/>
      <c r="J76" s="75" t="str">
        <f t="shared" si="27"/>
        <v/>
      </c>
      <c r="K76" s="127"/>
      <c r="L76" s="31">
        <v>71</v>
      </c>
      <c r="M76" s="31">
        <f t="shared" si="28"/>
        <v>24</v>
      </c>
      <c r="N76" s="31">
        <f t="shared" si="23"/>
        <v>2</v>
      </c>
      <c r="O76" s="31" t="str">
        <f>IF(LEN(Q76)=0,"",DEC2HEX(MOD(HEX2DEC(INDEX(Assembler!$D$13:$D$512,M76))+N76,65536),4))</f>
        <v>0017</v>
      </c>
      <c r="P76" s="78">
        <f t="shared" si="24"/>
        <v>23</v>
      </c>
      <c r="Q76" s="31" t="str">
        <f>INDEX(Assembler!$E$13:$G$512,M76,N76+1)</f>
        <v>00</v>
      </c>
      <c r="R76" s="81"/>
      <c r="S76" s="31" t="str">
        <f t="shared" si="25"/>
        <v/>
      </c>
      <c r="T76" s="31">
        <f t="shared" si="14"/>
        <v>1</v>
      </c>
      <c r="U76" s="31" t="str">
        <f t="shared" si="17"/>
        <v/>
      </c>
      <c r="V76" s="31" t="str">
        <f t="shared" si="18"/>
        <v/>
      </c>
      <c r="W76" s="31" t="str">
        <f>IF(LEN(U76)=0,"",SUM(T$5:T76))</f>
        <v/>
      </c>
      <c r="X76" s="31" t="str">
        <f t="shared" si="19"/>
        <v/>
      </c>
      <c r="Y76" s="31" t="str">
        <f t="shared" si="26"/>
        <v/>
      </c>
    </row>
    <row r="77" spans="1:25" x14ac:dyDescent="0.2">
      <c r="A77" s="127"/>
      <c r="B77" s="82" t="str">
        <f t="shared" si="15"/>
        <v/>
      </c>
      <c r="C77" s="82" t="str">
        <f t="shared" si="16"/>
        <v/>
      </c>
      <c r="D77" s="127"/>
      <c r="E77" s="82" t="str">
        <f t="shared" si="20"/>
        <v/>
      </c>
      <c r="F77" s="82" t="str">
        <f t="shared" si="21"/>
        <v/>
      </c>
      <c r="G77" s="127"/>
      <c r="H77" s="75" t="str">
        <f t="shared" si="22"/>
        <v/>
      </c>
      <c r="I77" s="127"/>
      <c r="J77" s="75" t="str">
        <f t="shared" si="27"/>
        <v/>
      </c>
      <c r="K77" s="127"/>
      <c r="L77" s="31">
        <v>72</v>
      </c>
      <c r="M77" s="31">
        <f t="shared" si="28"/>
        <v>25</v>
      </c>
      <c r="N77" s="31">
        <f t="shared" si="23"/>
        <v>0</v>
      </c>
      <c r="O77" s="31" t="str">
        <f>IF(LEN(Q77)=0,"",DEC2HEX(MOD(HEX2DEC(INDEX(Assembler!$D$13:$D$512,M77))+N77,65536),4))</f>
        <v/>
      </c>
      <c r="P77" s="78" t="str">
        <f t="shared" si="24"/>
        <v/>
      </c>
      <c r="Q77" s="31" t="str">
        <f>INDEX(Assembler!$E$13:$G$512,M77,N77+1)</f>
        <v/>
      </c>
      <c r="R77" s="81"/>
      <c r="S77" s="31" t="str">
        <f t="shared" si="25"/>
        <v/>
      </c>
      <c r="T77" s="31">
        <f t="shared" si="14"/>
        <v>1</v>
      </c>
      <c r="U77" s="31" t="str">
        <f t="shared" si="17"/>
        <v/>
      </c>
      <c r="V77" s="31" t="str">
        <f t="shared" si="18"/>
        <v/>
      </c>
      <c r="W77" s="31" t="str">
        <f>IF(LEN(U77)=0,"",SUM(T$5:T77))</f>
        <v/>
      </c>
      <c r="X77" s="31" t="str">
        <f t="shared" si="19"/>
        <v/>
      </c>
      <c r="Y77" s="31" t="str">
        <f t="shared" si="26"/>
        <v/>
      </c>
    </row>
    <row r="78" spans="1:25" x14ac:dyDescent="0.2">
      <c r="A78" s="127"/>
      <c r="B78" s="82" t="str">
        <f t="shared" si="15"/>
        <v/>
      </c>
      <c r="C78" s="82" t="str">
        <f t="shared" si="16"/>
        <v/>
      </c>
      <c r="D78" s="127"/>
      <c r="E78" s="82" t="str">
        <f t="shared" si="20"/>
        <v/>
      </c>
      <c r="F78" s="82" t="str">
        <f t="shared" si="21"/>
        <v/>
      </c>
      <c r="G78" s="127"/>
      <c r="H78" s="75" t="str">
        <f t="shared" si="22"/>
        <v/>
      </c>
      <c r="I78" s="127"/>
      <c r="J78" s="75" t="str">
        <f t="shared" si="27"/>
        <v/>
      </c>
      <c r="K78" s="127"/>
      <c r="L78" s="31">
        <v>73</v>
      </c>
      <c r="M78" s="31">
        <f t="shared" si="28"/>
        <v>25</v>
      </c>
      <c r="N78" s="31">
        <f t="shared" si="23"/>
        <v>1</v>
      </c>
      <c r="O78" s="31" t="str">
        <f>IF(LEN(Q78)=0,"",DEC2HEX(MOD(HEX2DEC(INDEX(Assembler!$D$13:$D$512,M78))+N78,65536),4))</f>
        <v/>
      </c>
      <c r="P78" s="78" t="str">
        <f t="shared" si="24"/>
        <v/>
      </c>
      <c r="Q78" s="31" t="str">
        <f>INDEX(Assembler!$E$13:$G$512,M78,N78+1)</f>
        <v/>
      </c>
      <c r="R78" s="81"/>
      <c r="S78" s="31" t="str">
        <f t="shared" si="25"/>
        <v/>
      </c>
      <c r="T78" s="31">
        <f t="shared" si="14"/>
        <v>1</v>
      </c>
      <c r="U78" s="31" t="str">
        <f t="shared" si="17"/>
        <v/>
      </c>
      <c r="V78" s="31" t="str">
        <f t="shared" si="18"/>
        <v/>
      </c>
      <c r="W78" s="31" t="str">
        <f>IF(LEN(U78)=0,"",SUM(T$5:T78))</f>
        <v/>
      </c>
      <c r="X78" s="31" t="str">
        <f t="shared" si="19"/>
        <v/>
      </c>
      <c r="Y78" s="31" t="str">
        <f t="shared" si="26"/>
        <v/>
      </c>
    </row>
    <row r="79" spans="1:25" x14ac:dyDescent="0.2">
      <c r="A79" s="127"/>
      <c r="B79" s="82" t="str">
        <f t="shared" si="15"/>
        <v/>
      </c>
      <c r="C79" s="82" t="str">
        <f t="shared" si="16"/>
        <v/>
      </c>
      <c r="D79" s="127"/>
      <c r="E79" s="82" t="str">
        <f t="shared" si="20"/>
        <v/>
      </c>
      <c r="F79" s="82" t="str">
        <f t="shared" si="21"/>
        <v/>
      </c>
      <c r="G79" s="127"/>
      <c r="H79" s="75" t="str">
        <f t="shared" si="22"/>
        <v/>
      </c>
      <c r="I79" s="127"/>
      <c r="J79" s="75" t="str">
        <f t="shared" si="27"/>
        <v/>
      </c>
      <c r="K79" s="127"/>
      <c r="L79" s="31">
        <v>74</v>
      </c>
      <c r="M79" s="31">
        <f t="shared" si="28"/>
        <v>25</v>
      </c>
      <c r="N79" s="31">
        <f t="shared" si="23"/>
        <v>2</v>
      </c>
      <c r="O79" s="31" t="str">
        <f>IF(LEN(Q79)=0,"",DEC2HEX(MOD(HEX2DEC(INDEX(Assembler!$D$13:$D$512,M79))+N79,65536),4))</f>
        <v/>
      </c>
      <c r="P79" s="78" t="str">
        <f t="shared" si="24"/>
        <v/>
      </c>
      <c r="Q79" s="31" t="str">
        <f>INDEX(Assembler!$E$13:$G$512,M79,N79+1)</f>
        <v/>
      </c>
      <c r="R79" s="81"/>
      <c r="S79" s="31" t="str">
        <f t="shared" si="25"/>
        <v/>
      </c>
      <c r="T79" s="31">
        <f t="shared" si="14"/>
        <v>1</v>
      </c>
      <c r="U79" s="31" t="str">
        <f t="shared" si="17"/>
        <v/>
      </c>
      <c r="V79" s="31" t="str">
        <f t="shared" si="18"/>
        <v/>
      </c>
      <c r="W79" s="31" t="str">
        <f>IF(LEN(U79)=0,"",SUM(T$5:T79))</f>
        <v/>
      </c>
      <c r="X79" s="31" t="str">
        <f t="shared" si="19"/>
        <v/>
      </c>
      <c r="Y79" s="31" t="str">
        <f t="shared" si="26"/>
        <v/>
      </c>
    </row>
    <row r="80" spans="1:25" x14ac:dyDescent="0.2">
      <c r="A80" s="127"/>
      <c r="B80" s="82" t="str">
        <f t="shared" si="15"/>
        <v/>
      </c>
      <c r="C80" s="82" t="str">
        <f t="shared" si="16"/>
        <v/>
      </c>
      <c r="D80" s="127"/>
      <c r="E80" s="82" t="str">
        <f t="shared" si="20"/>
        <v/>
      </c>
      <c r="F80" s="82" t="str">
        <f t="shared" si="21"/>
        <v/>
      </c>
      <c r="G80" s="127"/>
      <c r="H80" s="75" t="str">
        <f t="shared" si="22"/>
        <v/>
      </c>
      <c r="I80" s="127"/>
      <c r="J80" s="75" t="str">
        <f t="shared" si="27"/>
        <v/>
      </c>
      <c r="K80" s="127"/>
      <c r="L80" s="31">
        <v>75</v>
      </c>
      <c r="M80" s="31">
        <f t="shared" si="28"/>
        <v>26</v>
      </c>
      <c r="N80" s="31">
        <f t="shared" si="23"/>
        <v>0</v>
      </c>
      <c r="O80" s="31" t="str">
        <f>IF(LEN(Q80)=0,"",DEC2HEX(MOD(HEX2DEC(INDEX(Assembler!$D$13:$D$512,M80))+N80,65536),4))</f>
        <v/>
      </c>
      <c r="P80" s="78" t="str">
        <f t="shared" si="24"/>
        <v/>
      </c>
      <c r="Q80" s="31" t="str">
        <f>INDEX(Assembler!$E$13:$G$512,M80,N80+1)</f>
        <v/>
      </c>
      <c r="R80" s="81"/>
      <c r="S80" s="31" t="str">
        <f t="shared" si="25"/>
        <v/>
      </c>
      <c r="T80" s="31">
        <f t="shared" si="14"/>
        <v>1</v>
      </c>
      <c r="U80" s="31" t="str">
        <f t="shared" si="17"/>
        <v/>
      </c>
      <c r="V80" s="31" t="str">
        <f t="shared" si="18"/>
        <v/>
      </c>
      <c r="W80" s="31" t="str">
        <f>IF(LEN(U80)=0,"",SUM(T$5:T80))</f>
        <v/>
      </c>
      <c r="X80" s="31" t="str">
        <f t="shared" si="19"/>
        <v/>
      </c>
      <c r="Y80" s="31" t="str">
        <f t="shared" si="26"/>
        <v/>
      </c>
    </row>
    <row r="81" spans="1:25" x14ac:dyDescent="0.2">
      <c r="A81" s="127"/>
      <c r="B81" s="82" t="str">
        <f t="shared" si="15"/>
        <v/>
      </c>
      <c r="C81" s="82" t="str">
        <f t="shared" si="16"/>
        <v/>
      </c>
      <c r="D81" s="127"/>
      <c r="E81" s="82" t="str">
        <f t="shared" si="20"/>
        <v/>
      </c>
      <c r="F81" s="82" t="str">
        <f t="shared" si="21"/>
        <v/>
      </c>
      <c r="G81" s="127"/>
      <c r="H81" s="75" t="str">
        <f t="shared" si="22"/>
        <v/>
      </c>
      <c r="I81" s="127"/>
      <c r="J81" s="75" t="str">
        <f t="shared" si="27"/>
        <v/>
      </c>
      <c r="K81" s="127"/>
      <c r="L81" s="31">
        <v>76</v>
      </c>
      <c r="M81" s="31">
        <f t="shared" si="28"/>
        <v>26</v>
      </c>
      <c r="N81" s="31">
        <f t="shared" si="23"/>
        <v>1</v>
      </c>
      <c r="O81" s="31" t="str">
        <f>IF(LEN(Q81)=0,"",DEC2HEX(MOD(HEX2DEC(INDEX(Assembler!$D$13:$D$512,M81))+N81,65536),4))</f>
        <v/>
      </c>
      <c r="P81" s="78" t="str">
        <f t="shared" si="24"/>
        <v/>
      </c>
      <c r="Q81" s="31" t="str">
        <f>INDEX(Assembler!$E$13:$G$512,M81,N81+1)</f>
        <v/>
      </c>
      <c r="R81" s="81"/>
      <c r="S81" s="31" t="str">
        <f t="shared" si="25"/>
        <v/>
      </c>
      <c r="T81" s="31">
        <f t="shared" si="14"/>
        <v>1</v>
      </c>
      <c r="U81" s="31" t="str">
        <f t="shared" si="17"/>
        <v/>
      </c>
      <c r="V81" s="31" t="str">
        <f t="shared" si="18"/>
        <v/>
      </c>
      <c r="W81" s="31" t="str">
        <f>IF(LEN(U81)=0,"",SUM(T$5:T81))</f>
        <v/>
      </c>
      <c r="X81" s="31" t="str">
        <f t="shared" si="19"/>
        <v/>
      </c>
      <c r="Y81" s="31" t="str">
        <f t="shared" si="26"/>
        <v/>
      </c>
    </row>
    <row r="82" spans="1:25" x14ac:dyDescent="0.2">
      <c r="A82" s="127"/>
      <c r="B82" s="82" t="str">
        <f t="shared" si="15"/>
        <v/>
      </c>
      <c r="C82" s="82" t="str">
        <f t="shared" si="16"/>
        <v/>
      </c>
      <c r="D82" s="127"/>
      <c r="E82" s="82" t="str">
        <f t="shared" si="20"/>
        <v/>
      </c>
      <c r="F82" s="82" t="str">
        <f t="shared" si="21"/>
        <v/>
      </c>
      <c r="G82" s="127"/>
      <c r="H82" s="75" t="str">
        <f t="shared" si="22"/>
        <v/>
      </c>
      <c r="I82" s="127"/>
      <c r="J82" s="75" t="str">
        <f t="shared" si="27"/>
        <v/>
      </c>
      <c r="K82" s="127"/>
      <c r="L82" s="31">
        <v>77</v>
      </c>
      <c r="M82" s="31">
        <f t="shared" si="28"/>
        <v>26</v>
      </c>
      <c r="N82" s="31">
        <f t="shared" si="23"/>
        <v>2</v>
      </c>
      <c r="O82" s="31" t="str">
        <f>IF(LEN(Q82)=0,"",DEC2HEX(MOD(HEX2DEC(INDEX(Assembler!$D$13:$D$512,M82))+N82,65536),4))</f>
        <v/>
      </c>
      <c r="P82" s="78" t="str">
        <f t="shared" si="24"/>
        <v/>
      </c>
      <c r="Q82" s="31" t="str">
        <f>INDEX(Assembler!$E$13:$G$512,M82,N82+1)</f>
        <v/>
      </c>
      <c r="R82" s="81"/>
      <c r="S82" s="31" t="str">
        <f t="shared" si="25"/>
        <v/>
      </c>
      <c r="T82" s="31">
        <f t="shared" ref="T82:T145" si="29">IF(LEN(S82)=0,1,IF(S82-1=S81,IF(L82&lt;16,0,IF(SUM(T67:T81)=0,1,0)),1))</f>
        <v>1</v>
      </c>
      <c r="U82" s="31" t="str">
        <f t="shared" si="17"/>
        <v/>
      </c>
      <c r="V82" s="31" t="str">
        <f t="shared" si="18"/>
        <v/>
      </c>
      <c r="W82" s="31" t="str">
        <f>IF(LEN(U82)=0,"",SUM(T$5:T82))</f>
        <v/>
      </c>
      <c r="X82" s="31" t="str">
        <f t="shared" si="19"/>
        <v/>
      </c>
      <c r="Y82" s="31" t="str">
        <f t="shared" si="26"/>
        <v/>
      </c>
    </row>
    <row r="83" spans="1:25" x14ac:dyDescent="0.2">
      <c r="A83" s="127"/>
      <c r="B83" s="82" t="str">
        <f t="shared" si="15"/>
        <v/>
      </c>
      <c r="C83" s="82" t="str">
        <f t="shared" si="16"/>
        <v/>
      </c>
      <c r="D83" s="127"/>
      <c r="E83" s="82" t="str">
        <f t="shared" si="20"/>
        <v/>
      </c>
      <c r="F83" s="82" t="str">
        <f t="shared" si="21"/>
        <v/>
      </c>
      <c r="G83" s="127"/>
      <c r="H83" s="75" t="str">
        <f t="shared" si="22"/>
        <v/>
      </c>
      <c r="I83" s="127"/>
      <c r="J83" s="75" t="str">
        <f t="shared" si="27"/>
        <v/>
      </c>
      <c r="K83" s="127"/>
      <c r="L83" s="31">
        <v>78</v>
      </c>
      <c r="M83" s="31">
        <f t="shared" si="28"/>
        <v>27</v>
      </c>
      <c r="N83" s="31">
        <f t="shared" si="23"/>
        <v>0</v>
      </c>
      <c r="O83" s="31" t="str">
        <f>IF(LEN(Q83)=0,"",DEC2HEX(MOD(HEX2DEC(INDEX(Assembler!$D$13:$D$512,M83))+N83,65536),4))</f>
        <v/>
      </c>
      <c r="P83" s="78" t="str">
        <f t="shared" si="24"/>
        <v/>
      </c>
      <c r="Q83" s="31" t="str">
        <f>INDEX(Assembler!$E$13:$G$512,M83,N83+1)</f>
        <v/>
      </c>
      <c r="R83" s="81"/>
      <c r="S83" s="31" t="str">
        <f t="shared" si="25"/>
        <v/>
      </c>
      <c r="T83" s="31">
        <f t="shared" si="29"/>
        <v>1</v>
      </c>
      <c r="U83" s="31" t="str">
        <f t="shared" si="17"/>
        <v/>
      </c>
      <c r="V83" s="31" t="str">
        <f t="shared" si="18"/>
        <v/>
      </c>
      <c r="W83" s="31" t="str">
        <f>IF(LEN(U83)=0,"",SUM(T$5:T83))</f>
        <v/>
      </c>
      <c r="X83" s="31" t="str">
        <f t="shared" si="19"/>
        <v/>
      </c>
      <c r="Y83" s="31" t="str">
        <f t="shared" si="26"/>
        <v/>
      </c>
    </row>
    <row r="84" spans="1:25" x14ac:dyDescent="0.2">
      <c r="A84" s="127"/>
      <c r="B84" s="82" t="str">
        <f t="shared" si="15"/>
        <v/>
      </c>
      <c r="C84" s="82" t="str">
        <f t="shared" si="16"/>
        <v/>
      </c>
      <c r="D84" s="127"/>
      <c r="E84" s="82" t="str">
        <f t="shared" si="20"/>
        <v/>
      </c>
      <c r="F84" s="82" t="str">
        <f t="shared" si="21"/>
        <v/>
      </c>
      <c r="G84" s="127"/>
      <c r="H84" s="75" t="str">
        <f t="shared" si="22"/>
        <v/>
      </c>
      <c r="I84" s="127"/>
      <c r="J84" s="75" t="str">
        <f t="shared" si="27"/>
        <v/>
      </c>
      <c r="K84" s="127"/>
      <c r="L84" s="31">
        <v>79</v>
      </c>
      <c r="M84" s="31">
        <f t="shared" si="28"/>
        <v>27</v>
      </c>
      <c r="N84" s="31">
        <f t="shared" si="23"/>
        <v>1</v>
      </c>
      <c r="O84" s="31" t="str">
        <f>IF(LEN(Q84)=0,"",DEC2HEX(MOD(HEX2DEC(INDEX(Assembler!$D$13:$D$512,M84))+N84,65536),4))</f>
        <v/>
      </c>
      <c r="P84" s="78" t="str">
        <f t="shared" si="24"/>
        <v/>
      </c>
      <c r="Q84" s="31" t="str">
        <f>INDEX(Assembler!$E$13:$G$512,M84,N84+1)</f>
        <v/>
      </c>
      <c r="R84" s="81"/>
      <c r="S84" s="31" t="str">
        <f t="shared" si="25"/>
        <v/>
      </c>
      <c r="T84" s="31">
        <f t="shared" si="29"/>
        <v>1</v>
      </c>
      <c r="U84" s="31" t="str">
        <f t="shared" si="17"/>
        <v/>
      </c>
      <c r="V84" s="31" t="str">
        <f t="shared" si="18"/>
        <v/>
      </c>
      <c r="W84" s="31" t="str">
        <f>IF(LEN(U84)=0,"",SUM(T$5:T84))</f>
        <v/>
      </c>
      <c r="X84" s="31" t="str">
        <f t="shared" si="19"/>
        <v/>
      </c>
      <c r="Y84" s="31" t="str">
        <f t="shared" si="26"/>
        <v/>
      </c>
    </row>
    <row r="85" spans="1:25" x14ac:dyDescent="0.2">
      <c r="A85" s="127"/>
      <c r="B85" s="82" t="str">
        <f t="shared" si="15"/>
        <v/>
      </c>
      <c r="C85" s="82" t="str">
        <f t="shared" si="16"/>
        <v/>
      </c>
      <c r="D85" s="127"/>
      <c r="E85" s="82" t="str">
        <f t="shared" si="20"/>
        <v/>
      </c>
      <c r="F85" s="82" t="str">
        <f t="shared" si="21"/>
        <v/>
      </c>
      <c r="G85" s="127"/>
      <c r="H85" s="75" t="str">
        <f t="shared" si="22"/>
        <v/>
      </c>
      <c r="I85" s="127"/>
      <c r="J85" s="75" t="str">
        <f t="shared" si="27"/>
        <v/>
      </c>
      <c r="K85" s="127"/>
      <c r="L85" s="31">
        <v>80</v>
      </c>
      <c r="M85" s="31">
        <f t="shared" si="28"/>
        <v>27</v>
      </c>
      <c r="N85" s="31">
        <f t="shared" si="23"/>
        <v>2</v>
      </c>
      <c r="O85" s="31" t="str">
        <f>IF(LEN(Q85)=0,"",DEC2HEX(MOD(HEX2DEC(INDEX(Assembler!$D$13:$D$512,M85))+N85,65536),4))</f>
        <v/>
      </c>
      <c r="P85" s="78" t="str">
        <f t="shared" si="24"/>
        <v/>
      </c>
      <c r="Q85" s="31" t="str">
        <f>INDEX(Assembler!$E$13:$G$512,M85,N85+1)</f>
        <v/>
      </c>
      <c r="R85" s="81"/>
      <c r="S85" s="31" t="str">
        <f t="shared" si="25"/>
        <v/>
      </c>
      <c r="T85" s="31">
        <f t="shared" si="29"/>
        <v>1</v>
      </c>
      <c r="U85" s="31" t="str">
        <f t="shared" si="17"/>
        <v/>
      </c>
      <c r="V85" s="31" t="str">
        <f t="shared" si="18"/>
        <v/>
      </c>
      <c r="W85" s="31" t="str">
        <f>IF(LEN(U85)=0,"",SUM(T$5:T85))</f>
        <v/>
      </c>
      <c r="X85" s="31" t="str">
        <f t="shared" si="19"/>
        <v/>
      </c>
      <c r="Y85" s="31" t="str">
        <f t="shared" si="26"/>
        <v/>
      </c>
    </row>
    <row r="86" spans="1:25" x14ac:dyDescent="0.2">
      <c r="A86" s="127"/>
      <c r="B86" s="82" t="str">
        <f t="shared" si="15"/>
        <v/>
      </c>
      <c r="C86" s="82" t="str">
        <f t="shared" si="16"/>
        <v/>
      </c>
      <c r="D86" s="127"/>
      <c r="E86" s="82" t="str">
        <f t="shared" si="20"/>
        <v/>
      </c>
      <c r="F86" s="82" t="str">
        <f t="shared" si="21"/>
        <v/>
      </c>
      <c r="G86" s="127"/>
      <c r="H86" s="75" t="str">
        <f t="shared" si="22"/>
        <v/>
      </c>
      <c r="I86" s="127"/>
      <c r="J86" s="75" t="str">
        <f t="shared" si="27"/>
        <v/>
      </c>
      <c r="K86" s="127"/>
      <c r="L86" s="31">
        <v>81</v>
      </c>
      <c r="M86" s="31">
        <f t="shared" si="28"/>
        <v>28</v>
      </c>
      <c r="N86" s="31">
        <f t="shared" si="23"/>
        <v>0</v>
      </c>
      <c r="O86" s="31" t="str">
        <f>IF(LEN(Q86)=0,"",DEC2HEX(MOD(HEX2DEC(INDEX(Assembler!$D$13:$D$512,M86))+N86,65536),4))</f>
        <v/>
      </c>
      <c r="P86" s="78" t="str">
        <f t="shared" si="24"/>
        <v/>
      </c>
      <c r="Q86" s="31" t="str">
        <f>INDEX(Assembler!$E$13:$G$512,M86,N86+1)</f>
        <v/>
      </c>
      <c r="R86" s="81"/>
      <c r="S86" s="31" t="str">
        <f t="shared" si="25"/>
        <v/>
      </c>
      <c r="T86" s="31">
        <f t="shared" si="29"/>
        <v>1</v>
      </c>
      <c r="U86" s="31" t="str">
        <f t="shared" si="17"/>
        <v/>
      </c>
      <c r="V86" s="31" t="str">
        <f t="shared" si="18"/>
        <v/>
      </c>
      <c r="W86" s="31" t="str">
        <f>IF(LEN(U86)=0,"",SUM(T$5:T86))</f>
        <v/>
      </c>
      <c r="X86" s="31" t="str">
        <f t="shared" si="19"/>
        <v/>
      </c>
      <c r="Y86" s="31" t="str">
        <f t="shared" si="26"/>
        <v/>
      </c>
    </row>
    <row r="87" spans="1:25" x14ac:dyDescent="0.2">
      <c r="A87" s="127"/>
      <c r="B87" s="82" t="str">
        <f t="shared" si="15"/>
        <v/>
      </c>
      <c r="C87" s="82" t="str">
        <f t="shared" si="16"/>
        <v/>
      </c>
      <c r="D87" s="127"/>
      <c r="E87" s="82" t="str">
        <f t="shared" si="20"/>
        <v/>
      </c>
      <c r="F87" s="82" t="str">
        <f t="shared" si="21"/>
        <v/>
      </c>
      <c r="G87" s="127"/>
      <c r="H87" s="75" t="str">
        <f t="shared" si="22"/>
        <v/>
      </c>
      <c r="I87" s="127"/>
      <c r="J87" s="75" t="str">
        <f t="shared" si="27"/>
        <v/>
      </c>
      <c r="K87" s="127"/>
      <c r="L87" s="31">
        <v>82</v>
      </c>
      <c r="M87" s="31">
        <f t="shared" si="28"/>
        <v>28</v>
      </c>
      <c r="N87" s="31">
        <f t="shared" si="23"/>
        <v>1</v>
      </c>
      <c r="O87" s="31" t="str">
        <f>IF(LEN(Q87)=0,"",DEC2HEX(MOD(HEX2DEC(INDEX(Assembler!$D$13:$D$512,M87))+N87,65536),4))</f>
        <v/>
      </c>
      <c r="P87" s="78" t="str">
        <f t="shared" si="24"/>
        <v/>
      </c>
      <c r="Q87" s="31" t="str">
        <f>INDEX(Assembler!$E$13:$G$512,M87,N87+1)</f>
        <v/>
      </c>
      <c r="R87" s="81"/>
      <c r="S87" s="31" t="str">
        <f t="shared" si="25"/>
        <v/>
      </c>
      <c r="T87" s="31">
        <f t="shared" si="29"/>
        <v>1</v>
      </c>
      <c r="U87" s="31" t="str">
        <f t="shared" si="17"/>
        <v/>
      </c>
      <c r="V87" s="31" t="str">
        <f t="shared" si="18"/>
        <v/>
      </c>
      <c r="W87" s="31" t="str">
        <f>IF(LEN(U87)=0,"",SUM(T$5:T87))</f>
        <v/>
      </c>
      <c r="X87" s="31" t="str">
        <f t="shared" si="19"/>
        <v/>
      </c>
      <c r="Y87" s="31" t="str">
        <f t="shared" si="26"/>
        <v/>
      </c>
    </row>
    <row r="88" spans="1:25" x14ac:dyDescent="0.2">
      <c r="A88" s="127"/>
      <c r="B88" s="82" t="str">
        <f t="shared" si="15"/>
        <v/>
      </c>
      <c r="C88" s="82" t="str">
        <f t="shared" si="16"/>
        <v/>
      </c>
      <c r="D88" s="127"/>
      <c r="E88" s="82" t="str">
        <f t="shared" si="20"/>
        <v/>
      </c>
      <c r="F88" s="82" t="str">
        <f t="shared" si="21"/>
        <v/>
      </c>
      <c r="G88" s="127"/>
      <c r="H88" s="75" t="str">
        <f t="shared" si="22"/>
        <v/>
      </c>
      <c r="I88" s="127"/>
      <c r="J88" s="75" t="str">
        <f t="shared" si="27"/>
        <v/>
      </c>
      <c r="K88" s="127"/>
      <c r="L88" s="31">
        <v>83</v>
      </c>
      <c r="M88" s="31">
        <f t="shared" si="28"/>
        <v>28</v>
      </c>
      <c r="N88" s="31">
        <f t="shared" si="23"/>
        <v>2</v>
      </c>
      <c r="O88" s="31" t="str">
        <f>IF(LEN(Q88)=0,"",DEC2HEX(MOD(HEX2DEC(INDEX(Assembler!$D$13:$D$512,M88))+N88,65536),4))</f>
        <v/>
      </c>
      <c r="P88" s="78" t="str">
        <f t="shared" si="24"/>
        <v/>
      </c>
      <c r="Q88" s="31" t="str">
        <f>INDEX(Assembler!$E$13:$G$512,M88,N88+1)</f>
        <v/>
      </c>
      <c r="R88" s="81"/>
      <c r="S88" s="31" t="str">
        <f t="shared" si="25"/>
        <v/>
      </c>
      <c r="T88" s="31">
        <f t="shared" si="29"/>
        <v>1</v>
      </c>
      <c r="U88" s="31" t="str">
        <f t="shared" si="17"/>
        <v/>
      </c>
      <c r="V88" s="31" t="str">
        <f t="shared" si="18"/>
        <v/>
      </c>
      <c r="W88" s="31" t="str">
        <f>IF(LEN(U88)=0,"",SUM(T$5:T88))</f>
        <v/>
      </c>
      <c r="X88" s="31" t="str">
        <f t="shared" si="19"/>
        <v/>
      </c>
      <c r="Y88" s="31" t="str">
        <f t="shared" si="26"/>
        <v/>
      </c>
    </row>
    <row r="89" spans="1:25" x14ac:dyDescent="0.2">
      <c r="A89" s="127"/>
      <c r="B89" s="82" t="str">
        <f t="shared" si="15"/>
        <v/>
      </c>
      <c r="C89" s="82" t="str">
        <f t="shared" si="16"/>
        <v/>
      </c>
      <c r="D89" s="127"/>
      <c r="E89" s="82" t="str">
        <f t="shared" si="20"/>
        <v/>
      </c>
      <c r="F89" s="82" t="str">
        <f t="shared" si="21"/>
        <v/>
      </c>
      <c r="G89" s="127"/>
      <c r="H89" s="75" t="str">
        <f t="shared" si="22"/>
        <v/>
      </c>
      <c r="I89" s="127"/>
      <c r="J89" s="75" t="str">
        <f t="shared" si="27"/>
        <v/>
      </c>
      <c r="K89" s="127"/>
      <c r="L89" s="31">
        <v>84</v>
      </c>
      <c r="M89" s="31">
        <f t="shared" si="28"/>
        <v>29</v>
      </c>
      <c r="N89" s="31">
        <f t="shared" si="23"/>
        <v>0</v>
      </c>
      <c r="O89" s="31" t="str">
        <f>IF(LEN(Q89)=0,"",DEC2HEX(MOD(HEX2DEC(INDEX(Assembler!$D$13:$D$512,M89))+N89,65536),4))</f>
        <v/>
      </c>
      <c r="P89" s="78" t="str">
        <f t="shared" si="24"/>
        <v/>
      </c>
      <c r="Q89" s="31" t="str">
        <f>INDEX(Assembler!$E$13:$G$512,M89,N89+1)</f>
        <v/>
      </c>
      <c r="R89" s="81"/>
      <c r="S89" s="31" t="str">
        <f t="shared" si="25"/>
        <v/>
      </c>
      <c r="T89" s="31">
        <f t="shared" si="29"/>
        <v>1</v>
      </c>
      <c r="U89" s="31" t="str">
        <f t="shared" si="17"/>
        <v/>
      </c>
      <c r="V89" s="31" t="str">
        <f t="shared" si="18"/>
        <v/>
      </c>
      <c r="W89" s="31" t="str">
        <f>IF(LEN(U89)=0,"",SUM(T$5:T89))</f>
        <v/>
      </c>
      <c r="X89" s="31" t="str">
        <f t="shared" si="19"/>
        <v/>
      </c>
      <c r="Y89" s="31" t="str">
        <f t="shared" si="26"/>
        <v/>
      </c>
    </row>
    <row r="90" spans="1:25" x14ac:dyDescent="0.2">
      <c r="A90" s="127"/>
      <c r="B90" s="82" t="str">
        <f t="shared" si="15"/>
        <v/>
      </c>
      <c r="C90" s="82" t="str">
        <f t="shared" si="16"/>
        <v/>
      </c>
      <c r="D90" s="127"/>
      <c r="E90" s="82" t="str">
        <f t="shared" si="20"/>
        <v/>
      </c>
      <c r="F90" s="82" t="str">
        <f t="shared" si="21"/>
        <v/>
      </c>
      <c r="G90" s="127"/>
      <c r="H90" s="75" t="str">
        <f t="shared" si="22"/>
        <v/>
      </c>
      <c r="I90" s="127"/>
      <c r="J90" s="75" t="str">
        <f t="shared" si="27"/>
        <v/>
      </c>
      <c r="K90" s="127"/>
      <c r="L90" s="31">
        <v>85</v>
      </c>
      <c r="M90" s="31">
        <f t="shared" si="28"/>
        <v>29</v>
      </c>
      <c r="N90" s="31">
        <f t="shared" si="23"/>
        <v>1</v>
      </c>
      <c r="O90" s="31" t="str">
        <f>IF(LEN(Q90)=0,"",DEC2HEX(MOD(HEX2DEC(INDEX(Assembler!$D$13:$D$512,M90))+N90,65536),4))</f>
        <v/>
      </c>
      <c r="P90" s="78" t="str">
        <f t="shared" si="24"/>
        <v/>
      </c>
      <c r="Q90" s="31" t="str">
        <f>INDEX(Assembler!$E$13:$G$512,M90,N90+1)</f>
        <v/>
      </c>
      <c r="R90" s="81"/>
      <c r="S90" s="31" t="str">
        <f t="shared" si="25"/>
        <v/>
      </c>
      <c r="T90" s="31">
        <f t="shared" si="29"/>
        <v>1</v>
      </c>
      <c r="U90" s="31" t="str">
        <f t="shared" si="17"/>
        <v/>
      </c>
      <c r="V90" s="31" t="str">
        <f t="shared" si="18"/>
        <v/>
      </c>
      <c r="W90" s="31" t="str">
        <f>IF(LEN(U90)=0,"",SUM(T$5:T90))</f>
        <v/>
      </c>
      <c r="X90" s="31" t="str">
        <f t="shared" si="19"/>
        <v/>
      </c>
      <c r="Y90" s="31" t="str">
        <f t="shared" si="26"/>
        <v/>
      </c>
    </row>
    <row r="91" spans="1:25" x14ac:dyDescent="0.2">
      <c r="A91" s="127"/>
      <c r="B91" s="82" t="str">
        <f t="shared" si="15"/>
        <v/>
      </c>
      <c r="C91" s="82" t="str">
        <f t="shared" si="16"/>
        <v/>
      </c>
      <c r="D91" s="127"/>
      <c r="E91" s="82" t="str">
        <f t="shared" si="20"/>
        <v/>
      </c>
      <c r="F91" s="82" t="str">
        <f t="shared" si="21"/>
        <v/>
      </c>
      <c r="G91" s="127"/>
      <c r="H91" s="75" t="str">
        <f t="shared" si="22"/>
        <v/>
      </c>
      <c r="I91" s="127"/>
      <c r="J91" s="75" t="str">
        <f t="shared" si="27"/>
        <v/>
      </c>
      <c r="K91" s="127"/>
      <c r="L91" s="31">
        <v>86</v>
      </c>
      <c r="M91" s="31">
        <f t="shared" si="28"/>
        <v>29</v>
      </c>
      <c r="N91" s="31">
        <f t="shared" si="23"/>
        <v>2</v>
      </c>
      <c r="O91" s="31" t="str">
        <f>IF(LEN(Q91)=0,"",DEC2HEX(MOD(HEX2DEC(INDEX(Assembler!$D$13:$D$512,M91))+N91,65536),4))</f>
        <v/>
      </c>
      <c r="P91" s="78" t="str">
        <f t="shared" si="24"/>
        <v/>
      </c>
      <c r="Q91" s="31" t="str">
        <f>INDEX(Assembler!$E$13:$G$512,M91,N91+1)</f>
        <v/>
      </c>
      <c r="R91" s="81"/>
      <c r="S91" s="31" t="str">
        <f t="shared" si="25"/>
        <v/>
      </c>
      <c r="T91" s="31">
        <f t="shared" si="29"/>
        <v>1</v>
      </c>
      <c r="U91" s="31" t="str">
        <f t="shared" si="17"/>
        <v/>
      </c>
      <c r="V91" s="31" t="str">
        <f t="shared" si="18"/>
        <v/>
      </c>
      <c r="W91" s="31" t="str">
        <f>IF(LEN(U91)=0,"",SUM(T$5:T91))</f>
        <v/>
      </c>
      <c r="X91" s="31" t="str">
        <f t="shared" si="19"/>
        <v/>
      </c>
      <c r="Y91" s="31" t="str">
        <f t="shared" si="26"/>
        <v/>
      </c>
    </row>
    <row r="92" spans="1:25" x14ac:dyDescent="0.2">
      <c r="A92" s="127"/>
      <c r="B92" s="82" t="str">
        <f t="shared" si="15"/>
        <v/>
      </c>
      <c r="C92" s="82" t="str">
        <f t="shared" si="16"/>
        <v/>
      </c>
      <c r="D92" s="127"/>
      <c r="E92" s="82" t="str">
        <f t="shared" si="20"/>
        <v/>
      </c>
      <c r="F92" s="82" t="str">
        <f t="shared" si="21"/>
        <v/>
      </c>
      <c r="G92" s="127"/>
      <c r="H92" s="75" t="str">
        <f t="shared" si="22"/>
        <v/>
      </c>
      <c r="I92" s="127"/>
      <c r="J92" s="75" t="str">
        <f t="shared" si="27"/>
        <v/>
      </c>
      <c r="K92" s="127"/>
      <c r="L92" s="31">
        <v>87</v>
      </c>
      <c r="M92" s="31">
        <f t="shared" si="28"/>
        <v>30</v>
      </c>
      <c r="N92" s="31">
        <f t="shared" si="23"/>
        <v>0</v>
      </c>
      <c r="O92" s="31" t="str">
        <f>IF(LEN(Q92)=0,"",DEC2HEX(MOD(HEX2DEC(INDEX(Assembler!$D$13:$D$512,M92))+N92,65536),4))</f>
        <v>0018</v>
      </c>
      <c r="P92" s="78">
        <f t="shared" si="24"/>
        <v>24</v>
      </c>
      <c r="Q92" s="31" t="str">
        <f>INDEX(Assembler!$E$13:$G$512,M92,N92+1)</f>
        <v>21</v>
      </c>
      <c r="R92" s="81"/>
      <c r="S92" s="31" t="str">
        <f t="shared" si="25"/>
        <v/>
      </c>
      <c r="T92" s="31">
        <f t="shared" si="29"/>
        <v>1</v>
      </c>
      <c r="U92" s="31" t="str">
        <f t="shared" si="17"/>
        <v/>
      </c>
      <c r="V92" s="31" t="str">
        <f t="shared" si="18"/>
        <v/>
      </c>
      <c r="W92" s="31" t="str">
        <f>IF(LEN(U92)=0,"",SUM(T$5:T92))</f>
        <v/>
      </c>
      <c r="X92" s="31" t="str">
        <f t="shared" si="19"/>
        <v/>
      </c>
      <c r="Y92" s="31" t="str">
        <f t="shared" si="26"/>
        <v/>
      </c>
    </row>
    <row r="93" spans="1:25" x14ac:dyDescent="0.2">
      <c r="A93" s="127"/>
      <c r="B93" s="82" t="str">
        <f t="shared" si="15"/>
        <v/>
      </c>
      <c r="C93" s="82" t="str">
        <f t="shared" si="16"/>
        <v/>
      </c>
      <c r="D93" s="127"/>
      <c r="E93" s="82" t="str">
        <f t="shared" si="20"/>
        <v/>
      </c>
      <c r="F93" s="82" t="str">
        <f t="shared" si="21"/>
        <v/>
      </c>
      <c r="G93" s="127"/>
      <c r="H93" s="75" t="str">
        <f t="shared" si="22"/>
        <v/>
      </c>
      <c r="I93" s="127"/>
      <c r="J93" s="75" t="str">
        <f t="shared" si="27"/>
        <v/>
      </c>
      <c r="K93" s="127"/>
      <c r="L93" s="31">
        <v>88</v>
      </c>
      <c r="M93" s="31">
        <f t="shared" si="28"/>
        <v>30</v>
      </c>
      <c r="N93" s="31">
        <f t="shared" si="23"/>
        <v>1</v>
      </c>
      <c r="O93" s="31" t="str">
        <f>IF(LEN(Q93)=0,"",DEC2HEX(MOD(HEX2DEC(INDEX(Assembler!$D$13:$D$512,M93))+N93,65536),4))</f>
        <v>0019</v>
      </c>
      <c r="P93" s="78">
        <f t="shared" si="24"/>
        <v>25</v>
      </c>
      <c r="Q93" s="31" t="str">
        <f>INDEX(Assembler!$E$13:$G$512,M93,N93+1)</f>
        <v>18</v>
      </c>
      <c r="R93" s="81"/>
      <c r="S93" s="31" t="str">
        <f t="shared" si="25"/>
        <v/>
      </c>
      <c r="T93" s="31">
        <f t="shared" si="29"/>
        <v>1</v>
      </c>
      <c r="U93" s="31" t="str">
        <f t="shared" si="17"/>
        <v/>
      </c>
      <c r="V93" s="31" t="str">
        <f t="shared" si="18"/>
        <v/>
      </c>
      <c r="W93" s="31" t="str">
        <f>IF(LEN(U93)=0,"",SUM(T$5:T93))</f>
        <v/>
      </c>
      <c r="X93" s="31" t="str">
        <f t="shared" si="19"/>
        <v/>
      </c>
      <c r="Y93" s="31" t="str">
        <f t="shared" si="26"/>
        <v/>
      </c>
    </row>
    <row r="94" spans="1:25" x14ac:dyDescent="0.2">
      <c r="A94" s="127"/>
      <c r="B94" s="82" t="str">
        <f t="shared" si="15"/>
        <v/>
      </c>
      <c r="C94" s="82" t="str">
        <f t="shared" si="16"/>
        <v/>
      </c>
      <c r="D94" s="127"/>
      <c r="E94" s="82" t="str">
        <f t="shared" si="20"/>
        <v/>
      </c>
      <c r="F94" s="82" t="str">
        <f t="shared" si="21"/>
        <v/>
      </c>
      <c r="G94" s="127"/>
      <c r="H94" s="75" t="str">
        <f t="shared" si="22"/>
        <v/>
      </c>
      <c r="I94" s="127"/>
      <c r="J94" s="75" t="str">
        <f t="shared" si="27"/>
        <v/>
      </c>
      <c r="K94" s="127"/>
      <c r="L94" s="31">
        <v>89</v>
      </c>
      <c r="M94" s="31">
        <f t="shared" si="28"/>
        <v>30</v>
      </c>
      <c r="N94" s="31">
        <f t="shared" si="23"/>
        <v>2</v>
      </c>
      <c r="O94" s="31" t="str">
        <f>IF(LEN(Q94)=0,"",DEC2HEX(MOD(HEX2DEC(INDEX(Assembler!$D$13:$D$512,M94))+N94,65536),4))</f>
        <v>001A</v>
      </c>
      <c r="P94" s="78">
        <f t="shared" si="24"/>
        <v>26</v>
      </c>
      <c r="Q94" s="31" t="str">
        <f>INDEX(Assembler!$E$13:$G$512,M94,N94+1)</f>
        <v>00</v>
      </c>
      <c r="R94" s="81"/>
      <c r="S94" s="31" t="str">
        <f t="shared" si="25"/>
        <v/>
      </c>
      <c r="T94" s="31">
        <f t="shared" si="29"/>
        <v>1</v>
      </c>
      <c r="U94" s="31" t="str">
        <f t="shared" si="17"/>
        <v/>
      </c>
      <c r="V94" s="31" t="str">
        <f t="shared" si="18"/>
        <v/>
      </c>
      <c r="W94" s="31" t="str">
        <f>IF(LEN(U94)=0,"",SUM(T$5:T94))</f>
        <v/>
      </c>
      <c r="X94" s="31" t="str">
        <f t="shared" si="19"/>
        <v/>
      </c>
      <c r="Y94" s="31" t="str">
        <f t="shared" si="26"/>
        <v/>
      </c>
    </row>
    <row r="95" spans="1:25" x14ac:dyDescent="0.2">
      <c r="A95" s="127"/>
      <c r="B95" s="82" t="str">
        <f t="shared" si="15"/>
        <v/>
      </c>
      <c r="C95" s="82" t="str">
        <f t="shared" si="16"/>
        <v/>
      </c>
      <c r="D95" s="127"/>
      <c r="E95" s="82" t="str">
        <f t="shared" si="20"/>
        <v/>
      </c>
      <c r="F95" s="82" t="str">
        <f t="shared" si="21"/>
        <v/>
      </c>
      <c r="G95" s="127"/>
      <c r="H95" s="75" t="str">
        <f t="shared" si="22"/>
        <v/>
      </c>
      <c r="I95" s="127"/>
      <c r="J95" s="75" t="str">
        <f t="shared" si="27"/>
        <v/>
      </c>
      <c r="K95" s="127"/>
      <c r="L95" s="31">
        <v>90</v>
      </c>
      <c r="M95" s="31">
        <f t="shared" si="28"/>
        <v>31</v>
      </c>
      <c r="N95" s="31">
        <f t="shared" si="23"/>
        <v>0</v>
      </c>
      <c r="O95" s="31" t="str">
        <f>IF(LEN(Q95)=0,"",DEC2HEX(MOD(HEX2DEC(INDEX(Assembler!$D$13:$D$512,M95))+N95,65536),4))</f>
        <v/>
      </c>
      <c r="P95" s="78" t="str">
        <f t="shared" si="24"/>
        <v/>
      </c>
      <c r="Q95" s="31" t="str">
        <f>INDEX(Assembler!$E$13:$G$512,M95,N95+1)</f>
        <v/>
      </c>
      <c r="R95" s="81"/>
      <c r="S95" s="31" t="str">
        <f t="shared" si="25"/>
        <v/>
      </c>
      <c r="T95" s="31">
        <f t="shared" si="29"/>
        <v>1</v>
      </c>
      <c r="U95" s="31" t="str">
        <f t="shared" si="17"/>
        <v/>
      </c>
      <c r="V95" s="31" t="str">
        <f t="shared" si="18"/>
        <v/>
      </c>
      <c r="W95" s="31" t="str">
        <f>IF(LEN(U95)=0,"",SUM(T$5:T95))</f>
        <v/>
      </c>
      <c r="X95" s="31" t="str">
        <f t="shared" si="19"/>
        <v/>
      </c>
      <c r="Y95" s="31" t="str">
        <f t="shared" si="26"/>
        <v/>
      </c>
    </row>
    <row r="96" spans="1:25" x14ac:dyDescent="0.2">
      <c r="A96" s="127"/>
      <c r="B96" s="82" t="str">
        <f t="shared" si="15"/>
        <v/>
      </c>
      <c r="C96" s="82" t="str">
        <f t="shared" si="16"/>
        <v/>
      </c>
      <c r="D96" s="127"/>
      <c r="E96" s="82" t="str">
        <f t="shared" si="20"/>
        <v/>
      </c>
      <c r="F96" s="82" t="str">
        <f t="shared" si="21"/>
        <v/>
      </c>
      <c r="G96" s="127"/>
      <c r="H96" s="75" t="str">
        <f t="shared" si="22"/>
        <v/>
      </c>
      <c r="I96" s="127"/>
      <c r="J96" s="75" t="str">
        <f t="shared" si="27"/>
        <v/>
      </c>
      <c r="K96" s="127"/>
      <c r="L96" s="31">
        <v>91</v>
      </c>
      <c r="M96" s="31">
        <f t="shared" si="28"/>
        <v>31</v>
      </c>
      <c r="N96" s="31">
        <f t="shared" si="23"/>
        <v>1</v>
      </c>
      <c r="O96" s="31" t="str">
        <f>IF(LEN(Q96)=0,"",DEC2HEX(MOD(HEX2DEC(INDEX(Assembler!$D$13:$D$512,M96))+N96,65536),4))</f>
        <v/>
      </c>
      <c r="P96" s="78" t="str">
        <f t="shared" si="24"/>
        <v/>
      </c>
      <c r="Q96" s="31" t="str">
        <f>INDEX(Assembler!$E$13:$G$512,M96,N96+1)</f>
        <v/>
      </c>
      <c r="R96" s="81"/>
      <c r="S96" s="31" t="str">
        <f t="shared" si="25"/>
        <v/>
      </c>
      <c r="T96" s="31">
        <f t="shared" si="29"/>
        <v>1</v>
      </c>
      <c r="U96" s="31" t="str">
        <f t="shared" si="17"/>
        <v/>
      </c>
      <c r="V96" s="31" t="str">
        <f t="shared" si="18"/>
        <v/>
      </c>
      <c r="W96" s="31" t="str">
        <f>IF(LEN(U96)=0,"",SUM(T$5:T96))</f>
        <v/>
      </c>
      <c r="X96" s="31" t="str">
        <f t="shared" si="19"/>
        <v/>
      </c>
      <c r="Y96" s="31" t="str">
        <f t="shared" si="26"/>
        <v/>
      </c>
    </row>
    <row r="97" spans="1:25" x14ac:dyDescent="0.2">
      <c r="A97" s="127"/>
      <c r="B97" s="82" t="str">
        <f t="shared" si="15"/>
        <v/>
      </c>
      <c r="C97" s="82" t="str">
        <f t="shared" si="16"/>
        <v/>
      </c>
      <c r="D97" s="127"/>
      <c r="E97" s="82" t="str">
        <f t="shared" si="20"/>
        <v/>
      </c>
      <c r="F97" s="82" t="str">
        <f t="shared" si="21"/>
        <v/>
      </c>
      <c r="G97" s="127"/>
      <c r="H97" s="75" t="str">
        <f t="shared" si="22"/>
        <v/>
      </c>
      <c r="I97" s="127"/>
      <c r="J97" s="75" t="str">
        <f t="shared" si="27"/>
        <v/>
      </c>
      <c r="K97" s="127"/>
      <c r="L97" s="31">
        <v>92</v>
      </c>
      <c r="M97" s="31">
        <f t="shared" si="28"/>
        <v>31</v>
      </c>
      <c r="N97" s="31">
        <f t="shared" si="23"/>
        <v>2</v>
      </c>
      <c r="O97" s="31" t="str">
        <f>IF(LEN(Q97)=0,"",DEC2HEX(MOD(HEX2DEC(INDEX(Assembler!$D$13:$D$512,M97))+N97,65536),4))</f>
        <v/>
      </c>
      <c r="P97" s="78" t="str">
        <f t="shared" si="24"/>
        <v/>
      </c>
      <c r="Q97" s="31" t="str">
        <f>INDEX(Assembler!$E$13:$G$512,M97,N97+1)</f>
        <v/>
      </c>
      <c r="R97" s="81"/>
      <c r="S97" s="31" t="str">
        <f t="shared" si="25"/>
        <v/>
      </c>
      <c r="T97" s="31">
        <f t="shared" si="29"/>
        <v>1</v>
      </c>
      <c r="U97" s="31" t="str">
        <f t="shared" si="17"/>
        <v/>
      </c>
      <c r="V97" s="31" t="str">
        <f t="shared" si="18"/>
        <v/>
      </c>
      <c r="W97" s="31" t="str">
        <f>IF(LEN(U97)=0,"",SUM(T$5:T97))</f>
        <v/>
      </c>
      <c r="X97" s="31" t="str">
        <f t="shared" si="19"/>
        <v/>
      </c>
      <c r="Y97" s="31" t="str">
        <f t="shared" si="26"/>
        <v/>
      </c>
    </row>
    <row r="98" spans="1:25" x14ac:dyDescent="0.2">
      <c r="A98" s="127"/>
      <c r="B98" s="82" t="str">
        <f t="shared" si="15"/>
        <v/>
      </c>
      <c r="C98" s="82" t="str">
        <f t="shared" si="16"/>
        <v/>
      </c>
      <c r="D98" s="127"/>
      <c r="E98" s="82" t="str">
        <f t="shared" si="20"/>
        <v/>
      </c>
      <c r="F98" s="82" t="str">
        <f t="shared" si="21"/>
        <v/>
      </c>
      <c r="G98" s="127"/>
      <c r="H98" s="75" t="str">
        <f t="shared" si="22"/>
        <v/>
      </c>
      <c r="I98" s="127"/>
      <c r="J98" s="75" t="str">
        <f t="shared" si="27"/>
        <v/>
      </c>
      <c r="K98" s="127"/>
      <c r="L98" s="31">
        <v>93</v>
      </c>
      <c r="M98" s="31">
        <f t="shared" si="28"/>
        <v>32</v>
      </c>
      <c r="N98" s="31">
        <f t="shared" si="23"/>
        <v>0</v>
      </c>
      <c r="O98" s="31" t="str">
        <f>IF(LEN(Q98)=0,"",DEC2HEX(MOD(HEX2DEC(INDEX(Assembler!$D$13:$D$512,M98))+N98,65536),4))</f>
        <v>001B</v>
      </c>
      <c r="P98" s="78">
        <f t="shared" si="24"/>
        <v>27</v>
      </c>
      <c r="Q98" s="31" t="str">
        <f>INDEX(Assembler!$E$13:$G$512,M98,N98+1)</f>
        <v>F3</v>
      </c>
      <c r="R98" s="81"/>
      <c r="S98" s="31" t="str">
        <f t="shared" si="25"/>
        <v/>
      </c>
      <c r="T98" s="31">
        <f t="shared" si="29"/>
        <v>1</v>
      </c>
      <c r="U98" s="31" t="str">
        <f t="shared" si="17"/>
        <v/>
      </c>
      <c r="V98" s="31" t="str">
        <f t="shared" si="18"/>
        <v/>
      </c>
      <c r="W98" s="31" t="str">
        <f>IF(LEN(U98)=0,"",SUM(T$5:T98))</f>
        <v/>
      </c>
      <c r="X98" s="31" t="str">
        <f t="shared" si="19"/>
        <v/>
      </c>
      <c r="Y98" s="31" t="str">
        <f t="shared" si="26"/>
        <v/>
      </c>
    </row>
    <row r="99" spans="1:25" x14ac:dyDescent="0.2">
      <c r="A99" s="127"/>
      <c r="B99" s="82" t="str">
        <f t="shared" si="15"/>
        <v/>
      </c>
      <c r="C99" s="82" t="str">
        <f t="shared" si="16"/>
        <v/>
      </c>
      <c r="D99" s="127"/>
      <c r="E99" s="82" t="str">
        <f t="shared" si="20"/>
        <v/>
      </c>
      <c r="F99" s="82" t="str">
        <f t="shared" si="21"/>
        <v/>
      </c>
      <c r="G99" s="127"/>
      <c r="H99" s="75" t="str">
        <f t="shared" si="22"/>
        <v/>
      </c>
      <c r="I99" s="127"/>
      <c r="J99" s="75" t="str">
        <f t="shared" si="27"/>
        <v/>
      </c>
      <c r="K99" s="127"/>
      <c r="L99" s="31">
        <v>94</v>
      </c>
      <c r="M99" s="31">
        <f t="shared" si="28"/>
        <v>32</v>
      </c>
      <c r="N99" s="31">
        <f t="shared" si="23"/>
        <v>1</v>
      </c>
      <c r="O99" s="31" t="str">
        <f>IF(LEN(Q99)=0,"",DEC2HEX(MOD(HEX2DEC(INDEX(Assembler!$D$13:$D$512,M99))+N99,65536),4))</f>
        <v/>
      </c>
      <c r="P99" s="78" t="str">
        <f t="shared" si="24"/>
        <v/>
      </c>
      <c r="Q99" s="31" t="str">
        <f>INDEX(Assembler!$E$13:$G$512,M99,N99+1)</f>
        <v/>
      </c>
      <c r="R99" s="81"/>
      <c r="S99" s="31" t="str">
        <f t="shared" si="25"/>
        <v/>
      </c>
      <c r="T99" s="31">
        <f t="shared" si="29"/>
        <v>1</v>
      </c>
      <c r="U99" s="31" t="str">
        <f t="shared" si="17"/>
        <v/>
      </c>
      <c r="V99" s="31" t="str">
        <f t="shared" si="18"/>
        <v/>
      </c>
      <c r="W99" s="31" t="str">
        <f>IF(LEN(U99)=0,"",SUM(T$5:T99))</f>
        <v/>
      </c>
      <c r="X99" s="31" t="str">
        <f t="shared" si="19"/>
        <v/>
      </c>
      <c r="Y99" s="31" t="str">
        <f t="shared" si="26"/>
        <v/>
      </c>
    </row>
    <row r="100" spans="1:25" x14ac:dyDescent="0.2">
      <c r="A100" s="127"/>
      <c r="B100" s="82" t="str">
        <f t="shared" si="15"/>
        <v/>
      </c>
      <c r="C100" s="82" t="str">
        <f t="shared" si="16"/>
        <v/>
      </c>
      <c r="D100" s="127"/>
      <c r="E100" s="82" t="str">
        <f t="shared" si="20"/>
        <v/>
      </c>
      <c r="F100" s="82" t="str">
        <f t="shared" si="21"/>
        <v/>
      </c>
      <c r="G100" s="127"/>
      <c r="H100" s="75" t="str">
        <f t="shared" si="22"/>
        <v/>
      </c>
      <c r="I100" s="127"/>
      <c r="J100" s="75" t="str">
        <f t="shared" si="27"/>
        <v/>
      </c>
      <c r="K100" s="127"/>
      <c r="L100" s="31">
        <v>95</v>
      </c>
      <c r="M100" s="31">
        <f t="shared" si="28"/>
        <v>32</v>
      </c>
      <c r="N100" s="31">
        <f t="shared" si="23"/>
        <v>2</v>
      </c>
      <c r="O100" s="31" t="str">
        <f>IF(LEN(Q100)=0,"",DEC2HEX(MOD(HEX2DEC(INDEX(Assembler!$D$13:$D$512,M100))+N100,65536),4))</f>
        <v/>
      </c>
      <c r="P100" s="78" t="str">
        <f t="shared" si="24"/>
        <v/>
      </c>
      <c r="Q100" s="31" t="str">
        <f>INDEX(Assembler!$E$13:$G$512,M100,N100+1)</f>
        <v/>
      </c>
      <c r="R100" s="81"/>
      <c r="S100" s="31" t="str">
        <f t="shared" si="25"/>
        <v/>
      </c>
      <c r="T100" s="31">
        <f t="shared" si="29"/>
        <v>1</v>
      </c>
      <c r="U100" s="31" t="str">
        <f t="shared" si="17"/>
        <v/>
      </c>
      <c r="V100" s="31" t="str">
        <f t="shared" si="18"/>
        <v/>
      </c>
      <c r="W100" s="31" t="str">
        <f>IF(LEN(U100)=0,"",SUM(T$5:T100))</f>
        <v/>
      </c>
      <c r="X100" s="31" t="str">
        <f t="shared" si="19"/>
        <v/>
      </c>
      <c r="Y100" s="31" t="str">
        <f t="shared" si="26"/>
        <v/>
      </c>
    </row>
    <row r="101" spans="1:25" x14ac:dyDescent="0.2">
      <c r="A101" s="127"/>
      <c r="B101" s="82" t="str">
        <f t="shared" si="15"/>
        <v/>
      </c>
      <c r="C101" s="82" t="str">
        <f t="shared" si="16"/>
        <v/>
      </c>
      <c r="D101" s="127"/>
      <c r="E101" s="82" t="str">
        <f t="shared" si="20"/>
        <v/>
      </c>
      <c r="F101" s="82" t="str">
        <f t="shared" si="21"/>
        <v/>
      </c>
      <c r="G101" s="127"/>
      <c r="H101" s="75" t="str">
        <f t="shared" si="22"/>
        <v/>
      </c>
      <c r="I101" s="127"/>
      <c r="J101" s="75" t="str">
        <f t="shared" si="27"/>
        <v/>
      </c>
      <c r="K101" s="127"/>
      <c r="L101" s="31">
        <v>96</v>
      </c>
      <c r="M101" s="31">
        <f t="shared" si="28"/>
        <v>33</v>
      </c>
      <c r="N101" s="31">
        <f t="shared" si="23"/>
        <v>0</v>
      </c>
      <c r="O101" s="31" t="str">
        <f>IF(LEN(Q101)=0,"",DEC2HEX(MOD(HEX2DEC(INDEX(Assembler!$D$13:$D$512,M101))+N101,65536),4))</f>
        <v>001C</v>
      </c>
      <c r="P101" s="78">
        <f t="shared" si="24"/>
        <v>28</v>
      </c>
      <c r="Q101" s="31" t="str">
        <f>INDEX(Assembler!$E$13:$G$512,M101,N101+1)</f>
        <v>34</v>
      </c>
      <c r="R101" s="81"/>
      <c r="S101" s="31" t="str">
        <f t="shared" si="25"/>
        <v/>
      </c>
      <c r="T101" s="31">
        <f t="shared" si="29"/>
        <v>1</v>
      </c>
      <c r="U101" s="31" t="str">
        <f t="shared" si="17"/>
        <v/>
      </c>
      <c r="V101" s="31" t="str">
        <f t="shared" si="18"/>
        <v/>
      </c>
      <c r="W101" s="31" t="str">
        <f>IF(LEN(U101)=0,"",SUM(T$5:T101))</f>
        <v/>
      </c>
      <c r="X101" s="31" t="str">
        <f t="shared" si="19"/>
        <v/>
      </c>
      <c r="Y101" s="31" t="str">
        <f t="shared" si="26"/>
        <v/>
      </c>
    </row>
    <row r="102" spans="1:25" x14ac:dyDescent="0.2">
      <c r="A102" s="127"/>
      <c r="B102" s="82" t="str">
        <f t="shared" si="15"/>
        <v/>
      </c>
      <c r="C102" s="82" t="str">
        <f t="shared" si="16"/>
        <v/>
      </c>
      <c r="D102" s="127"/>
      <c r="E102" s="82" t="str">
        <f t="shared" si="20"/>
        <v/>
      </c>
      <c r="F102" s="82" t="str">
        <f t="shared" si="21"/>
        <v/>
      </c>
      <c r="G102" s="127"/>
      <c r="H102" s="75" t="str">
        <f t="shared" si="22"/>
        <v/>
      </c>
      <c r="I102" s="127"/>
      <c r="J102" s="75" t="str">
        <f t="shared" si="27"/>
        <v/>
      </c>
      <c r="K102" s="127"/>
      <c r="L102" s="31">
        <v>97</v>
      </c>
      <c r="M102" s="31">
        <f t="shared" si="28"/>
        <v>33</v>
      </c>
      <c r="N102" s="31">
        <f t="shared" si="23"/>
        <v>1</v>
      </c>
      <c r="O102" s="31" t="str">
        <f>IF(LEN(Q102)=0,"",DEC2HEX(MOD(HEX2DEC(INDEX(Assembler!$D$13:$D$512,M102))+N102,65536),4))</f>
        <v>001D</v>
      </c>
      <c r="P102" s="78">
        <f t="shared" si="24"/>
        <v>29</v>
      </c>
      <c r="Q102" s="31" t="str">
        <f>INDEX(Assembler!$E$13:$G$512,M102,N102+1)</f>
        <v>12</v>
      </c>
      <c r="R102" s="81"/>
      <c r="S102" s="31" t="str">
        <f t="shared" si="25"/>
        <v/>
      </c>
      <c r="T102" s="31">
        <f t="shared" si="29"/>
        <v>1</v>
      </c>
      <c r="U102" s="31" t="str">
        <f t="shared" si="17"/>
        <v/>
      </c>
      <c r="V102" s="31" t="str">
        <f t="shared" si="18"/>
        <v/>
      </c>
      <c r="W102" s="31" t="str">
        <f>IF(LEN(U102)=0,"",SUM(T$5:T102))</f>
        <v/>
      </c>
      <c r="X102" s="31" t="str">
        <f t="shared" si="19"/>
        <v/>
      </c>
      <c r="Y102" s="31" t="str">
        <f t="shared" si="26"/>
        <v/>
      </c>
    </row>
    <row r="103" spans="1:25" x14ac:dyDescent="0.2">
      <c r="A103" s="127"/>
      <c r="B103" s="82" t="str">
        <f t="shared" si="15"/>
        <v/>
      </c>
      <c r="C103" s="82" t="str">
        <f t="shared" si="16"/>
        <v/>
      </c>
      <c r="D103" s="127"/>
      <c r="E103" s="82" t="str">
        <f t="shared" si="20"/>
        <v/>
      </c>
      <c r="F103" s="82" t="str">
        <f t="shared" si="21"/>
        <v/>
      </c>
      <c r="G103" s="127"/>
      <c r="H103" s="75" t="str">
        <f t="shared" si="22"/>
        <v/>
      </c>
      <c r="I103" s="127"/>
      <c r="J103" s="75" t="str">
        <f t="shared" si="27"/>
        <v/>
      </c>
      <c r="K103" s="127"/>
      <c r="L103" s="31">
        <v>98</v>
      </c>
      <c r="M103" s="31">
        <f t="shared" si="28"/>
        <v>33</v>
      </c>
      <c r="N103" s="31">
        <f t="shared" si="23"/>
        <v>2</v>
      </c>
      <c r="O103" s="31" t="str">
        <f>IF(LEN(Q103)=0,"",DEC2HEX(MOD(HEX2DEC(INDEX(Assembler!$D$13:$D$512,M103))+N103,65536),4))</f>
        <v/>
      </c>
      <c r="P103" s="78" t="str">
        <f t="shared" si="24"/>
        <v/>
      </c>
      <c r="Q103" s="31" t="str">
        <f>INDEX(Assembler!$E$13:$G$512,M103,N103+1)</f>
        <v/>
      </c>
      <c r="R103" s="81"/>
      <c r="S103" s="31" t="str">
        <f t="shared" si="25"/>
        <v/>
      </c>
      <c r="T103" s="31">
        <f t="shared" si="29"/>
        <v>1</v>
      </c>
      <c r="U103" s="31" t="str">
        <f t="shared" si="17"/>
        <v/>
      </c>
      <c r="V103" s="31" t="str">
        <f t="shared" si="18"/>
        <v/>
      </c>
      <c r="W103" s="31" t="str">
        <f>IF(LEN(U103)=0,"",SUM(T$5:T103))</f>
        <v/>
      </c>
      <c r="X103" s="31" t="str">
        <f t="shared" si="19"/>
        <v/>
      </c>
      <c r="Y103" s="31" t="str">
        <f t="shared" si="26"/>
        <v/>
      </c>
    </row>
    <row r="104" spans="1:25" x14ac:dyDescent="0.2">
      <c r="A104" s="127"/>
      <c r="B104" s="82" t="str">
        <f t="shared" si="15"/>
        <v/>
      </c>
      <c r="C104" s="82" t="str">
        <f t="shared" si="16"/>
        <v/>
      </c>
      <c r="D104" s="127"/>
      <c r="E104" s="82" t="str">
        <f t="shared" si="20"/>
        <v/>
      </c>
      <c r="F104" s="82" t="str">
        <f t="shared" si="21"/>
        <v/>
      </c>
      <c r="G104" s="127"/>
      <c r="H104" s="75" t="str">
        <f t="shared" si="22"/>
        <v/>
      </c>
      <c r="I104" s="127"/>
      <c r="J104" s="75" t="str">
        <f t="shared" si="27"/>
        <v/>
      </c>
      <c r="K104" s="127"/>
      <c r="L104" s="31">
        <v>99</v>
      </c>
      <c r="M104" s="31">
        <f t="shared" si="28"/>
        <v>34</v>
      </c>
      <c r="N104" s="31">
        <f t="shared" si="23"/>
        <v>0</v>
      </c>
      <c r="O104" s="31" t="str">
        <f>IF(LEN(Q104)=0,"",DEC2HEX(MOD(HEX2DEC(INDEX(Assembler!$D$13:$D$512,M104))+N104,65536),4))</f>
        <v>001E</v>
      </c>
      <c r="P104" s="78">
        <f t="shared" si="24"/>
        <v>30</v>
      </c>
      <c r="Q104" s="31" t="str">
        <f>INDEX(Assembler!$E$13:$G$512,M104,N104+1)</f>
        <v>1B</v>
      </c>
      <c r="R104" s="81"/>
      <c r="S104" s="31" t="str">
        <f t="shared" si="25"/>
        <v/>
      </c>
      <c r="T104" s="31">
        <f t="shared" si="29"/>
        <v>1</v>
      </c>
      <c r="U104" s="31" t="str">
        <f t="shared" si="17"/>
        <v/>
      </c>
      <c r="V104" s="31" t="str">
        <f t="shared" si="18"/>
        <v/>
      </c>
      <c r="W104" s="31" t="str">
        <f>IF(LEN(U104)=0,"",SUM(T$5:T104))</f>
        <v/>
      </c>
      <c r="X104" s="31" t="str">
        <f t="shared" si="19"/>
        <v/>
      </c>
      <c r="Y104" s="31" t="str">
        <f t="shared" si="26"/>
        <v/>
      </c>
    </row>
    <row r="105" spans="1:25" x14ac:dyDescent="0.2">
      <c r="A105" s="127"/>
      <c r="B105" s="82" t="str">
        <f t="shared" si="15"/>
        <v/>
      </c>
      <c r="C105" s="82" t="str">
        <f t="shared" si="16"/>
        <v/>
      </c>
      <c r="D105" s="127"/>
      <c r="E105" s="82" t="str">
        <f t="shared" si="20"/>
        <v/>
      </c>
      <c r="F105" s="82" t="str">
        <f t="shared" si="21"/>
        <v/>
      </c>
      <c r="G105" s="127"/>
      <c r="H105" s="75" t="str">
        <f t="shared" si="22"/>
        <v/>
      </c>
      <c r="I105" s="127"/>
      <c r="J105" s="75" t="str">
        <f t="shared" si="27"/>
        <v/>
      </c>
      <c r="K105" s="127"/>
      <c r="L105" s="31">
        <v>100</v>
      </c>
      <c r="M105" s="31">
        <f t="shared" si="28"/>
        <v>34</v>
      </c>
      <c r="N105" s="31">
        <f t="shared" si="23"/>
        <v>1</v>
      </c>
      <c r="O105" s="31" t="str">
        <f>IF(LEN(Q105)=0,"",DEC2HEX(MOD(HEX2DEC(INDEX(Assembler!$D$13:$D$512,M105))+N105,65536),4))</f>
        <v>001F</v>
      </c>
      <c r="P105" s="78">
        <f t="shared" si="24"/>
        <v>31</v>
      </c>
      <c r="Q105" s="31" t="str">
        <f>INDEX(Assembler!$E$13:$G$512,M105,N105+1)</f>
        <v>00</v>
      </c>
      <c r="R105" s="81"/>
      <c r="S105" s="31" t="str">
        <f t="shared" si="25"/>
        <v/>
      </c>
      <c r="T105" s="31">
        <f t="shared" si="29"/>
        <v>1</v>
      </c>
      <c r="U105" s="31" t="str">
        <f t="shared" si="17"/>
        <v/>
      </c>
      <c r="V105" s="31" t="str">
        <f t="shared" si="18"/>
        <v/>
      </c>
      <c r="W105" s="31" t="str">
        <f>IF(LEN(U105)=0,"",SUM(T$5:T105))</f>
        <v/>
      </c>
      <c r="X105" s="31" t="str">
        <f t="shared" si="19"/>
        <v/>
      </c>
      <c r="Y105" s="31" t="str">
        <f t="shared" si="26"/>
        <v/>
      </c>
    </row>
    <row r="106" spans="1:25" x14ac:dyDescent="0.2">
      <c r="A106" s="127"/>
      <c r="B106" s="82" t="str">
        <f t="shared" si="15"/>
        <v/>
      </c>
      <c r="C106" s="82" t="str">
        <f t="shared" si="16"/>
        <v/>
      </c>
      <c r="D106" s="127"/>
      <c r="E106" s="82" t="str">
        <f t="shared" si="20"/>
        <v/>
      </c>
      <c r="F106" s="82" t="str">
        <f t="shared" si="21"/>
        <v/>
      </c>
      <c r="G106" s="127"/>
      <c r="H106" s="75" t="str">
        <f t="shared" si="22"/>
        <v/>
      </c>
      <c r="I106" s="127"/>
      <c r="J106" s="75" t="str">
        <f t="shared" si="27"/>
        <v/>
      </c>
      <c r="K106" s="127"/>
      <c r="L106" s="31">
        <v>101</v>
      </c>
      <c r="M106" s="31">
        <f t="shared" si="28"/>
        <v>34</v>
      </c>
      <c r="N106" s="31">
        <f t="shared" si="23"/>
        <v>2</v>
      </c>
      <c r="O106" s="31" t="str">
        <f>IF(LEN(Q106)=0,"",DEC2HEX(MOD(HEX2DEC(INDEX(Assembler!$D$13:$D$512,M106))+N106,65536),4))</f>
        <v/>
      </c>
      <c r="P106" s="78" t="str">
        <f t="shared" si="24"/>
        <v/>
      </c>
      <c r="Q106" s="31" t="str">
        <f>INDEX(Assembler!$E$13:$G$512,M106,N106+1)</f>
        <v/>
      </c>
      <c r="R106" s="81"/>
      <c r="S106" s="31" t="str">
        <f t="shared" si="25"/>
        <v/>
      </c>
      <c r="T106" s="31">
        <f t="shared" si="29"/>
        <v>1</v>
      </c>
      <c r="U106" s="31" t="str">
        <f t="shared" si="17"/>
        <v/>
      </c>
      <c r="V106" s="31" t="str">
        <f t="shared" si="18"/>
        <v/>
      </c>
      <c r="W106" s="31" t="str">
        <f>IF(LEN(U106)=0,"",SUM(T$5:T106))</f>
        <v/>
      </c>
      <c r="X106" s="31" t="str">
        <f t="shared" si="19"/>
        <v/>
      </c>
      <c r="Y106" s="31" t="str">
        <f t="shared" si="26"/>
        <v/>
      </c>
    </row>
    <row r="107" spans="1:25" x14ac:dyDescent="0.2">
      <c r="A107" s="127"/>
      <c r="B107" s="82" t="str">
        <f t="shared" si="15"/>
        <v/>
      </c>
      <c r="C107" s="82" t="str">
        <f t="shared" si="16"/>
        <v/>
      </c>
      <c r="D107" s="127"/>
      <c r="E107" s="82" t="str">
        <f t="shared" si="20"/>
        <v/>
      </c>
      <c r="F107" s="82" t="str">
        <f t="shared" si="21"/>
        <v/>
      </c>
      <c r="G107" s="127"/>
      <c r="H107" s="75" t="str">
        <f t="shared" si="22"/>
        <v/>
      </c>
      <c r="I107" s="127"/>
      <c r="J107" s="75" t="str">
        <f t="shared" si="27"/>
        <v/>
      </c>
      <c r="K107" s="127"/>
      <c r="L107" s="31">
        <v>102</v>
      </c>
      <c r="M107" s="31">
        <f t="shared" si="28"/>
        <v>35</v>
      </c>
      <c r="N107" s="31">
        <f t="shared" si="23"/>
        <v>0</v>
      </c>
      <c r="O107" s="31" t="str">
        <f>IF(LEN(Q107)=0,"",DEC2HEX(MOD(HEX2DEC(INDEX(Assembler!$D$13:$D$512,M107))+N107,65536),4))</f>
        <v>0020</v>
      </c>
      <c r="P107" s="78">
        <f t="shared" si="24"/>
        <v>32</v>
      </c>
      <c r="Q107" s="31" t="str">
        <f>INDEX(Assembler!$E$13:$G$512,M107,N107+1)</f>
        <v>0E</v>
      </c>
      <c r="R107" s="81"/>
      <c r="S107" s="31" t="str">
        <f t="shared" si="25"/>
        <v/>
      </c>
      <c r="T107" s="31">
        <f t="shared" si="29"/>
        <v>1</v>
      </c>
      <c r="U107" s="31" t="str">
        <f t="shared" si="17"/>
        <v/>
      </c>
      <c r="V107" s="31" t="str">
        <f t="shared" si="18"/>
        <v/>
      </c>
      <c r="W107" s="31" t="str">
        <f>IF(LEN(U107)=0,"",SUM(T$5:T107))</f>
        <v/>
      </c>
      <c r="X107" s="31" t="str">
        <f t="shared" si="19"/>
        <v/>
      </c>
      <c r="Y107" s="31" t="str">
        <f t="shared" si="26"/>
        <v/>
      </c>
    </row>
    <row r="108" spans="1:25" x14ac:dyDescent="0.2">
      <c r="A108" s="127"/>
      <c r="B108" s="82" t="str">
        <f t="shared" si="15"/>
        <v/>
      </c>
      <c r="C108" s="82" t="str">
        <f t="shared" si="16"/>
        <v/>
      </c>
      <c r="D108" s="127"/>
      <c r="E108" s="82" t="str">
        <f t="shared" si="20"/>
        <v/>
      </c>
      <c r="F108" s="82" t="str">
        <f t="shared" si="21"/>
        <v/>
      </c>
      <c r="G108" s="127"/>
      <c r="H108" s="75" t="str">
        <f t="shared" si="22"/>
        <v/>
      </c>
      <c r="I108" s="127"/>
      <c r="J108" s="75" t="str">
        <f t="shared" si="27"/>
        <v/>
      </c>
      <c r="K108" s="127"/>
      <c r="L108" s="31">
        <v>103</v>
      </c>
      <c r="M108" s="31">
        <f t="shared" si="28"/>
        <v>35</v>
      </c>
      <c r="N108" s="31">
        <f t="shared" si="23"/>
        <v>1</v>
      </c>
      <c r="O108" s="31" t="str">
        <f>IF(LEN(Q108)=0,"",DEC2HEX(MOD(HEX2DEC(INDEX(Assembler!$D$13:$D$512,M108))+N108,65536),4))</f>
        <v/>
      </c>
      <c r="P108" s="78" t="str">
        <f t="shared" si="24"/>
        <v/>
      </c>
      <c r="Q108" s="31" t="str">
        <f>INDEX(Assembler!$E$13:$G$512,M108,N108+1)</f>
        <v/>
      </c>
      <c r="R108" s="81"/>
      <c r="S108" s="31" t="str">
        <f t="shared" si="25"/>
        <v/>
      </c>
      <c r="T108" s="31">
        <f t="shared" si="29"/>
        <v>1</v>
      </c>
      <c r="U108" s="31" t="str">
        <f t="shared" si="17"/>
        <v/>
      </c>
      <c r="V108" s="31" t="str">
        <f t="shared" si="18"/>
        <v/>
      </c>
      <c r="W108" s="31" t="str">
        <f>IF(LEN(U108)=0,"",SUM(T$5:T108))</f>
        <v/>
      </c>
      <c r="X108" s="31" t="str">
        <f t="shared" si="19"/>
        <v/>
      </c>
      <c r="Y108" s="31" t="str">
        <f t="shared" si="26"/>
        <v/>
      </c>
    </row>
    <row r="109" spans="1:25" x14ac:dyDescent="0.2">
      <c r="A109" s="127"/>
      <c r="B109" s="82" t="str">
        <f t="shared" si="15"/>
        <v/>
      </c>
      <c r="C109" s="82" t="str">
        <f t="shared" si="16"/>
        <v/>
      </c>
      <c r="D109" s="127"/>
      <c r="E109" s="82" t="str">
        <f t="shared" si="20"/>
        <v/>
      </c>
      <c r="F109" s="82" t="str">
        <f t="shared" si="21"/>
        <v/>
      </c>
      <c r="G109" s="127"/>
      <c r="H109" s="75" t="str">
        <f t="shared" si="22"/>
        <v/>
      </c>
      <c r="I109" s="127"/>
      <c r="J109" s="75" t="str">
        <f t="shared" si="27"/>
        <v/>
      </c>
      <c r="K109" s="127"/>
      <c r="L109" s="31">
        <v>104</v>
      </c>
      <c r="M109" s="31">
        <f t="shared" si="28"/>
        <v>35</v>
      </c>
      <c r="N109" s="31">
        <f t="shared" si="23"/>
        <v>2</v>
      </c>
      <c r="O109" s="31" t="str">
        <f>IF(LEN(Q109)=0,"",DEC2HEX(MOD(HEX2DEC(INDEX(Assembler!$D$13:$D$512,M109))+N109,65536),4))</f>
        <v/>
      </c>
      <c r="P109" s="78" t="str">
        <f t="shared" si="24"/>
        <v/>
      </c>
      <c r="Q109" s="31" t="str">
        <f>INDEX(Assembler!$E$13:$G$512,M109,N109+1)</f>
        <v/>
      </c>
      <c r="R109" s="81"/>
      <c r="S109" s="31" t="str">
        <f t="shared" si="25"/>
        <v/>
      </c>
      <c r="T109" s="31">
        <f t="shared" si="29"/>
        <v>1</v>
      </c>
      <c r="U109" s="31" t="str">
        <f t="shared" si="17"/>
        <v/>
      </c>
      <c r="V109" s="31" t="str">
        <f t="shared" si="18"/>
        <v/>
      </c>
      <c r="W109" s="31" t="str">
        <f>IF(LEN(U109)=0,"",SUM(T$5:T109))</f>
        <v/>
      </c>
      <c r="X109" s="31" t="str">
        <f t="shared" si="19"/>
        <v/>
      </c>
      <c r="Y109" s="31" t="str">
        <f t="shared" si="26"/>
        <v/>
      </c>
    </row>
    <row r="110" spans="1:25" x14ac:dyDescent="0.2">
      <c r="A110" s="127"/>
      <c r="B110" s="82" t="str">
        <f t="shared" si="15"/>
        <v/>
      </c>
      <c r="C110" s="82" t="str">
        <f t="shared" si="16"/>
        <v/>
      </c>
      <c r="D110" s="127"/>
      <c r="E110" s="82" t="str">
        <f t="shared" si="20"/>
        <v/>
      </c>
      <c r="F110" s="82" t="str">
        <f t="shared" si="21"/>
        <v/>
      </c>
      <c r="G110" s="127"/>
      <c r="H110" s="75" t="str">
        <f t="shared" si="22"/>
        <v/>
      </c>
      <c r="I110" s="127"/>
      <c r="J110" s="75" t="str">
        <f t="shared" si="27"/>
        <v/>
      </c>
      <c r="K110" s="127"/>
      <c r="L110" s="31">
        <v>105</v>
      </c>
      <c r="M110" s="31">
        <f t="shared" si="28"/>
        <v>36</v>
      </c>
      <c r="N110" s="31">
        <f t="shared" si="23"/>
        <v>0</v>
      </c>
      <c r="O110" s="31" t="str">
        <f>IF(LEN(Q110)=0,"",DEC2HEX(MOD(HEX2DEC(INDEX(Assembler!$D$13:$D$512,M110))+N110,65536),4))</f>
        <v/>
      </c>
      <c r="P110" s="78" t="str">
        <f t="shared" si="24"/>
        <v/>
      </c>
      <c r="Q110" s="31" t="str">
        <f>INDEX(Assembler!$E$13:$G$512,M110,N110+1)</f>
        <v/>
      </c>
      <c r="R110" s="81"/>
      <c r="S110" s="31" t="str">
        <f t="shared" si="25"/>
        <v/>
      </c>
      <c r="T110" s="31">
        <f t="shared" si="29"/>
        <v>1</v>
      </c>
      <c r="U110" s="31" t="str">
        <f t="shared" si="17"/>
        <v/>
      </c>
      <c r="V110" s="31" t="str">
        <f t="shared" si="18"/>
        <v/>
      </c>
      <c r="W110" s="31" t="str">
        <f>IF(LEN(U110)=0,"",SUM(T$5:T110))</f>
        <v/>
      </c>
      <c r="X110" s="31" t="str">
        <f t="shared" si="19"/>
        <v/>
      </c>
      <c r="Y110" s="31" t="str">
        <f t="shared" si="26"/>
        <v/>
      </c>
    </row>
    <row r="111" spans="1:25" x14ac:dyDescent="0.2">
      <c r="A111" s="127"/>
      <c r="B111" s="82" t="str">
        <f t="shared" si="15"/>
        <v/>
      </c>
      <c r="C111" s="82" t="str">
        <f t="shared" si="16"/>
        <v/>
      </c>
      <c r="D111" s="127"/>
      <c r="E111" s="82" t="str">
        <f t="shared" si="20"/>
        <v/>
      </c>
      <c r="F111" s="82" t="str">
        <f t="shared" si="21"/>
        <v/>
      </c>
      <c r="G111" s="127"/>
      <c r="H111" s="75" t="str">
        <f t="shared" si="22"/>
        <v/>
      </c>
      <c r="I111" s="127"/>
      <c r="J111" s="75" t="str">
        <f t="shared" si="27"/>
        <v/>
      </c>
      <c r="K111" s="127"/>
      <c r="L111" s="31">
        <v>106</v>
      </c>
      <c r="M111" s="31">
        <f t="shared" si="28"/>
        <v>36</v>
      </c>
      <c r="N111" s="31">
        <f t="shared" si="23"/>
        <v>1</v>
      </c>
      <c r="O111" s="31" t="str">
        <f>IF(LEN(Q111)=0,"",DEC2HEX(MOD(HEX2DEC(INDEX(Assembler!$D$13:$D$512,M111))+N111,65536),4))</f>
        <v/>
      </c>
      <c r="P111" s="78" t="str">
        <f t="shared" si="24"/>
        <v/>
      </c>
      <c r="Q111" s="31" t="str">
        <f>INDEX(Assembler!$E$13:$G$512,M111,N111+1)</f>
        <v/>
      </c>
      <c r="R111" s="81"/>
      <c r="S111" s="31" t="str">
        <f t="shared" si="25"/>
        <v/>
      </c>
      <c r="T111" s="31">
        <f t="shared" si="29"/>
        <v>1</v>
      </c>
      <c r="U111" s="31" t="str">
        <f t="shared" si="17"/>
        <v/>
      </c>
      <c r="V111" s="31" t="str">
        <f t="shared" si="18"/>
        <v/>
      </c>
      <c r="W111" s="31" t="str">
        <f>IF(LEN(U111)=0,"",SUM(T$5:T111))</f>
        <v/>
      </c>
      <c r="X111" s="31" t="str">
        <f t="shared" si="19"/>
        <v/>
      </c>
      <c r="Y111" s="31" t="str">
        <f t="shared" si="26"/>
        <v/>
      </c>
    </row>
    <row r="112" spans="1:25" x14ac:dyDescent="0.2">
      <c r="A112" s="127"/>
      <c r="B112" s="82" t="str">
        <f t="shared" si="15"/>
        <v/>
      </c>
      <c r="C112" s="82" t="str">
        <f t="shared" si="16"/>
        <v/>
      </c>
      <c r="D112" s="127"/>
      <c r="E112" s="82" t="str">
        <f t="shared" si="20"/>
        <v/>
      </c>
      <c r="F112" s="82" t="str">
        <f t="shared" si="21"/>
        <v/>
      </c>
      <c r="G112" s="127"/>
      <c r="H112" s="75" t="str">
        <f t="shared" si="22"/>
        <v/>
      </c>
      <c r="I112" s="127"/>
      <c r="J112" s="75" t="str">
        <f t="shared" si="27"/>
        <v/>
      </c>
      <c r="K112" s="127"/>
      <c r="L112" s="31">
        <v>107</v>
      </c>
      <c r="M112" s="31">
        <f t="shared" si="28"/>
        <v>36</v>
      </c>
      <c r="N112" s="31">
        <f t="shared" si="23"/>
        <v>2</v>
      </c>
      <c r="O112" s="31" t="str">
        <f>IF(LEN(Q112)=0,"",DEC2HEX(MOD(HEX2DEC(INDEX(Assembler!$D$13:$D$512,M112))+N112,65536),4))</f>
        <v/>
      </c>
      <c r="P112" s="78" t="str">
        <f t="shared" si="24"/>
        <v/>
      </c>
      <c r="Q112" s="31" t="str">
        <f>INDEX(Assembler!$E$13:$G$512,M112,N112+1)</f>
        <v/>
      </c>
      <c r="R112" s="81"/>
      <c r="S112" s="31" t="str">
        <f t="shared" si="25"/>
        <v/>
      </c>
      <c r="T112" s="31">
        <f t="shared" si="29"/>
        <v>1</v>
      </c>
      <c r="U112" s="31" t="str">
        <f t="shared" si="17"/>
        <v/>
      </c>
      <c r="V112" s="31" t="str">
        <f t="shared" si="18"/>
        <v/>
      </c>
      <c r="W112" s="31" t="str">
        <f>IF(LEN(U112)=0,"",SUM(T$5:T112))</f>
        <v/>
      </c>
      <c r="X112" s="31" t="str">
        <f t="shared" si="19"/>
        <v/>
      </c>
      <c r="Y112" s="31" t="str">
        <f t="shared" si="26"/>
        <v/>
      </c>
    </row>
    <row r="113" spans="1:25" x14ac:dyDescent="0.2">
      <c r="A113" s="127"/>
      <c r="B113" s="82" t="str">
        <f t="shared" si="15"/>
        <v/>
      </c>
      <c r="C113" s="82" t="str">
        <f t="shared" si="16"/>
        <v/>
      </c>
      <c r="D113" s="127"/>
      <c r="E113" s="82" t="str">
        <f t="shared" si="20"/>
        <v/>
      </c>
      <c r="F113" s="82" t="str">
        <f t="shared" si="21"/>
        <v/>
      </c>
      <c r="G113" s="127"/>
      <c r="H113" s="75" t="str">
        <f t="shared" si="22"/>
        <v/>
      </c>
      <c r="I113" s="127"/>
      <c r="J113" s="75" t="str">
        <f t="shared" si="27"/>
        <v/>
      </c>
      <c r="K113" s="127"/>
      <c r="L113" s="31">
        <v>108</v>
      </c>
      <c r="M113" s="31">
        <f t="shared" si="28"/>
        <v>37</v>
      </c>
      <c r="N113" s="31">
        <f t="shared" si="23"/>
        <v>0</v>
      </c>
      <c r="O113" s="31" t="str">
        <f>IF(LEN(Q113)=0,"",DEC2HEX(MOD(HEX2DEC(INDEX(Assembler!$D$13:$D$512,M113))+N113,65536),4))</f>
        <v/>
      </c>
      <c r="P113" s="78" t="str">
        <f t="shared" si="24"/>
        <v/>
      </c>
      <c r="Q113" s="31" t="str">
        <f>INDEX(Assembler!$E$13:$G$512,M113,N113+1)</f>
        <v/>
      </c>
      <c r="R113" s="81"/>
      <c r="S113" s="31" t="str">
        <f t="shared" si="25"/>
        <v/>
      </c>
      <c r="T113" s="31">
        <f t="shared" si="29"/>
        <v>1</v>
      </c>
      <c r="U113" s="31" t="str">
        <f t="shared" si="17"/>
        <v/>
      </c>
      <c r="V113" s="31" t="str">
        <f t="shared" si="18"/>
        <v/>
      </c>
      <c r="W113" s="31" t="str">
        <f>IF(LEN(U113)=0,"",SUM(T$5:T113))</f>
        <v/>
      </c>
      <c r="X113" s="31" t="str">
        <f t="shared" si="19"/>
        <v/>
      </c>
      <c r="Y113" s="31" t="str">
        <f t="shared" si="26"/>
        <v/>
      </c>
    </row>
    <row r="114" spans="1:25" x14ac:dyDescent="0.2">
      <c r="A114" s="127"/>
      <c r="B114" s="82" t="str">
        <f t="shared" si="15"/>
        <v/>
      </c>
      <c r="C114" s="82" t="str">
        <f t="shared" si="16"/>
        <v/>
      </c>
      <c r="D114" s="127"/>
      <c r="E114" s="82" t="str">
        <f t="shared" si="20"/>
        <v/>
      </c>
      <c r="F114" s="82" t="str">
        <f t="shared" si="21"/>
        <v/>
      </c>
      <c r="G114" s="127"/>
      <c r="H114" s="75" t="str">
        <f t="shared" si="22"/>
        <v/>
      </c>
      <c r="I114" s="127"/>
      <c r="J114" s="75" t="str">
        <f t="shared" si="27"/>
        <v/>
      </c>
      <c r="K114" s="127"/>
      <c r="L114" s="31">
        <v>109</v>
      </c>
      <c r="M114" s="31">
        <f t="shared" si="28"/>
        <v>37</v>
      </c>
      <c r="N114" s="31">
        <f t="shared" si="23"/>
        <v>1</v>
      </c>
      <c r="O114" s="31" t="str">
        <f>IF(LEN(Q114)=0,"",DEC2HEX(MOD(HEX2DEC(INDEX(Assembler!$D$13:$D$512,M114))+N114,65536),4))</f>
        <v/>
      </c>
      <c r="P114" s="78" t="str">
        <f t="shared" si="24"/>
        <v/>
      </c>
      <c r="Q114" s="31" t="str">
        <f>INDEX(Assembler!$E$13:$G$512,M114,N114+1)</f>
        <v/>
      </c>
      <c r="R114" s="81"/>
      <c r="S114" s="31" t="str">
        <f t="shared" si="25"/>
        <v/>
      </c>
      <c r="T114" s="31">
        <f t="shared" si="29"/>
        <v>1</v>
      </c>
      <c r="U114" s="31" t="str">
        <f t="shared" si="17"/>
        <v/>
      </c>
      <c r="V114" s="31" t="str">
        <f t="shared" si="18"/>
        <v/>
      </c>
      <c r="W114" s="31" t="str">
        <f>IF(LEN(U114)=0,"",SUM(T$5:T114))</f>
        <v/>
      </c>
      <c r="X114" s="31" t="str">
        <f t="shared" si="19"/>
        <v/>
      </c>
      <c r="Y114" s="31" t="str">
        <f t="shared" si="26"/>
        <v/>
      </c>
    </row>
    <row r="115" spans="1:25" x14ac:dyDescent="0.2">
      <c r="A115" s="127"/>
      <c r="B115" s="82" t="str">
        <f t="shared" si="15"/>
        <v/>
      </c>
      <c r="C115" s="82" t="str">
        <f t="shared" si="16"/>
        <v/>
      </c>
      <c r="D115" s="127"/>
      <c r="E115" s="82" t="str">
        <f t="shared" si="20"/>
        <v/>
      </c>
      <c r="F115" s="82" t="str">
        <f t="shared" si="21"/>
        <v/>
      </c>
      <c r="G115" s="127"/>
      <c r="H115" s="75" t="str">
        <f t="shared" si="22"/>
        <v/>
      </c>
      <c r="I115" s="127"/>
      <c r="J115" s="75" t="str">
        <f t="shared" si="27"/>
        <v/>
      </c>
      <c r="K115" s="127"/>
      <c r="L115" s="31">
        <v>110</v>
      </c>
      <c r="M115" s="31">
        <f t="shared" si="28"/>
        <v>37</v>
      </c>
      <c r="N115" s="31">
        <f t="shared" si="23"/>
        <v>2</v>
      </c>
      <c r="O115" s="31" t="str">
        <f>IF(LEN(Q115)=0,"",DEC2HEX(MOD(HEX2DEC(INDEX(Assembler!$D$13:$D$512,M115))+N115,65536),4))</f>
        <v/>
      </c>
      <c r="P115" s="78" t="str">
        <f t="shared" si="24"/>
        <v/>
      </c>
      <c r="Q115" s="31" t="str">
        <f>INDEX(Assembler!$E$13:$G$512,M115,N115+1)</f>
        <v/>
      </c>
      <c r="R115" s="81"/>
      <c r="S115" s="31" t="str">
        <f t="shared" si="25"/>
        <v/>
      </c>
      <c r="T115" s="31">
        <f t="shared" si="29"/>
        <v>1</v>
      </c>
      <c r="U115" s="31" t="str">
        <f t="shared" si="17"/>
        <v/>
      </c>
      <c r="V115" s="31" t="str">
        <f t="shared" si="18"/>
        <v/>
      </c>
      <c r="W115" s="31" t="str">
        <f>IF(LEN(U115)=0,"",SUM(T$5:T115))</f>
        <v/>
      </c>
      <c r="X115" s="31" t="str">
        <f t="shared" si="19"/>
        <v/>
      </c>
      <c r="Y115" s="31" t="str">
        <f t="shared" si="26"/>
        <v/>
      </c>
    </row>
    <row r="116" spans="1:25" x14ac:dyDescent="0.2">
      <c r="A116" s="127"/>
      <c r="B116" s="82" t="str">
        <f t="shared" si="15"/>
        <v/>
      </c>
      <c r="C116" s="82" t="str">
        <f t="shared" si="16"/>
        <v/>
      </c>
      <c r="D116" s="127"/>
      <c r="E116" s="82" t="str">
        <f t="shared" si="20"/>
        <v/>
      </c>
      <c r="F116" s="82" t="str">
        <f t="shared" si="21"/>
        <v/>
      </c>
      <c r="G116" s="127"/>
      <c r="H116" s="75" t="str">
        <f t="shared" si="22"/>
        <v/>
      </c>
      <c r="I116" s="127"/>
      <c r="J116" s="75" t="str">
        <f t="shared" si="27"/>
        <v/>
      </c>
      <c r="K116" s="127"/>
      <c r="L116" s="31">
        <v>111</v>
      </c>
      <c r="M116" s="31">
        <f t="shared" si="28"/>
        <v>38</v>
      </c>
      <c r="N116" s="31">
        <f t="shared" si="23"/>
        <v>0</v>
      </c>
      <c r="O116" s="31" t="str">
        <f>IF(LEN(Q116)=0,"",DEC2HEX(MOD(HEX2DEC(INDEX(Assembler!$D$13:$D$512,M116))+N116,65536),4))</f>
        <v>0021</v>
      </c>
      <c r="P116" s="78">
        <f t="shared" si="24"/>
        <v>33</v>
      </c>
      <c r="Q116" s="31" t="str">
        <f>INDEX(Assembler!$E$13:$G$512,M116,N116+1)</f>
        <v>0E</v>
      </c>
      <c r="R116" s="81"/>
      <c r="S116" s="31" t="str">
        <f t="shared" si="25"/>
        <v/>
      </c>
      <c r="T116" s="31">
        <f t="shared" si="29"/>
        <v>1</v>
      </c>
      <c r="U116" s="31" t="str">
        <f t="shared" si="17"/>
        <v/>
      </c>
      <c r="V116" s="31" t="str">
        <f t="shared" si="18"/>
        <v/>
      </c>
      <c r="W116" s="31" t="str">
        <f>IF(LEN(U116)=0,"",SUM(T$5:T116))</f>
        <v/>
      </c>
      <c r="X116" s="31" t="str">
        <f t="shared" si="19"/>
        <v/>
      </c>
      <c r="Y116" s="31" t="str">
        <f t="shared" si="26"/>
        <v/>
      </c>
    </row>
    <row r="117" spans="1:25" x14ac:dyDescent="0.2">
      <c r="A117" s="127"/>
      <c r="B117" s="82" t="str">
        <f t="shared" si="15"/>
        <v/>
      </c>
      <c r="C117" s="82" t="str">
        <f t="shared" si="16"/>
        <v/>
      </c>
      <c r="D117" s="127"/>
      <c r="E117" s="82" t="str">
        <f t="shared" si="20"/>
        <v/>
      </c>
      <c r="F117" s="82" t="str">
        <f t="shared" si="21"/>
        <v/>
      </c>
      <c r="G117" s="127"/>
      <c r="H117" s="75" t="str">
        <f t="shared" si="22"/>
        <v/>
      </c>
      <c r="I117" s="127"/>
      <c r="J117" s="75" t="str">
        <f t="shared" si="27"/>
        <v/>
      </c>
      <c r="K117" s="127"/>
      <c r="L117" s="31">
        <v>112</v>
      </c>
      <c r="M117" s="31">
        <f t="shared" si="28"/>
        <v>38</v>
      </c>
      <c r="N117" s="31">
        <f t="shared" si="23"/>
        <v>1</v>
      </c>
      <c r="O117" s="31" t="str">
        <f>IF(LEN(Q117)=0,"",DEC2HEX(MOD(HEX2DEC(INDEX(Assembler!$D$13:$D$512,M117))+N117,65536),4))</f>
        <v/>
      </c>
      <c r="P117" s="78" t="str">
        <f t="shared" si="24"/>
        <v/>
      </c>
      <c r="Q117" s="31" t="str">
        <f>INDEX(Assembler!$E$13:$G$512,M117,N117+1)</f>
        <v/>
      </c>
      <c r="R117" s="81"/>
      <c r="S117" s="31" t="str">
        <f t="shared" si="25"/>
        <v/>
      </c>
      <c r="T117" s="31">
        <f t="shared" si="29"/>
        <v>1</v>
      </c>
      <c r="U117" s="31" t="str">
        <f t="shared" si="17"/>
        <v/>
      </c>
      <c r="V117" s="31" t="str">
        <f t="shared" si="18"/>
        <v/>
      </c>
      <c r="W117" s="31" t="str">
        <f>IF(LEN(U117)=0,"",SUM(T$5:T117))</f>
        <v/>
      </c>
      <c r="X117" s="31" t="str">
        <f t="shared" si="19"/>
        <v/>
      </c>
      <c r="Y117" s="31" t="str">
        <f t="shared" si="26"/>
        <v/>
      </c>
    </row>
    <row r="118" spans="1:25" x14ac:dyDescent="0.2">
      <c r="A118" s="127"/>
      <c r="B118" s="82" t="str">
        <f t="shared" si="15"/>
        <v/>
      </c>
      <c r="C118" s="82" t="str">
        <f t="shared" si="16"/>
        <v/>
      </c>
      <c r="D118" s="127"/>
      <c r="E118" s="82" t="str">
        <f t="shared" si="20"/>
        <v/>
      </c>
      <c r="F118" s="82" t="str">
        <f t="shared" si="21"/>
        <v/>
      </c>
      <c r="G118" s="127"/>
      <c r="H118" s="75" t="str">
        <f t="shared" si="22"/>
        <v/>
      </c>
      <c r="I118" s="127"/>
      <c r="J118" s="75" t="str">
        <f t="shared" si="27"/>
        <v/>
      </c>
      <c r="K118" s="127"/>
      <c r="L118" s="31">
        <v>113</v>
      </c>
      <c r="M118" s="31">
        <f t="shared" si="28"/>
        <v>38</v>
      </c>
      <c r="N118" s="31">
        <f t="shared" si="23"/>
        <v>2</v>
      </c>
      <c r="O118" s="31" t="str">
        <f>IF(LEN(Q118)=0,"",DEC2HEX(MOD(HEX2DEC(INDEX(Assembler!$D$13:$D$512,M118))+N118,65536),4))</f>
        <v/>
      </c>
      <c r="P118" s="78" t="str">
        <f t="shared" si="24"/>
        <v/>
      </c>
      <c r="Q118" s="31" t="str">
        <f>INDEX(Assembler!$E$13:$G$512,M118,N118+1)</f>
        <v/>
      </c>
      <c r="R118" s="81"/>
      <c r="S118" s="31" t="str">
        <f t="shared" si="25"/>
        <v/>
      </c>
      <c r="T118" s="31">
        <f t="shared" si="29"/>
        <v>1</v>
      </c>
      <c r="U118" s="31" t="str">
        <f t="shared" si="17"/>
        <v/>
      </c>
      <c r="V118" s="31" t="str">
        <f t="shared" si="18"/>
        <v/>
      </c>
      <c r="W118" s="31" t="str">
        <f>IF(LEN(U118)=0,"",SUM(T$5:T118))</f>
        <v/>
      </c>
      <c r="X118" s="31" t="str">
        <f t="shared" si="19"/>
        <v/>
      </c>
      <c r="Y118" s="31" t="str">
        <f t="shared" si="26"/>
        <v/>
      </c>
    </row>
    <row r="119" spans="1:25" x14ac:dyDescent="0.2">
      <c r="A119" s="127"/>
      <c r="B119" s="82" t="str">
        <f t="shared" si="15"/>
        <v/>
      </c>
      <c r="C119" s="82" t="str">
        <f t="shared" si="16"/>
        <v/>
      </c>
      <c r="D119" s="127"/>
      <c r="E119" s="82" t="str">
        <f t="shared" si="20"/>
        <v/>
      </c>
      <c r="F119" s="82" t="str">
        <f t="shared" si="21"/>
        <v/>
      </c>
      <c r="G119" s="127"/>
      <c r="H119" s="75" t="str">
        <f t="shared" si="22"/>
        <v/>
      </c>
      <c r="I119" s="127"/>
      <c r="J119" s="75" t="str">
        <f t="shared" si="27"/>
        <v/>
      </c>
      <c r="K119" s="127"/>
      <c r="L119" s="31">
        <v>114</v>
      </c>
      <c r="M119" s="31">
        <f t="shared" si="28"/>
        <v>39</v>
      </c>
      <c r="N119" s="31">
        <f t="shared" si="23"/>
        <v>0</v>
      </c>
      <c r="O119" s="31" t="str">
        <f>IF(LEN(Q119)=0,"",DEC2HEX(MOD(HEX2DEC(INDEX(Assembler!$D$13:$D$512,M119))+N119,65536),4))</f>
        <v>0022</v>
      </c>
      <c r="P119" s="78">
        <f t="shared" si="24"/>
        <v>34</v>
      </c>
      <c r="Q119" s="31" t="str">
        <f>INDEX(Assembler!$E$13:$G$512,M119,N119+1)</f>
        <v>7A</v>
      </c>
      <c r="R119" s="81"/>
      <c r="S119" s="31" t="str">
        <f t="shared" si="25"/>
        <v/>
      </c>
      <c r="T119" s="31">
        <f t="shared" si="29"/>
        <v>1</v>
      </c>
      <c r="U119" s="31" t="str">
        <f t="shared" si="17"/>
        <v/>
      </c>
      <c r="V119" s="31" t="str">
        <f t="shared" si="18"/>
        <v/>
      </c>
      <c r="W119" s="31" t="str">
        <f>IF(LEN(U119)=0,"",SUM(T$5:T119))</f>
        <v/>
      </c>
      <c r="X119" s="31" t="str">
        <f t="shared" si="19"/>
        <v/>
      </c>
      <c r="Y119" s="31" t="str">
        <f t="shared" si="26"/>
        <v/>
      </c>
    </row>
    <row r="120" spans="1:25" x14ac:dyDescent="0.2">
      <c r="A120" s="127"/>
      <c r="B120" s="82" t="str">
        <f t="shared" si="15"/>
        <v/>
      </c>
      <c r="C120" s="82" t="str">
        <f t="shared" si="16"/>
        <v/>
      </c>
      <c r="D120" s="127"/>
      <c r="E120" s="82" t="str">
        <f t="shared" si="20"/>
        <v/>
      </c>
      <c r="F120" s="82" t="str">
        <f t="shared" si="21"/>
        <v/>
      </c>
      <c r="G120" s="127"/>
      <c r="H120" s="75" t="str">
        <f t="shared" si="22"/>
        <v/>
      </c>
      <c r="I120" s="127"/>
      <c r="J120" s="75" t="str">
        <f t="shared" si="27"/>
        <v/>
      </c>
      <c r="K120" s="127"/>
      <c r="L120" s="31">
        <v>115</v>
      </c>
      <c r="M120" s="31">
        <f t="shared" si="28"/>
        <v>39</v>
      </c>
      <c r="N120" s="31">
        <f t="shared" si="23"/>
        <v>1</v>
      </c>
      <c r="O120" s="31" t="str">
        <f>IF(LEN(Q120)=0,"",DEC2HEX(MOD(HEX2DEC(INDEX(Assembler!$D$13:$D$512,M120))+N120,65536),4))</f>
        <v/>
      </c>
      <c r="P120" s="78" t="str">
        <f t="shared" si="24"/>
        <v/>
      </c>
      <c r="Q120" s="31" t="str">
        <f>INDEX(Assembler!$E$13:$G$512,M120,N120+1)</f>
        <v/>
      </c>
      <c r="R120" s="81"/>
      <c r="S120" s="31" t="str">
        <f t="shared" si="25"/>
        <v/>
      </c>
      <c r="T120" s="31">
        <f t="shared" si="29"/>
        <v>1</v>
      </c>
      <c r="U120" s="31" t="str">
        <f t="shared" si="17"/>
        <v/>
      </c>
      <c r="V120" s="31" t="str">
        <f t="shared" si="18"/>
        <v/>
      </c>
      <c r="W120" s="31" t="str">
        <f>IF(LEN(U120)=0,"",SUM(T$5:T120))</f>
        <v/>
      </c>
      <c r="X120" s="31" t="str">
        <f t="shared" si="19"/>
        <v/>
      </c>
      <c r="Y120" s="31" t="str">
        <f t="shared" si="26"/>
        <v/>
      </c>
    </row>
    <row r="121" spans="1:25" x14ac:dyDescent="0.2">
      <c r="A121" s="127"/>
      <c r="B121" s="82" t="str">
        <f t="shared" si="15"/>
        <v/>
      </c>
      <c r="C121" s="82" t="str">
        <f t="shared" si="16"/>
        <v/>
      </c>
      <c r="D121" s="127"/>
      <c r="E121" s="82" t="str">
        <f t="shared" si="20"/>
        <v/>
      </c>
      <c r="F121" s="82" t="str">
        <f t="shared" si="21"/>
        <v/>
      </c>
      <c r="G121" s="127"/>
      <c r="H121" s="75" t="str">
        <f t="shared" si="22"/>
        <v/>
      </c>
      <c r="I121" s="127"/>
      <c r="J121" s="75" t="str">
        <f t="shared" si="27"/>
        <v/>
      </c>
      <c r="K121" s="127"/>
      <c r="L121" s="31">
        <v>116</v>
      </c>
      <c r="M121" s="31">
        <f t="shared" si="28"/>
        <v>39</v>
      </c>
      <c r="N121" s="31">
        <f t="shared" si="23"/>
        <v>2</v>
      </c>
      <c r="O121" s="31" t="str">
        <f>IF(LEN(Q121)=0,"",DEC2HEX(MOD(HEX2DEC(INDEX(Assembler!$D$13:$D$512,M121))+N121,65536),4))</f>
        <v/>
      </c>
      <c r="P121" s="78" t="str">
        <f t="shared" si="24"/>
        <v/>
      </c>
      <c r="Q121" s="31" t="str">
        <f>INDEX(Assembler!$E$13:$G$512,M121,N121+1)</f>
        <v/>
      </c>
      <c r="R121" s="81"/>
      <c r="S121" s="31" t="str">
        <f t="shared" si="25"/>
        <v/>
      </c>
      <c r="T121" s="31">
        <f t="shared" si="29"/>
        <v>1</v>
      </c>
      <c r="U121" s="31" t="str">
        <f t="shared" si="17"/>
        <v/>
      </c>
      <c r="V121" s="31" t="str">
        <f t="shared" si="18"/>
        <v/>
      </c>
      <c r="W121" s="31" t="str">
        <f>IF(LEN(U121)=0,"",SUM(T$5:T121))</f>
        <v/>
      </c>
      <c r="X121" s="31" t="str">
        <f t="shared" si="19"/>
        <v/>
      </c>
      <c r="Y121" s="31" t="str">
        <f t="shared" si="26"/>
        <v/>
      </c>
    </row>
    <row r="122" spans="1:25" x14ac:dyDescent="0.2">
      <c r="A122" s="127"/>
      <c r="B122" s="82" t="str">
        <f t="shared" si="15"/>
        <v/>
      </c>
      <c r="C122" s="82" t="str">
        <f t="shared" si="16"/>
        <v/>
      </c>
      <c r="D122" s="127"/>
      <c r="E122" s="82" t="str">
        <f t="shared" si="20"/>
        <v/>
      </c>
      <c r="F122" s="82" t="str">
        <f t="shared" si="21"/>
        <v/>
      </c>
      <c r="G122" s="127"/>
      <c r="H122" s="75" t="str">
        <f t="shared" si="22"/>
        <v/>
      </c>
      <c r="I122" s="127"/>
      <c r="J122" s="75" t="str">
        <f t="shared" si="27"/>
        <v/>
      </c>
      <c r="K122" s="127"/>
      <c r="L122" s="31">
        <v>117</v>
      </c>
      <c r="M122" s="31">
        <f t="shared" si="28"/>
        <v>40</v>
      </c>
      <c r="N122" s="31">
        <f t="shared" si="23"/>
        <v>0</v>
      </c>
      <c r="O122" s="31" t="str">
        <f>IF(LEN(Q122)=0,"",DEC2HEX(MOD(HEX2DEC(INDEX(Assembler!$D$13:$D$512,M122))+N122,65536),4))</f>
        <v>0023</v>
      </c>
      <c r="P122" s="78">
        <f t="shared" si="24"/>
        <v>35</v>
      </c>
      <c r="Q122" s="31" t="str">
        <f>INDEX(Assembler!$E$13:$G$512,M122,N122+1)</f>
        <v>06</v>
      </c>
      <c r="R122" s="81"/>
      <c r="S122" s="31" t="str">
        <f t="shared" si="25"/>
        <v/>
      </c>
      <c r="T122" s="31">
        <f t="shared" si="29"/>
        <v>1</v>
      </c>
      <c r="U122" s="31" t="str">
        <f t="shared" si="17"/>
        <v/>
      </c>
      <c r="V122" s="31" t="str">
        <f t="shared" si="18"/>
        <v/>
      </c>
      <c r="W122" s="31" t="str">
        <f>IF(LEN(U122)=0,"",SUM(T$5:T122))</f>
        <v/>
      </c>
      <c r="X122" s="31" t="str">
        <f t="shared" si="19"/>
        <v/>
      </c>
      <c r="Y122" s="31" t="str">
        <f t="shared" si="26"/>
        <v/>
      </c>
    </row>
    <row r="123" spans="1:25" x14ac:dyDescent="0.2">
      <c r="A123" s="127"/>
      <c r="B123" s="82" t="str">
        <f t="shared" si="15"/>
        <v/>
      </c>
      <c r="C123" s="82" t="str">
        <f t="shared" si="16"/>
        <v/>
      </c>
      <c r="D123" s="127"/>
      <c r="E123" s="82" t="str">
        <f t="shared" si="20"/>
        <v/>
      </c>
      <c r="F123" s="82" t="str">
        <f t="shared" si="21"/>
        <v/>
      </c>
      <c r="G123" s="127"/>
      <c r="H123" s="75" t="str">
        <f t="shared" si="22"/>
        <v/>
      </c>
      <c r="I123" s="127"/>
      <c r="J123" s="75" t="str">
        <f t="shared" si="27"/>
        <v/>
      </c>
      <c r="K123" s="127"/>
      <c r="L123" s="31">
        <v>118</v>
      </c>
      <c r="M123" s="31">
        <f t="shared" si="28"/>
        <v>40</v>
      </c>
      <c r="N123" s="31">
        <f t="shared" si="23"/>
        <v>1</v>
      </c>
      <c r="O123" s="31" t="str">
        <f>IF(LEN(Q123)=0,"",DEC2HEX(MOD(HEX2DEC(INDEX(Assembler!$D$13:$D$512,M123))+N123,65536),4))</f>
        <v>0024</v>
      </c>
      <c r="P123" s="78">
        <f t="shared" si="24"/>
        <v>36</v>
      </c>
      <c r="Q123" s="31" t="str">
        <f>INDEX(Assembler!$E$13:$G$512,M123,N123+1)</f>
        <v>41</v>
      </c>
      <c r="R123" s="81"/>
      <c r="S123" s="31" t="str">
        <f t="shared" si="25"/>
        <v/>
      </c>
      <c r="T123" s="31">
        <f t="shared" si="29"/>
        <v>1</v>
      </c>
      <c r="U123" s="31" t="str">
        <f t="shared" si="17"/>
        <v/>
      </c>
      <c r="V123" s="31" t="str">
        <f t="shared" si="18"/>
        <v/>
      </c>
      <c r="W123" s="31" t="str">
        <f>IF(LEN(U123)=0,"",SUM(T$5:T123))</f>
        <v/>
      </c>
      <c r="X123" s="31" t="str">
        <f t="shared" si="19"/>
        <v/>
      </c>
      <c r="Y123" s="31" t="str">
        <f t="shared" si="26"/>
        <v/>
      </c>
    </row>
    <row r="124" spans="1:25" x14ac:dyDescent="0.2">
      <c r="A124" s="127"/>
      <c r="B124" s="82" t="str">
        <f t="shared" si="15"/>
        <v/>
      </c>
      <c r="C124" s="82" t="str">
        <f t="shared" si="16"/>
        <v/>
      </c>
      <c r="D124" s="127"/>
      <c r="E124" s="82" t="str">
        <f t="shared" si="20"/>
        <v/>
      </c>
      <c r="F124" s="82" t="str">
        <f t="shared" si="21"/>
        <v/>
      </c>
      <c r="G124" s="127"/>
      <c r="H124" s="75" t="str">
        <f t="shared" si="22"/>
        <v/>
      </c>
      <c r="I124" s="127"/>
      <c r="J124" s="75" t="str">
        <f t="shared" si="27"/>
        <v/>
      </c>
      <c r="K124" s="127"/>
      <c r="L124" s="31">
        <v>119</v>
      </c>
      <c r="M124" s="31">
        <f t="shared" si="28"/>
        <v>40</v>
      </c>
      <c r="N124" s="31">
        <f t="shared" si="23"/>
        <v>2</v>
      </c>
      <c r="O124" s="31" t="str">
        <f>IF(LEN(Q124)=0,"",DEC2HEX(MOD(HEX2DEC(INDEX(Assembler!$D$13:$D$512,M124))+N124,65536),4))</f>
        <v/>
      </c>
      <c r="P124" s="78" t="str">
        <f t="shared" si="24"/>
        <v/>
      </c>
      <c r="Q124" s="31" t="str">
        <f>INDEX(Assembler!$E$13:$G$512,M124,N124+1)</f>
        <v/>
      </c>
      <c r="R124" s="81"/>
      <c r="S124" s="31" t="str">
        <f t="shared" si="25"/>
        <v/>
      </c>
      <c r="T124" s="31">
        <f t="shared" si="29"/>
        <v>1</v>
      </c>
      <c r="U124" s="31" t="str">
        <f t="shared" si="17"/>
        <v/>
      </c>
      <c r="V124" s="31" t="str">
        <f t="shared" si="18"/>
        <v/>
      </c>
      <c r="W124" s="31" t="str">
        <f>IF(LEN(U124)=0,"",SUM(T$5:T124))</f>
        <v/>
      </c>
      <c r="X124" s="31" t="str">
        <f t="shared" si="19"/>
        <v/>
      </c>
      <c r="Y124" s="31" t="str">
        <f t="shared" si="26"/>
        <v/>
      </c>
    </row>
    <row r="125" spans="1:25" x14ac:dyDescent="0.2">
      <c r="A125" s="127"/>
      <c r="B125" s="82" t="str">
        <f t="shared" si="15"/>
        <v/>
      </c>
      <c r="C125" s="82" t="str">
        <f t="shared" si="16"/>
        <v/>
      </c>
      <c r="D125" s="127"/>
      <c r="E125" s="82" t="str">
        <f t="shared" si="20"/>
        <v/>
      </c>
      <c r="F125" s="82" t="str">
        <f t="shared" si="21"/>
        <v/>
      </c>
      <c r="G125" s="127"/>
      <c r="H125" s="75" t="str">
        <f t="shared" si="22"/>
        <v/>
      </c>
      <c r="I125" s="127"/>
      <c r="J125" s="75" t="str">
        <f t="shared" si="27"/>
        <v/>
      </c>
      <c r="K125" s="127"/>
      <c r="L125" s="31">
        <v>120</v>
      </c>
      <c r="M125" s="31">
        <f t="shared" si="28"/>
        <v>41</v>
      </c>
      <c r="N125" s="31">
        <f t="shared" si="23"/>
        <v>0</v>
      </c>
      <c r="O125" s="31" t="str">
        <f>IF(LEN(Q125)=0,"",DEC2HEX(MOD(HEX2DEC(INDEX(Assembler!$D$13:$D$512,M125))+N125,65536),4))</f>
        <v>0025</v>
      </c>
      <c r="P125" s="78">
        <f t="shared" si="24"/>
        <v>37</v>
      </c>
      <c r="Q125" s="31" t="str">
        <f>INDEX(Assembler!$E$13:$G$512,M125,N125+1)</f>
        <v>FE</v>
      </c>
      <c r="R125" s="81"/>
      <c r="S125" s="31" t="str">
        <f t="shared" si="25"/>
        <v/>
      </c>
      <c r="T125" s="31">
        <f t="shared" si="29"/>
        <v>1</v>
      </c>
      <c r="U125" s="31" t="str">
        <f t="shared" si="17"/>
        <v/>
      </c>
      <c r="V125" s="31" t="str">
        <f t="shared" si="18"/>
        <v/>
      </c>
      <c r="W125" s="31" t="str">
        <f>IF(LEN(U125)=0,"",SUM(T$5:T125))</f>
        <v/>
      </c>
      <c r="X125" s="31" t="str">
        <f t="shared" si="19"/>
        <v/>
      </c>
      <c r="Y125" s="31" t="str">
        <f t="shared" si="26"/>
        <v/>
      </c>
    </row>
    <row r="126" spans="1:25" x14ac:dyDescent="0.2">
      <c r="A126" s="127"/>
      <c r="B126" s="82" t="str">
        <f t="shared" si="15"/>
        <v/>
      </c>
      <c r="C126" s="82" t="str">
        <f t="shared" si="16"/>
        <v/>
      </c>
      <c r="D126" s="127"/>
      <c r="E126" s="82" t="str">
        <f t="shared" si="20"/>
        <v/>
      </c>
      <c r="F126" s="82" t="str">
        <f t="shared" si="21"/>
        <v/>
      </c>
      <c r="G126" s="127"/>
      <c r="H126" s="75" t="str">
        <f t="shared" si="22"/>
        <v/>
      </c>
      <c r="I126" s="127"/>
      <c r="J126" s="75" t="str">
        <f t="shared" si="27"/>
        <v/>
      </c>
      <c r="K126" s="127"/>
      <c r="L126" s="31">
        <v>121</v>
      </c>
      <c r="M126" s="31">
        <f t="shared" si="28"/>
        <v>41</v>
      </c>
      <c r="N126" s="31">
        <f t="shared" si="23"/>
        <v>1</v>
      </c>
      <c r="O126" s="31" t="str">
        <f>IF(LEN(Q126)=0,"",DEC2HEX(MOD(HEX2DEC(INDEX(Assembler!$D$13:$D$512,M126))+N126,65536),4))</f>
        <v>0026</v>
      </c>
      <c r="P126" s="78">
        <f t="shared" si="24"/>
        <v>38</v>
      </c>
      <c r="Q126" s="31" t="str">
        <f>INDEX(Assembler!$E$13:$G$512,M126,N126+1)</f>
        <v>61</v>
      </c>
      <c r="R126" s="81"/>
      <c r="S126" s="31" t="str">
        <f t="shared" si="25"/>
        <v/>
      </c>
      <c r="T126" s="31">
        <f t="shared" si="29"/>
        <v>1</v>
      </c>
      <c r="U126" s="31" t="str">
        <f t="shared" si="17"/>
        <v/>
      </c>
      <c r="V126" s="31" t="str">
        <f t="shared" si="18"/>
        <v/>
      </c>
      <c r="W126" s="31" t="str">
        <f>IF(LEN(U126)=0,"",SUM(T$5:T126))</f>
        <v/>
      </c>
      <c r="X126" s="31" t="str">
        <f t="shared" si="19"/>
        <v/>
      </c>
      <c r="Y126" s="31" t="str">
        <f t="shared" si="26"/>
        <v/>
      </c>
    </row>
    <row r="127" spans="1:25" x14ac:dyDescent="0.2">
      <c r="A127" s="127"/>
      <c r="B127" s="82" t="str">
        <f t="shared" si="15"/>
        <v/>
      </c>
      <c r="C127" s="82" t="str">
        <f t="shared" si="16"/>
        <v/>
      </c>
      <c r="D127" s="127"/>
      <c r="E127" s="82" t="str">
        <f t="shared" si="20"/>
        <v/>
      </c>
      <c r="F127" s="82" t="str">
        <f t="shared" si="21"/>
        <v/>
      </c>
      <c r="G127" s="127"/>
      <c r="H127" s="75" t="str">
        <f t="shared" si="22"/>
        <v/>
      </c>
      <c r="I127" s="127"/>
      <c r="J127" s="75" t="str">
        <f t="shared" si="27"/>
        <v/>
      </c>
      <c r="K127" s="127"/>
      <c r="L127" s="31">
        <v>122</v>
      </c>
      <c r="M127" s="31">
        <f t="shared" si="28"/>
        <v>41</v>
      </c>
      <c r="N127" s="31">
        <f t="shared" si="23"/>
        <v>2</v>
      </c>
      <c r="O127" s="31" t="str">
        <f>IF(LEN(Q127)=0,"",DEC2HEX(MOD(HEX2DEC(INDEX(Assembler!$D$13:$D$512,M127))+N127,65536),4))</f>
        <v/>
      </c>
      <c r="P127" s="78" t="str">
        <f t="shared" si="24"/>
        <v/>
      </c>
      <c r="Q127" s="31" t="str">
        <f>INDEX(Assembler!$E$13:$G$512,M127,N127+1)</f>
        <v/>
      </c>
      <c r="R127" s="81"/>
      <c r="S127" s="31" t="str">
        <f t="shared" si="25"/>
        <v/>
      </c>
      <c r="T127" s="31">
        <f t="shared" si="29"/>
        <v>1</v>
      </c>
      <c r="U127" s="31" t="str">
        <f t="shared" si="17"/>
        <v/>
      </c>
      <c r="V127" s="31" t="str">
        <f t="shared" si="18"/>
        <v/>
      </c>
      <c r="W127" s="31" t="str">
        <f>IF(LEN(U127)=0,"",SUM(T$5:T127))</f>
        <v/>
      </c>
      <c r="X127" s="31" t="str">
        <f t="shared" si="19"/>
        <v/>
      </c>
      <c r="Y127" s="31" t="str">
        <f t="shared" si="26"/>
        <v/>
      </c>
    </row>
    <row r="128" spans="1:25" x14ac:dyDescent="0.2">
      <c r="A128" s="127"/>
      <c r="B128" s="82" t="str">
        <f t="shared" si="15"/>
        <v/>
      </c>
      <c r="C128" s="82" t="str">
        <f t="shared" si="16"/>
        <v/>
      </c>
      <c r="D128" s="127"/>
      <c r="E128" s="82" t="str">
        <f t="shared" si="20"/>
        <v/>
      </c>
      <c r="F128" s="82" t="str">
        <f t="shared" si="21"/>
        <v/>
      </c>
      <c r="G128" s="127"/>
      <c r="H128" s="75" t="str">
        <f t="shared" si="22"/>
        <v/>
      </c>
      <c r="I128" s="127"/>
      <c r="J128" s="75" t="str">
        <f t="shared" si="27"/>
        <v/>
      </c>
      <c r="K128" s="127"/>
      <c r="L128" s="31">
        <v>123</v>
      </c>
      <c r="M128" s="31">
        <f t="shared" si="28"/>
        <v>42</v>
      </c>
      <c r="N128" s="31">
        <f t="shared" si="23"/>
        <v>0</v>
      </c>
      <c r="O128" s="31" t="str">
        <f>IF(LEN(Q128)=0,"",DEC2HEX(MOD(HEX2DEC(INDEX(Assembler!$D$13:$D$512,M128))+N128,65536),4))</f>
        <v>0027</v>
      </c>
      <c r="P128" s="78">
        <f t="shared" si="24"/>
        <v>39</v>
      </c>
      <c r="Q128" s="31" t="str">
        <f>INDEX(Assembler!$E$13:$G$512,M128,N128+1)</f>
        <v>17</v>
      </c>
      <c r="R128" s="81"/>
      <c r="S128" s="31" t="str">
        <f t="shared" si="25"/>
        <v/>
      </c>
      <c r="T128" s="31">
        <f t="shared" si="29"/>
        <v>1</v>
      </c>
      <c r="U128" s="31" t="str">
        <f t="shared" si="17"/>
        <v/>
      </c>
      <c r="V128" s="31" t="str">
        <f t="shared" si="18"/>
        <v/>
      </c>
      <c r="W128" s="31" t="str">
        <f>IF(LEN(U128)=0,"",SUM(T$5:T128))</f>
        <v/>
      </c>
      <c r="X128" s="31" t="str">
        <f t="shared" si="19"/>
        <v/>
      </c>
      <c r="Y128" s="31" t="str">
        <f t="shared" si="26"/>
        <v/>
      </c>
    </row>
    <row r="129" spans="1:25" x14ac:dyDescent="0.2">
      <c r="A129" s="127"/>
      <c r="B129" s="82" t="str">
        <f t="shared" si="15"/>
        <v/>
      </c>
      <c r="C129" s="82" t="str">
        <f t="shared" si="16"/>
        <v/>
      </c>
      <c r="D129" s="127"/>
      <c r="E129" s="82" t="str">
        <f t="shared" si="20"/>
        <v/>
      </c>
      <c r="F129" s="82" t="str">
        <f t="shared" si="21"/>
        <v/>
      </c>
      <c r="G129" s="127"/>
      <c r="H129" s="75" t="str">
        <f t="shared" si="22"/>
        <v/>
      </c>
      <c r="I129" s="127"/>
      <c r="J129" s="75" t="str">
        <f t="shared" si="27"/>
        <v/>
      </c>
      <c r="K129" s="127"/>
      <c r="L129" s="31">
        <v>124</v>
      </c>
      <c r="M129" s="31">
        <f t="shared" si="28"/>
        <v>42</v>
      </c>
      <c r="N129" s="31">
        <f t="shared" si="23"/>
        <v>1</v>
      </c>
      <c r="O129" s="31" t="str">
        <f>IF(LEN(Q129)=0,"",DEC2HEX(MOD(HEX2DEC(INDEX(Assembler!$D$13:$D$512,M129))+N129,65536),4))</f>
        <v/>
      </c>
      <c r="P129" s="78" t="str">
        <f t="shared" si="24"/>
        <v/>
      </c>
      <c r="Q129" s="31" t="str">
        <f>INDEX(Assembler!$E$13:$G$512,M129,N129+1)</f>
        <v/>
      </c>
      <c r="R129" s="81"/>
      <c r="S129" s="31" t="str">
        <f t="shared" si="25"/>
        <v/>
      </c>
      <c r="T129" s="31">
        <f t="shared" si="29"/>
        <v>1</v>
      </c>
      <c r="U129" s="31" t="str">
        <f t="shared" si="17"/>
        <v/>
      </c>
      <c r="V129" s="31" t="str">
        <f t="shared" si="18"/>
        <v/>
      </c>
      <c r="W129" s="31" t="str">
        <f>IF(LEN(U129)=0,"",SUM(T$5:T129))</f>
        <v/>
      </c>
      <c r="X129" s="31" t="str">
        <f t="shared" si="19"/>
        <v/>
      </c>
      <c r="Y129" s="31" t="str">
        <f t="shared" si="26"/>
        <v/>
      </c>
    </row>
    <row r="130" spans="1:25" x14ac:dyDescent="0.2">
      <c r="A130" s="127"/>
      <c r="B130" s="82" t="str">
        <f t="shared" si="15"/>
        <v/>
      </c>
      <c r="C130" s="82" t="str">
        <f t="shared" si="16"/>
        <v/>
      </c>
      <c r="D130" s="127"/>
      <c r="E130" s="82" t="str">
        <f t="shared" si="20"/>
        <v/>
      </c>
      <c r="F130" s="82" t="str">
        <f t="shared" si="21"/>
        <v/>
      </c>
      <c r="G130" s="127"/>
      <c r="H130" s="75" t="str">
        <f t="shared" si="22"/>
        <v/>
      </c>
      <c r="I130" s="127"/>
      <c r="J130" s="75" t="str">
        <f t="shared" si="27"/>
        <v/>
      </c>
      <c r="K130" s="127"/>
      <c r="L130" s="31">
        <v>125</v>
      </c>
      <c r="M130" s="31">
        <f t="shared" si="28"/>
        <v>42</v>
      </c>
      <c r="N130" s="31">
        <f t="shared" si="23"/>
        <v>2</v>
      </c>
      <c r="O130" s="31" t="str">
        <f>IF(LEN(Q130)=0,"",DEC2HEX(MOD(HEX2DEC(INDEX(Assembler!$D$13:$D$512,M130))+N130,65536),4))</f>
        <v/>
      </c>
      <c r="P130" s="78" t="str">
        <f t="shared" si="24"/>
        <v/>
      </c>
      <c r="Q130" s="31" t="str">
        <f>INDEX(Assembler!$E$13:$G$512,M130,N130+1)</f>
        <v/>
      </c>
      <c r="R130" s="81"/>
      <c r="S130" s="31" t="str">
        <f t="shared" si="25"/>
        <v/>
      </c>
      <c r="T130" s="31">
        <f t="shared" si="29"/>
        <v>1</v>
      </c>
      <c r="U130" s="31" t="str">
        <f t="shared" si="17"/>
        <v/>
      </c>
      <c r="V130" s="31" t="str">
        <f t="shared" si="18"/>
        <v/>
      </c>
      <c r="W130" s="31" t="str">
        <f>IF(LEN(U130)=0,"",SUM(T$5:T130))</f>
        <v/>
      </c>
      <c r="X130" s="31" t="str">
        <f t="shared" si="19"/>
        <v/>
      </c>
      <c r="Y130" s="31" t="str">
        <f t="shared" si="26"/>
        <v/>
      </c>
    </row>
    <row r="131" spans="1:25" x14ac:dyDescent="0.2">
      <c r="A131" s="127"/>
      <c r="B131" s="82" t="str">
        <f t="shared" si="15"/>
        <v/>
      </c>
      <c r="C131" s="82" t="str">
        <f t="shared" si="16"/>
        <v/>
      </c>
      <c r="D131" s="127"/>
      <c r="E131" s="82" t="str">
        <f t="shared" si="20"/>
        <v/>
      </c>
      <c r="F131" s="82" t="str">
        <f t="shared" si="21"/>
        <v/>
      </c>
      <c r="G131" s="127"/>
      <c r="H131" s="75" t="str">
        <f t="shared" si="22"/>
        <v/>
      </c>
      <c r="I131" s="127"/>
      <c r="J131" s="75" t="str">
        <f t="shared" si="27"/>
        <v/>
      </c>
      <c r="K131" s="127"/>
      <c r="L131" s="31">
        <v>126</v>
      </c>
      <c r="M131" s="31">
        <f t="shared" si="28"/>
        <v>43</v>
      </c>
      <c r="N131" s="31">
        <f t="shared" si="23"/>
        <v>0</v>
      </c>
      <c r="O131" s="31" t="str">
        <f>IF(LEN(Q131)=0,"",DEC2HEX(MOD(HEX2DEC(INDEX(Assembler!$D$13:$D$512,M131))+N131,65536),4))</f>
        <v>0028</v>
      </c>
      <c r="P131" s="78">
        <f t="shared" si="24"/>
        <v>40</v>
      </c>
      <c r="Q131" s="31" t="str">
        <f>INDEX(Assembler!$E$13:$G$512,M131,N131+1)</f>
        <v>65</v>
      </c>
      <c r="R131" s="81"/>
      <c r="S131" s="31" t="str">
        <f t="shared" si="25"/>
        <v/>
      </c>
      <c r="T131" s="31">
        <f t="shared" si="29"/>
        <v>1</v>
      </c>
      <c r="U131" s="31" t="str">
        <f t="shared" si="17"/>
        <v/>
      </c>
      <c r="V131" s="31" t="str">
        <f t="shared" si="18"/>
        <v/>
      </c>
      <c r="W131" s="31" t="str">
        <f>IF(LEN(U131)=0,"",SUM(T$5:T131))</f>
        <v/>
      </c>
      <c r="X131" s="31" t="str">
        <f t="shared" si="19"/>
        <v/>
      </c>
      <c r="Y131" s="31" t="str">
        <f t="shared" si="26"/>
        <v/>
      </c>
    </row>
    <row r="132" spans="1:25" x14ac:dyDescent="0.2">
      <c r="A132" s="127"/>
      <c r="B132" s="82" t="str">
        <f t="shared" si="15"/>
        <v/>
      </c>
      <c r="C132" s="82" t="str">
        <f t="shared" si="16"/>
        <v/>
      </c>
      <c r="D132" s="127"/>
      <c r="E132" s="82" t="str">
        <f t="shared" si="20"/>
        <v/>
      </c>
      <c r="F132" s="82" t="str">
        <f t="shared" si="21"/>
        <v/>
      </c>
      <c r="G132" s="127"/>
      <c r="H132" s="75" t="str">
        <f t="shared" si="22"/>
        <v/>
      </c>
      <c r="I132" s="127"/>
      <c r="J132" s="75" t="str">
        <f t="shared" si="27"/>
        <v/>
      </c>
      <c r="K132" s="127"/>
      <c r="L132" s="31">
        <v>127</v>
      </c>
      <c r="M132" s="31">
        <f t="shared" si="28"/>
        <v>43</v>
      </c>
      <c r="N132" s="31">
        <f t="shared" si="23"/>
        <v>1</v>
      </c>
      <c r="O132" s="31" t="str">
        <f>IF(LEN(Q132)=0,"",DEC2HEX(MOD(HEX2DEC(INDEX(Assembler!$D$13:$D$512,M132))+N132,65536),4))</f>
        <v/>
      </c>
      <c r="P132" s="78" t="str">
        <f t="shared" si="24"/>
        <v/>
      </c>
      <c r="Q132" s="31" t="str">
        <f>INDEX(Assembler!$E$13:$G$512,M132,N132+1)</f>
        <v/>
      </c>
      <c r="R132" s="81"/>
      <c r="S132" s="31" t="str">
        <f t="shared" si="25"/>
        <v/>
      </c>
      <c r="T132" s="31">
        <f t="shared" si="29"/>
        <v>1</v>
      </c>
      <c r="U132" s="31" t="str">
        <f t="shared" si="17"/>
        <v/>
      </c>
      <c r="V132" s="31" t="str">
        <f t="shared" si="18"/>
        <v/>
      </c>
      <c r="W132" s="31" t="str">
        <f>IF(LEN(U132)=0,"",SUM(T$5:T132))</f>
        <v/>
      </c>
      <c r="X132" s="31" t="str">
        <f t="shared" si="19"/>
        <v/>
      </c>
      <c r="Y132" s="31" t="str">
        <f t="shared" si="26"/>
        <v/>
      </c>
    </row>
    <row r="133" spans="1:25" x14ac:dyDescent="0.2">
      <c r="A133" s="127"/>
      <c r="B133" s="82" t="str">
        <f t="shared" ref="B133:B196" si="30">IF(LEN(S133)=0,"",DEC2HEX(S133,4))</f>
        <v/>
      </c>
      <c r="C133" s="82" t="str">
        <f t="shared" ref="C133:C196" si="31">IF(LEN(B133)=0,"",VLOOKUP(B133,$O$5:$Q$1494,3,0))</f>
        <v/>
      </c>
      <c r="D133" s="127"/>
      <c r="E133" s="82" t="str">
        <f t="shared" si="20"/>
        <v/>
      </c>
      <c r="F133" s="82" t="str">
        <f t="shared" si="21"/>
        <v/>
      </c>
      <c r="G133" s="127"/>
      <c r="H133" s="75" t="str">
        <f t="shared" si="22"/>
        <v/>
      </c>
      <c r="I133" s="127"/>
      <c r="J133" s="75" t="str">
        <f t="shared" si="27"/>
        <v/>
      </c>
      <c r="K133" s="127"/>
      <c r="L133" s="31">
        <v>128</v>
      </c>
      <c r="M133" s="31">
        <f t="shared" si="28"/>
        <v>43</v>
      </c>
      <c r="N133" s="31">
        <f t="shared" si="23"/>
        <v>2</v>
      </c>
      <c r="O133" s="31" t="str">
        <f>IF(LEN(Q133)=0,"",DEC2HEX(MOD(HEX2DEC(INDEX(Assembler!$D$13:$D$512,M133))+N133,65536),4))</f>
        <v/>
      </c>
      <c r="P133" s="78" t="str">
        <f t="shared" si="24"/>
        <v/>
      </c>
      <c r="Q133" s="31" t="str">
        <f>INDEX(Assembler!$E$13:$G$512,M133,N133+1)</f>
        <v/>
      </c>
      <c r="R133" s="81"/>
      <c r="S133" s="31" t="str">
        <f t="shared" si="25"/>
        <v/>
      </c>
      <c r="T133" s="31">
        <f t="shared" si="29"/>
        <v>1</v>
      </c>
      <c r="U133" s="31" t="str">
        <f t="shared" ref="U133:U196" si="32">IF(OR(LEN(S133)=0,T133=0),"",IF(T134=1,1,IF(T135=1,2,IF(T136=1,3,IF(T137=1,4,IF(T138=1,5,IF(T139=1,6,IF(T140=1,7,IF(T141=1,8,IF(T142=1,9,IF(T143=1,10,IF(T144=1,11,IF(T145=1,12,IF(T146=1,13,IF(T147=1,14,IF(T148=1,15,16))))))))))))))))</f>
        <v/>
      </c>
      <c r="V133" s="31" t="str">
        <f t="shared" ref="V133:V196" si="33">IF(OR(LEN(S133)=0,T133=0),"",MOD(U133+HEX2DEC(LEFT(B133,2))+HEX2DEC(RIGHT(B133,2))+HEX2DEC(C133)+IF(T134=1,0,HEX2DEC(C134)+IF(T135=1,0,HEX2DEC(C135)+IF(T136=1,0,HEX2DEC(C136)+IF(T137=1,0,HEX2DEC(C137)+IF(T138=1,0,HEX2DEC(C138)+IF(T139=1,0,HEX2DEC(C139)+IF(T140=1,0,HEX2DEC(C140)+IF(T141=1,0,HEX2DEC(C141)+IF(T142=1,0,HEX2DEC(C142)+IF(T143=1,0,HEX2DEC(C143)+IF(T144=1,0,HEX2DEC(C144)+IF(T145=1,0,HEX2DEC(C145)+IF(T146=1,0,HEX2DEC(C146)+IF(T147=1,0,HEX2DEC(C147)+IF(T148=1,0,HEX2DEC(C148)))))))))))))))),256))</f>
        <v/>
      </c>
      <c r="W133" s="31" t="str">
        <f>IF(LEN(U133)=0,"",SUM(T$5:T133))</f>
        <v/>
      </c>
      <c r="X133" s="31" t="str">
        <f t="shared" ref="X133:X196" si="34">IF(LEN(W133)=0,"",CONCATENATE(":",DEC2HEX(U133,2),B133,"00",C133,IF(U133&gt;1,C134,""),IF(U133&gt;2,C135,""),IF(U133&gt;3,C136,""),IF(U133&gt;4,C137,""),IF(U133&gt;5,C138,""),IF(U133&gt;6,C139,""),IF(U133&gt;7,C140,""),IF(U133&gt;8,C141,""),IF(U133&gt;9,C142,""),IF(U133&gt;10,C143,""),IF(U133&gt;11,C144,""),IF(U133&gt;12,C145,""),IF(U133&gt;13,C146,""),IF(U133&gt;14,C147,""),IF(U133&gt;15,C148,""),DEC2HEX(MOD(-V133,256),2)))</f>
        <v/>
      </c>
      <c r="Y133" s="31" t="str">
        <f t="shared" si="26"/>
        <v/>
      </c>
    </row>
    <row r="134" spans="1:25" x14ac:dyDescent="0.2">
      <c r="A134" s="127"/>
      <c r="B134" s="82" t="str">
        <f t="shared" si="30"/>
        <v/>
      </c>
      <c r="C134" s="82" t="str">
        <f t="shared" si="31"/>
        <v/>
      </c>
      <c r="D134" s="127"/>
      <c r="E134" s="82" t="str">
        <f t="shared" ref="E134:E197" si="35">IF(LEN(B134)=0,"",DEC2OCT(HEX2DEC(B134),6))</f>
        <v/>
      </c>
      <c r="F134" s="82" t="str">
        <f t="shared" ref="F134:F197" si="36">IF(LEN(C134)=0,"",DEC2OCT(HEX2DEC(C134),3))</f>
        <v/>
      </c>
      <c r="G134" s="127"/>
      <c r="H134" s="75" t="str">
        <f t="shared" ref="H134:H197" si="37">IF(ISNA(MATCH(L134+1,$W$5:$W$1504,0)),IF(ISNA(MATCH(L134,$W$5:$W$1504,0)),"",":0000000000"),VLOOKUP(L134+1,$W$5:$X$1504,2,0))</f>
        <v/>
      </c>
      <c r="I134" s="127"/>
      <c r="J134" s="75" t="str">
        <f t="shared" si="27"/>
        <v/>
      </c>
      <c r="K134" s="127"/>
      <c r="L134" s="31">
        <v>129</v>
      </c>
      <c r="M134" s="31">
        <f t="shared" si="28"/>
        <v>44</v>
      </c>
      <c r="N134" s="31">
        <f t="shared" ref="N134:N197" si="38">MOD(L134,3)</f>
        <v>0</v>
      </c>
      <c r="O134" s="31" t="str">
        <f>IF(LEN(Q134)=0,"",DEC2HEX(MOD(HEX2DEC(INDEX(Assembler!$D$13:$D$512,M134))+N134,65536),4))</f>
        <v/>
      </c>
      <c r="P134" s="78" t="str">
        <f t="shared" ref="P134:P197" si="39">IF(LEN(O134)=0,"",VALUE(HEX2DEC(O134)))</f>
        <v/>
      </c>
      <c r="Q134" s="31" t="str">
        <f>INDEX(Assembler!$E$13:$G$512,M134,N134+1)</f>
        <v/>
      </c>
      <c r="R134" s="81"/>
      <c r="S134" s="31" t="str">
        <f t="shared" ref="S134:S197" si="40">IF(ISNUMBER(SMALL($P$5:$P$1504,L134+1)),SMALL($P$5:$P$1504,L134+1),"")</f>
        <v/>
      </c>
      <c r="T134" s="31">
        <f t="shared" si="29"/>
        <v>1</v>
      </c>
      <c r="U134" s="31" t="str">
        <f t="shared" si="32"/>
        <v/>
      </c>
      <c r="V134" s="31" t="str">
        <f t="shared" si="33"/>
        <v/>
      </c>
      <c r="W134" s="31" t="str">
        <f>IF(LEN(U134)=0,"",SUM(T$5:T134))</f>
        <v/>
      </c>
      <c r="X134" s="31" t="str">
        <f t="shared" si="34"/>
        <v/>
      </c>
      <c r="Y134" s="31" t="str">
        <f t="shared" ref="Y134:Y197" si="41">IF(LEN(X134)=0,"",CONCATENATE(MID(X134,4,4),": ",MID(X134,10,2),IF(U134&gt;1,CONCATENATE(" ",MID(X134,12,2)),""),IF(U134&gt;2,CONCATENATE(" ",MID(X134,14,2)),""),IF(U134&gt;3,CONCATENATE(" ",MID(X134,16,2)),""),IF(U134&gt;4,CONCATENATE(" ",MID(X134,18,2)),""),IF(U134&gt;5,CONCATENATE(" ",MID(X134,20,2)),""),IF(U134&gt;6,CONCATENATE(" ",MID(X134,22,2)),""),IF(U134&gt;7,CONCATENATE(" ",MID(X134,24,2)),""),IF(U134&gt;8,CONCATENATE(" ",MID(X134,26,2)),""),IF(U134&gt;9,CONCATENATE(" ",MID(X134,28,2)),""),IF(U134&gt;10,CONCATENATE(" ",MID(X134,30,2)),""),IF(U134&gt;11,CONCATENATE(" ",MID(X134,32,2)),""),IF(U134&gt;12,CONCATENATE(" ",MID(X134,34,2)),""),IF(U134&gt;13,CONCATENATE(" ",MID(X134,36,2)),""),IF(U134&gt;14,CONCATENATE(" ",MID(X134,38,2)),""),IF(U134&gt;15,CONCATENATE(" ",MID(X134,40,2)),"")))</f>
        <v/>
      </c>
    </row>
    <row r="135" spans="1:25" x14ac:dyDescent="0.2">
      <c r="A135" s="127"/>
      <c r="B135" s="82" t="str">
        <f t="shared" si="30"/>
        <v/>
      </c>
      <c r="C135" s="82" t="str">
        <f t="shared" si="31"/>
        <v/>
      </c>
      <c r="D135" s="127"/>
      <c r="E135" s="82" t="str">
        <f t="shared" si="35"/>
        <v/>
      </c>
      <c r="F135" s="82" t="str">
        <f t="shared" si="36"/>
        <v/>
      </c>
      <c r="G135" s="127"/>
      <c r="H135" s="75" t="str">
        <f t="shared" si="37"/>
        <v/>
      </c>
      <c r="I135" s="127"/>
      <c r="J135" s="75" t="str">
        <f t="shared" ref="J135:J198" si="42">IF(LEN(H134)&lt;12,"",VLOOKUP(H134,$X$5:$Y$1504,2,0))</f>
        <v/>
      </c>
      <c r="K135" s="127"/>
      <c r="L135" s="31">
        <v>130</v>
      </c>
      <c r="M135" s="31">
        <f t="shared" ref="M135:M198" si="43">INT(L135/3)+1</f>
        <v>44</v>
      </c>
      <c r="N135" s="31">
        <f t="shared" si="38"/>
        <v>1</v>
      </c>
      <c r="O135" s="31" t="str">
        <f>IF(LEN(Q135)=0,"",DEC2HEX(MOD(HEX2DEC(INDEX(Assembler!$D$13:$D$512,M135))+N135,65536),4))</f>
        <v/>
      </c>
      <c r="P135" s="78" t="str">
        <f t="shared" si="39"/>
        <v/>
      </c>
      <c r="Q135" s="31" t="str">
        <f>INDEX(Assembler!$E$13:$G$512,M135,N135+1)</f>
        <v/>
      </c>
      <c r="R135" s="81"/>
      <c r="S135" s="31" t="str">
        <f t="shared" si="40"/>
        <v/>
      </c>
      <c r="T135" s="31">
        <f t="shared" si="29"/>
        <v>1</v>
      </c>
      <c r="U135" s="31" t="str">
        <f t="shared" si="32"/>
        <v/>
      </c>
      <c r="V135" s="31" t="str">
        <f t="shared" si="33"/>
        <v/>
      </c>
      <c r="W135" s="31" t="str">
        <f>IF(LEN(U135)=0,"",SUM(T$5:T135))</f>
        <v/>
      </c>
      <c r="X135" s="31" t="str">
        <f t="shared" si="34"/>
        <v/>
      </c>
      <c r="Y135" s="31" t="str">
        <f t="shared" si="41"/>
        <v/>
      </c>
    </row>
    <row r="136" spans="1:25" x14ac:dyDescent="0.2">
      <c r="A136" s="127"/>
      <c r="B136" s="82" t="str">
        <f t="shared" si="30"/>
        <v/>
      </c>
      <c r="C136" s="82" t="str">
        <f t="shared" si="31"/>
        <v/>
      </c>
      <c r="D136" s="127"/>
      <c r="E136" s="82" t="str">
        <f t="shared" si="35"/>
        <v/>
      </c>
      <c r="F136" s="82" t="str">
        <f t="shared" si="36"/>
        <v/>
      </c>
      <c r="G136" s="127"/>
      <c r="H136" s="75" t="str">
        <f t="shared" si="37"/>
        <v/>
      </c>
      <c r="I136" s="127"/>
      <c r="J136" s="75" t="str">
        <f t="shared" si="42"/>
        <v/>
      </c>
      <c r="K136" s="127"/>
      <c r="L136" s="31">
        <v>131</v>
      </c>
      <c r="M136" s="31">
        <f t="shared" si="43"/>
        <v>44</v>
      </c>
      <c r="N136" s="31">
        <f t="shared" si="38"/>
        <v>2</v>
      </c>
      <c r="O136" s="31" t="str">
        <f>IF(LEN(Q136)=0,"",DEC2HEX(MOD(HEX2DEC(INDEX(Assembler!$D$13:$D$512,M136))+N136,65536),4))</f>
        <v/>
      </c>
      <c r="P136" s="78" t="str">
        <f t="shared" si="39"/>
        <v/>
      </c>
      <c r="Q136" s="31" t="str">
        <f>INDEX(Assembler!$E$13:$G$512,M136,N136+1)</f>
        <v/>
      </c>
      <c r="R136" s="81"/>
      <c r="S136" s="31" t="str">
        <f t="shared" si="40"/>
        <v/>
      </c>
      <c r="T136" s="31">
        <f t="shared" si="29"/>
        <v>1</v>
      </c>
      <c r="U136" s="31" t="str">
        <f t="shared" si="32"/>
        <v/>
      </c>
      <c r="V136" s="31" t="str">
        <f t="shared" si="33"/>
        <v/>
      </c>
      <c r="W136" s="31" t="str">
        <f>IF(LEN(U136)=0,"",SUM(T$5:T136))</f>
        <v/>
      </c>
      <c r="X136" s="31" t="str">
        <f t="shared" si="34"/>
        <v/>
      </c>
      <c r="Y136" s="31" t="str">
        <f t="shared" si="41"/>
        <v/>
      </c>
    </row>
    <row r="137" spans="1:25" x14ac:dyDescent="0.2">
      <c r="A137" s="127"/>
      <c r="B137" s="82" t="str">
        <f t="shared" si="30"/>
        <v/>
      </c>
      <c r="C137" s="82" t="str">
        <f t="shared" si="31"/>
        <v/>
      </c>
      <c r="D137" s="127"/>
      <c r="E137" s="82" t="str">
        <f t="shared" si="35"/>
        <v/>
      </c>
      <c r="F137" s="82" t="str">
        <f t="shared" si="36"/>
        <v/>
      </c>
      <c r="G137" s="127"/>
      <c r="H137" s="75" t="str">
        <f t="shared" si="37"/>
        <v/>
      </c>
      <c r="I137" s="127"/>
      <c r="J137" s="75" t="str">
        <f t="shared" si="42"/>
        <v/>
      </c>
      <c r="K137" s="127"/>
      <c r="L137" s="31">
        <v>132</v>
      </c>
      <c r="M137" s="31">
        <f t="shared" si="43"/>
        <v>45</v>
      </c>
      <c r="N137" s="31">
        <f t="shared" si="38"/>
        <v>0</v>
      </c>
      <c r="O137" s="31" t="str">
        <f>IF(LEN(Q137)=0,"",DEC2HEX(MOD(HEX2DEC(INDEX(Assembler!$D$13:$D$512,M137))+N137,65536),4))</f>
        <v/>
      </c>
      <c r="P137" s="78" t="str">
        <f t="shared" si="39"/>
        <v/>
      </c>
      <c r="Q137" s="31" t="str">
        <f>INDEX(Assembler!$E$13:$G$512,M137,N137+1)</f>
        <v/>
      </c>
      <c r="R137" s="81"/>
      <c r="S137" s="31" t="str">
        <f t="shared" si="40"/>
        <v/>
      </c>
      <c r="T137" s="31">
        <f t="shared" si="29"/>
        <v>1</v>
      </c>
      <c r="U137" s="31" t="str">
        <f t="shared" si="32"/>
        <v/>
      </c>
      <c r="V137" s="31" t="str">
        <f t="shared" si="33"/>
        <v/>
      </c>
      <c r="W137" s="31" t="str">
        <f>IF(LEN(U137)=0,"",SUM(T$5:T137))</f>
        <v/>
      </c>
      <c r="X137" s="31" t="str">
        <f t="shared" si="34"/>
        <v/>
      </c>
      <c r="Y137" s="31" t="str">
        <f t="shared" si="41"/>
        <v/>
      </c>
    </row>
    <row r="138" spans="1:25" x14ac:dyDescent="0.2">
      <c r="A138" s="127"/>
      <c r="B138" s="82" t="str">
        <f t="shared" si="30"/>
        <v/>
      </c>
      <c r="C138" s="82" t="str">
        <f t="shared" si="31"/>
        <v/>
      </c>
      <c r="D138" s="127"/>
      <c r="E138" s="82" t="str">
        <f t="shared" si="35"/>
        <v/>
      </c>
      <c r="F138" s="82" t="str">
        <f t="shared" si="36"/>
        <v/>
      </c>
      <c r="G138" s="127"/>
      <c r="H138" s="75" t="str">
        <f t="shared" si="37"/>
        <v/>
      </c>
      <c r="I138" s="127"/>
      <c r="J138" s="75" t="str">
        <f t="shared" si="42"/>
        <v/>
      </c>
      <c r="K138" s="127"/>
      <c r="L138" s="31">
        <v>133</v>
      </c>
      <c r="M138" s="31">
        <f t="shared" si="43"/>
        <v>45</v>
      </c>
      <c r="N138" s="31">
        <f t="shared" si="38"/>
        <v>1</v>
      </c>
      <c r="O138" s="31" t="str">
        <f>IF(LEN(Q138)=0,"",DEC2HEX(MOD(HEX2DEC(INDEX(Assembler!$D$13:$D$512,M138))+N138,65536),4))</f>
        <v/>
      </c>
      <c r="P138" s="78" t="str">
        <f t="shared" si="39"/>
        <v/>
      </c>
      <c r="Q138" s="31" t="str">
        <f>INDEX(Assembler!$E$13:$G$512,M138,N138+1)</f>
        <v/>
      </c>
      <c r="R138" s="81"/>
      <c r="S138" s="31" t="str">
        <f t="shared" si="40"/>
        <v/>
      </c>
      <c r="T138" s="31">
        <f t="shared" si="29"/>
        <v>1</v>
      </c>
      <c r="U138" s="31" t="str">
        <f t="shared" si="32"/>
        <v/>
      </c>
      <c r="V138" s="31" t="str">
        <f t="shared" si="33"/>
        <v/>
      </c>
      <c r="W138" s="31" t="str">
        <f>IF(LEN(U138)=0,"",SUM(T$5:T138))</f>
        <v/>
      </c>
      <c r="X138" s="31" t="str">
        <f t="shared" si="34"/>
        <v/>
      </c>
      <c r="Y138" s="31" t="str">
        <f t="shared" si="41"/>
        <v/>
      </c>
    </row>
    <row r="139" spans="1:25" x14ac:dyDescent="0.2">
      <c r="A139" s="127"/>
      <c r="B139" s="82" t="str">
        <f t="shared" si="30"/>
        <v/>
      </c>
      <c r="C139" s="82" t="str">
        <f t="shared" si="31"/>
        <v/>
      </c>
      <c r="D139" s="127"/>
      <c r="E139" s="82" t="str">
        <f t="shared" si="35"/>
        <v/>
      </c>
      <c r="F139" s="82" t="str">
        <f t="shared" si="36"/>
        <v/>
      </c>
      <c r="G139" s="127"/>
      <c r="H139" s="75" t="str">
        <f t="shared" si="37"/>
        <v/>
      </c>
      <c r="I139" s="127"/>
      <c r="J139" s="75" t="str">
        <f t="shared" si="42"/>
        <v/>
      </c>
      <c r="K139" s="127"/>
      <c r="L139" s="31">
        <v>134</v>
      </c>
      <c r="M139" s="31">
        <f t="shared" si="43"/>
        <v>45</v>
      </c>
      <c r="N139" s="31">
        <f t="shared" si="38"/>
        <v>2</v>
      </c>
      <c r="O139" s="31" t="str">
        <f>IF(LEN(Q139)=0,"",DEC2HEX(MOD(HEX2DEC(INDEX(Assembler!$D$13:$D$512,M139))+N139,65536),4))</f>
        <v/>
      </c>
      <c r="P139" s="78" t="str">
        <f t="shared" si="39"/>
        <v/>
      </c>
      <c r="Q139" s="31" t="str">
        <f>INDEX(Assembler!$E$13:$G$512,M139,N139+1)</f>
        <v/>
      </c>
      <c r="R139" s="81"/>
      <c r="S139" s="31" t="str">
        <f t="shared" si="40"/>
        <v/>
      </c>
      <c r="T139" s="31">
        <f t="shared" si="29"/>
        <v>1</v>
      </c>
      <c r="U139" s="31" t="str">
        <f t="shared" si="32"/>
        <v/>
      </c>
      <c r="V139" s="31" t="str">
        <f t="shared" si="33"/>
        <v/>
      </c>
      <c r="W139" s="31" t="str">
        <f>IF(LEN(U139)=0,"",SUM(T$5:T139))</f>
        <v/>
      </c>
      <c r="X139" s="31" t="str">
        <f t="shared" si="34"/>
        <v/>
      </c>
      <c r="Y139" s="31" t="str">
        <f t="shared" si="41"/>
        <v/>
      </c>
    </row>
    <row r="140" spans="1:25" x14ac:dyDescent="0.2">
      <c r="A140" s="127"/>
      <c r="B140" s="82" t="str">
        <f t="shared" si="30"/>
        <v/>
      </c>
      <c r="C140" s="82" t="str">
        <f t="shared" si="31"/>
        <v/>
      </c>
      <c r="D140" s="127"/>
      <c r="E140" s="82" t="str">
        <f t="shared" si="35"/>
        <v/>
      </c>
      <c r="F140" s="82" t="str">
        <f t="shared" si="36"/>
        <v/>
      </c>
      <c r="G140" s="127"/>
      <c r="H140" s="75" t="str">
        <f t="shared" si="37"/>
        <v/>
      </c>
      <c r="I140" s="127"/>
      <c r="J140" s="75" t="str">
        <f t="shared" si="42"/>
        <v/>
      </c>
      <c r="K140" s="127"/>
      <c r="L140" s="31">
        <v>135</v>
      </c>
      <c r="M140" s="31">
        <f t="shared" si="43"/>
        <v>46</v>
      </c>
      <c r="N140" s="31">
        <f t="shared" si="38"/>
        <v>0</v>
      </c>
      <c r="O140" s="31" t="str">
        <f>IF(LEN(Q140)=0,"",DEC2HEX(MOD(HEX2DEC(INDEX(Assembler!$D$13:$D$512,M140))+N140,65536),4))</f>
        <v/>
      </c>
      <c r="P140" s="78" t="str">
        <f t="shared" si="39"/>
        <v/>
      </c>
      <c r="Q140" s="31" t="str">
        <f>INDEX(Assembler!$E$13:$G$512,M140,N140+1)</f>
        <v/>
      </c>
      <c r="R140" s="81"/>
      <c r="S140" s="31" t="str">
        <f t="shared" si="40"/>
        <v/>
      </c>
      <c r="T140" s="31">
        <f t="shared" si="29"/>
        <v>1</v>
      </c>
      <c r="U140" s="31" t="str">
        <f t="shared" si="32"/>
        <v/>
      </c>
      <c r="V140" s="31" t="str">
        <f t="shared" si="33"/>
        <v/>
      </c>
      <c r="W140" s="31" t="str">
        <f>IF(LEN(U140)=0,"",SUM(T$5:T140))</f>
        <v/>
      </c>
      <c r="X140" s="31" t="str">
        <f t="shared" si="34"/>
        <v/>
      </c>
      <c r="Y140" s="31" t="str">
        <f t="shared" si="41"/>
        <v/>
      </c>
    </row>
    <row r="141" spans="1:25" x14ac:dyDescent="0.2">
      <c r="A141" s="127"/>
      <c r="B141" s="82" t="str">
        <f t="shared" si="30"/>
        <v/>
      </c>
      <c r="C141" s="82" t="str">
        <f t="shared" si="31"/>
        <v/>
      </c>
      <c r="D141" s="127"/>
      <c r="E141" s="82" t="str">
        <f t="shared" si="35"/>
        <v/>
      </c>
      <c r="F141" s="82" t="str">
        <f t="shared" si="36"/>
        <v/>
      </c>
      <c r="G141" s="127"/>
      <c r="H141" s="75" t="str">
        <f t="shared" si="37"/>
        <v/>
      </c>
      <c r="I141" s="127"/>
      <c r="J141" s="75" t="str">
        <f t="shared" si="42"/>
        <v/>
      </c>
      <c r="K141" s="127"/>
      <c r="L141" s="31">
        <v>136</v>
      </c>
      <c r="M141" s="31">
        <f t="shared" si="43"/>
        <v>46</v>
      </c>
      <c r="N141" s="31">
        <f t="shared" si="38"/>
        <v>1</v>
      </c>
      <c r="O141" s="31" t="str">
        <f>IF(LEN(Q141)=0,"",DEC2HEX(MOD(HEX2DEC(INDEX(Assembler!$D$13:$D$512,M141))+N141,65536),4))</f>
        <v/>
      </c>
      <c r="P141" s="78" t="str">
        <f t="shared" si="39"/>
        <v/>
      </c>
      <c r="Q141" s="31" t="str">
        <f>INDEX(Assembler!$E$13:$G$512,M141,N141+1)</f>
        <v/>
      </c>
      <c r="R141" s="81"/>
      <c r="S141" s="31" t="str">
        <f t="shared" si="40"/>
        <v/>
      </c>
      <c r="T141" s="31">
        <f t="shared" si="29"/>
        <v>1</v>
      </c>
      <c r="U141" s="31" t="str">
        <f t="shared" si="32"/>
        <v/>
      </c>
      <c r="V141" s="31" t="str">
        <f t="shared" si="33"/>
        <v/>
      </c>
      <c r="W141" s="31" t="str">
        <f>IF(LEN(U141)=0,"",SUM(T$5:T141))</f>
        <v/>
      </c>
      <c r="X141" s="31" t="str">
        <f t="shared" si="34"/>
        <v/>
      </c>
      <c r="Y141" s="31" t="str">
        <f t="shared" si="41"/>
        <v/>
      </c>
    </row>
    <row r="142" spans="1:25" x14ac:dyDescent="0.2">
      <c r="A142" s="127"/>
      <c r="B142" s="82" t="str">
        <f t="shared" si="30"/>
        <v/>
      </c>
      <c r="C142" s="82" t="str">
        <f t="shared" si="31"/>
        <v/>
      </c>
      <c r="D142" s="127"/>
      <c r="E142" s="82" t="str">
        <f t="shared" si="35"/>
        <v/>
      </c>
      <c r="F142" s="82" t="str">
        <f t="shared" si="36"/>
        <v/>
      </c>
      <c r="G142" s="127"/>
      <c r="H142" s="75" t="str">
        <f t="shared" si="37"/>
        <v/>
      </c>
      <c r="I142" s="127"/>
      <c r="J142" s="75" t="str">
        <f t="shared" si="42"/>
        <v/>
      </c>
      <c r="K142" s="127"/>
      <c r="L142" s="31">
        <v>137</v>
      </c>
      <c r="M142" s="31">
        <f t="shared" si="43"/>
        <v>46</v>
      </c>
      <c r="N142" s="31">
        <f t="shared" si="38"/>
        <v>2</v>
      </c>
      <c r="O142" s="31" t="str">
        <f>IF(LEN(Q142)=0,"",DEC2HEX(MOD(HEX2DEC(INDEX(Assembler!$D$13:$D$512,M142))+N142,65536),4))</f>
        <v/>
      </c>
      <c r="P142" s="78" t="str">
        <f t="shared" si="39"/>
        <v/>
      </c>
      <c r="Q142" s="31" t="str">
        <f>INDEX(Assembler!$E$13:$G$512,M142,N142+1)</f>
        <v/>
      </c>
      <c r="R142" s="81"/>
      <c r="S142" s="31" t="str">
        <f t="shared" si="40"/>
        <v/>
      </c>
      <c r="T142" s="31">
        <f t="shared" si="29"/>
        <v>1</v>
      </c>
      <c r="U142" s="31" t="str">
        <f t="shared" si="32"/>
        <v/>
      </c>
      <c r="V142" s="31" t="str">
        <f t="shared" si="33"/>
        <v/>
      </c>
      <c r="W142" s="31" t="str">
        <f>IF(LEN(U142)=0,"",SUM(T$5:T142))</f>
        <v/>
      </c>
      <c r="X142" s="31" t="str">
        <f t="shared" si="34"/>
        <v/>
      </c>
      <c r="Y142" s="31" t="str">
        <f t="shared" si="41"/>
        <v/>
      </c>
    </row>
    <row r="143" spans="1:25" x14ac:dyDescent="0.2">
      <c r="A143" s="127"/>
      <c r="B143" s="82" t="str">
        <f t="shared" si="30"/>
        <v/>
      </c>
      <c r="C143" s="82" t="str">
        <f t="shared" si="31"/>
        <v/>
      </c>
      <c r="D143" s="127"/>
      <c r="E143" s="82" t="str">
        <f t="shared" si="35"/>
        <v/>
      </c>
      <c r="F143" s="82" t="str">
        <f t="shared" si="36"/>
        <v/>
      </c>
      <c r="G143" s="127"/>
      <c r="H143" s="75" t="str">
        <f t="shared" si="37"/>
        <v/>
      </c>
      <c r="I143" s="127"/>
      <c r="J143" s="75" t="str">
        <f t="shared" si="42"/>
        <v/>
      </c>
      <c r="K143" s="127"/>
      <c r="L143" s="31">
        <v>138</v>
      </c>
      <c r="M143" s="31">
        <f t="shared" si="43"/>
        <v>47</v>
      </c>
      <c r="N143" s="31">
        <f t="shared" si="38"/>
        <v>0</v>
      </c>
      <c r="O143" s="31" t="str">
        <f>IF(LEN(Q143)=0,"",DEC2HEX(MOD(HEX2DEC(INDEX(Assembler!$D$13:$D$512,M143))+N143,65536),4))</f>
        <v/>
      </c>
      <c r="P143" s="78" t="str">
        <f t="shared" si="39"/>
        <v/>
      </c>
      <c r="Q143" s="31" t="str">
        <f>INDEX(Assembler!$E$13:$G$512,M143,N143+1)</f>
        <v/>
      </c>
      <c r="R143" s="81"/>
      <c r="S143" s="31" t="str">
        <f t="shared" si="40"/>
        <v/>
      </c>
      <c r="T143" s="31">
        <f t="shared" si="29"/>
        <v>1</v>
      </c>
      <c r="U143" s="31" t="str">
        <f t="shared" si="32"/>
        <v/>
      </c>
      <c r="V143" s="31" t="str">
        <f t="shared" si="33"/>
        <v/>
      </c>
      <c r="W143" s="31" t="str">
        <f>IF(LEN(U143)=0,"",SUM(T$5:T143))</f>
        <v/>
      </c>
      <c r="X143" s="31" t="str">
        <f t="shared" si="34"/>
        <v/>
      </c>
      <c r="Y143" s="31" t="str">
        <f t="shared" si="41"/>
        <v/>
      </c>
    </row>
    <row r="144" spans="1:25" x14ac:dyDescent="0.2">
      <c r="A144" s="127"/>
      <c r="B144" s="82" t="str">
        <f t="shared" si="30"/>
        <v/>
      </c>
      <c r="C144" s="82" t="str">
        <f t="shared" si="31"/>
        <v/>
      </c>
      <c r="D144" s="127"/>
      <c r="E144" s="82" t="str">
        <f t="shared" si="35"/>
        <v/>
      </c>
      <c r="F144" s="82" t="str">
        <f t="shared" si="36"/>
        <v/>
      </c>
      <c r="G144" s="127"/>
      <c r="H144" s="75" t="str">
        <f t="shared" si="37"/>
        <v/>
      </c>
      <c r="I144" s="127"/>
      <c r="J144" s="75" t="str">
        <f t="shared" si="42"/>
        <v/>
      </c>
      <c r="K144" s="127"/>
      <c r="L144" s="31">
        <v>139</v>
      </c>
      <c r="M144" s="31">
        <f t="shared" si="43"/>
        <v>47</v>
      </c>
      <c r="N144" s="31">
        <f t="shared" si="38"/>
        <v>1</v>
      </c>
      <c r="O144" s="31" t="str">
        <f>IF(LEN(Q144)=0,"",DEC2HEX(MOD(HEX2DEC(INDEX(Assembler!$D$13:$D$512,M144))+N144,65536),4))</f>
        <v/>
      </c>
      <c r="P144" s="78" t="str">
        <f t="shared" si="39"/>
        <v/>
      </c>
      <c r="Q144" s="31" t="str">
        <f>INDEX(Assembler!$E$13:$G$512,M144,N144+1)</f>
        <v/>
      </c>
      <c r="R144" s="81"/>
      <c r="S144" s="31" t="str">
        <f t="shared" si="40"/>
        <v/>
      </c>
      <c r="T144" s="31">
        <f t="shared" si="29"/>
        <v>1</v>
      </c>
      <c r="U144" s="31" t="str">
        <f t="shared" si="32"/>
        <v/>
      </c>
      <c r="V144" s="31" t="str">
        <f t="shared" si="33"/>
        <v/>
      </c>
      <c r="W144" s="31" t="str">
        <f>IF(LEN(U144)=0,"",SUM(T$5:T144))</f>
        <v/>
      </c>
      <c r="X144" s="31" t="str">
        <f t="shared" si="34"/>
        <v/>
      </c>
      <c r="Y144" s="31" t="str">
        <f t="shared" si="41"/>
        <v/>
      </c>
    </row>
    <row r="145" spans="1:25" x14ac:dyDescent="0.2">
      <c r="A145" s="127"/>
      <c r="B145" s="82" t="str">
        <f t="shared" si="30"/>
        <v/>
      </c>
      <c r="C145" s="82" t="str">
        <f t="shared" si="31"/>
        <v/>
      </c>
      <c r="D145" s="127"/>
      <c r="E145" s="82" t="str">
        <f t="shared" si="35"/>
        <v/>
      </c>
      <c r="F145" s="82" t="str">
        <f t="shared" si="36"/>
        <v/>
      </c>
      <c r="G145" s="127"/>
      <c r="H145" s="75" t="str">
        <f t="shared" si="37"/>
        <v/>
      </c>
      <c r="I145" s="127"/>
      <c r="J145" s="75" t="str">
        <f t="shared" si="42"/>
        <v/>
      </c>
      <c r="K145" s="127"/>
      <c r="L145" s="31">
        <v>140</v>
      </c>
      <c r="M145" s="31">
        <f t="shared" si="43"/>
        <v>47</v>
      </c>
      <c r="N145" s="31">
        <f t="shared" si="38"/>
        <v>2</v>
      </c>
      <c r="O145" s="31" t="str">
        <f>IF(LEN(Q145)=0,"",DEC2HEX(MOD(HEX2DEC(INDEX(Assembler!$D$13:$D$512,M145))+N145,65536),4))</f>
        <v/>
      </c>
      <c r="P145" s="78" t="str">
        <f t="shared" si="39"/>
        <v/>
      </c>
      <c r="Q145" s="31" t="str">
        <f>INDEX(Assembler!$E$13:$G$512,M145,N145+1)</f>
        <v/>
      </c>
      <c r="R145" s="81"/>
      <c r="S145" s="31" t="str">
        <f t="shared" si="40"/>
        <v/>
      </c>
      <c r="T145" s="31">
        <f t="shared" si="29"/>
        <v>1</v>
      </c>
      <c r="U145" s="31" t="str">
        <f t="shared" si="32"/>
        <v/>
      </c>
      <c r="V145" s="31" t="str">
        <f t="shared" si="33"/>
        <v/>
      </c>
      <c r="W145" s="31" t="str">
        <f>IF(LEN(U145)=0,"",SUM(T$5:T145))</f>
        <v/>
      </c>
      <c r="X145" s="31" t="str">
        <f t="shared" si="34"/>
        <v/>
      </c>
      <c r="Y145" s="31" t="str">
        <f t="shared" si="41"/>
        <v/>
      </c>
    </row>
    <row r="146" spans="1:25" x14ac:dyDescent="0.2">
      <c r="A146" s="127"/>
      <c r="B146" s="82" t="str">
        <f t="shared" si="30"/>
        <v/>
      </c>
      <c r="C146" s="82" t="str">
        <f t="shared" si="31"/>
        <v/>
      </c>
      <c r="D146" s="127"/>
      <c r="E146" s="82" t="str">
        <f t="shared" si="35"/>
        <v/>
      </c>
      <c r="F146" s="82" t="str">
        <f t="shared" si="36"/>
        <v/>
      </c>
      <c r="G146" s="127"/>
      <c r="H146" s="75" t="str">
        <f t="shared" si="37"/>
        <v/>
      </c>
      <c r="I146" s="127"/>
      <c r="J146" s="75" t="str">
        <f t="shared" si="42"/>
        <v/>
      </c>
      <c r="K146" s="127"/>
      <c r="L146" s="31">
        <v>141</v>
      </c>
      <c r="M146" s="31">
        <f t="shared" si="43"/>
        <v>48</v>
      </c>
      <c r="N146" s="31">
        <f t="shared" si="38"/>
        <v>0</v>
      </c>
      <c r="O146" s="31" t="str">
        <f>IF(LEN(Q146)=0,"",DEC2HEX(MOD(HEX2DEC(INDEX(Assembler!$D$13:$D$512,M146))+N146,65536),4))</f>
        <v/>
      </c>
      <c r="P146" s="78" t="str">
        <f t="shared" si="39"/>
        <v/>
      </c>
      <c r="Q146" s="31" t="str">
        <f>INDEX(Assembler!$E$13:$G$512,M146,N146+1)</f>
        <v/>
      </c>
      <c r="R146" s="81"/>
      <c r="S146" s="31" t="str">
        <f t="shared" si="40"/>
        <v/>
      </c>
      <c r="T146" s="31">
        <f t="shared" ref="T146:T209" si="44">IF(LEN(S146)=0,1,IF(S146-1=S145,IF(L146&lt;16,0,IF(SUM(T131:T145)=0,1,0)),1))</f>
        <v>1</v>
      </c>
      <c r="U146" s="31" t="str">
        <f t="shared" si="32"/>
        <v/>
      </c>
      <c r="V146" s="31" t="str">
        <f t="shared" si="33"/>
        <v/>
      </c>
      <c r="W146" s="31" t="str">
        <f>IF(LEN(U146)=0,"",SUM(T$5:T146))</f>
        <v/>
      </c>
      <c r="X146" s="31" t="str">
        <f t="shared" si="34"/>
        <v/>
      </c>
      <c r="Y146" s="31" t="str">
        <f t="shared" si="41"/>
        <v/>
      </c>
    </row>
    <row r="147" spans="1:25" x14ac:dyDescent="0.2">
      <c r="A147" s="127"/>
      <c r="B147" s="82" t="str">
        <f t="shared" si="30"/>
        <v/>
      </c>
      <c r="C147" s="82" t="str">
        <f t="shared" si="31"/>
        <v/>
      </c>
      <c r="D147" s="127"/>
      <c r="E147" s="82" t="str">
        <f t="shared" si="35"/>
        <v/>
      </c>
      <c r="F147" s="82" t="str">
        <f t="shared" si="36"/>
        <v/>
      </c>
      <c r="G147" s="127"/>
      <c r="H147" s="75" t="str">
        <f t="shared" si="37"/>
        <v/>
      </c>
      <c r="I147" s="127"/>
      <c r="J147" s="75" t="str">
        <f t="shared" si="42"/>
        <v/>
      </c>
      <c r="K147" s="127"/>
      <c r="L147" s="31">
        <v>142</v>
      </c>
      <c r="M147" s="31">
        <f t="shared" si="43"/>
        <v>48</v>
      </c>
      <c r="N147" s="31">
        <f t="shared" si="38"/>
        <v>1</v>
      </c>
      <c r="O147" s="31" t="str">
        <f>IF(LEN(Q147)=0,"",DEC2HEX(MOD(HEX2DEC(INDEX(Assembler!$D$13:$D$512,M147))+N147,65536),4))</f>
        <v/>
      </c>
      <c r="P147" s="78" t="str">
        <f t="shared" si="39"/>
        <v/>
      </c>
      <c r="Q147" s="31" t="str">
        <f>INDEX(Assembler!$E$13:$G$512,M147,N147+1)</f>
        <v/>
      </c>
      <c r="R147" s="81"/>
      <c r="S147" s="31" t="str">
        <f t="shared" si="40"/>
        <v/>
      </c>
      <c r="T147" s="31">
        <f t="shared" si="44"/>
        <v>1</v>
      </c>
      <c r="U147" s="31" t="str">
        <f t="shared" si="32"/>
        <v/>
      </c>
      <c r="V147" s="31" t="str">
        <f t="shared" si="33"/>
        <v/>
      </c>
      <c r="W147" s="31" t="str">
        <f>IF(LEN(U147)=0,"",SUM(T$5:T147))</f>
        <v/>
      </c>
      <c r="X147" s="31" t="str">
        <f t="shared" si="34"/>
        <v/>
      </c>
      <c r="Y147" s="31" t="str">
        <f t="shared" si="41"/>
        <v/>
      </c>
    </row>
    <row r="148" spans="1:25" x14ac:dyDescent="0.2">
      <c r="A148" s="127"/>
      <c r="B148" s="82" t="str">
        <f t="shared" si="30"/>
        <v/>
      </c>
      <c r="C148" s="82" t="str">
        <f t="shared" si="31"/>
        <v/>
      </c>
      <c r="D148" s="127"/>
      <c r="E148" s="82" t="str">
        <f t="shared" si="35"/>
        <v/>
      </c>
      <c r="F148" s="82" t="str">
        <f t="shared" si="36"/>
        <v/>
      </c>
      <c r="G148" s="127"/>
      <c r="H148" s="75" t="str">
        <f t="shared" si="37"/>
        <v/>
      </c>
      <c r="I148" s="127"/>
      <c r="J148" s="75" t="str">
        <f t="shared" si="42"/>
        <v/>
      </c>
      <c r="K148" s="127"/>
      <c r="L148" s="31">
        <v>143</v>
      </c>
      <c r="M148" s="31">
        <f t="shared" si="43"/>
        <v>48</v>
      </c>
      <c r="N148" s="31">
        <f t="shared" si="38"/>
        <v>2</v>
      </c>
      <c r="O148" s="31" t="str">
        <f>IF(LEN(Q148)=0,"",DEC2HEX(MOD(HEX2DEC(INDEX(Assembler!$D$13:$D$512,M148))+N148,65536),4))</f>
        <v/>
      </c>
      <c r="P148" s="78" t="str">
        <f t="shared" si="39"/>
        <v/>
      </c>
      <c r="Q148" s="31" t="str">
        <f>INDEX(Assembler!$E$13:$G$512,M148,N148+1)</f>
        <v/>
      </c>
      <c r="R148" s="81"/>
      <c r="S148" s="31" t="str">
        <f t="shared" si="40"/>
        <v/>
      </c>
      <c r="T148" s="31">
        <f t="shared" si="44"/>
        <v>1</v>
      </c>
      <c r="U148" s="31" t="str">
        <f t="shared" si="32"/>
        <v/>
      </c>
      <c r="V148" s="31" t="str">
        <f t="shared" si="33"/>
        <v/>
      </c>
      <c r="W148" s="31" t="str">
        <f>IF(LEN(U148)=0,"",SUM(T$5:T148))</f>
        <v/>
      </c>
      <c r="X148" s="31" t="str">
        <f t="shared" si="34"/>
        <v/>
      </c>
      <c r="Y148" s="31" t="str">
        <f t="shared" si="41"/>
        <v/>
      </c>
    </row>
    <row r="149" spans="1:25" x14ac:dyDescent="0.2">
      <c r="A149" s="127"/>
      <c r="B149" s="82" t="str">
        <f t="shared" si="30"/>
        <v/>
      </c>
      <c r="C149" s="82" t="str">
        <f t="shared" si="31"/>
        <v/>
      </c>
      <c r="D149" s="127"/>
      <c r="E149" s="82" t="str">
        <f t="shared" si="35"/>
        <v/>
      </c>
      <c r="F149" s="82" t="str">
        <f t="shared" si="36"/>
        <v/>
      </c>
      <c r="G149" s="127"/>
      <c r="H149" s="75" t="str">
        <f t="shared" si="37"/>
        <v/>
      </c>
      <c r="I149" s="127"/>
      <c r="J149" s="75" t="str">
        <f t="shared" si="42"/>
        <v/>
      </c>
      <c r="K149" s="127"/>
      <c r="L149" s="31">
        <v>144</v>
      </c>
      <c r="M149" s="31">
        <f t="shared" si="43"/>
        <v>49</v>
      </c>
      <c r="N149" s="31">
        <f t="shared" si="38"/>
        <v>0</v>
      </c>
      <c r="O149" s="31" t="str">
        <f>IF(LEN(Q149)=0,"",DEC2HEX(MOD(HEX2DEC(INDEX(Assembler!$D$13:$D$512,M149))+N149,65536),4))</f>
        <v/>
      </c>
      <c r="P149" s="78" t="str">
        <f t="shared" si="39"/>
        <v/>
      </c>
      <c r="Q149" s="31" t="str">
        <f>INDEX(Assembler!$E$13:$G$512,M149,N149+1)</f>
        <v/>
      </c>
      <c r="R149" s="81"/>
      <c r="S149" s="31" t="str">
        <f t="shared" si="40"/>
        <v/>
      </c>
      <c r="T149" s="31">
        <f t="shared" si="44"/>
        <v>1</v>
      </c>
      <c r="U149" s="31" t="str">
        <f t="shared" si="32"/>
        <v/>
      </c>
      <c r="V149" s="31" t="str">
        <f t="shared" si="33"/>
        <v/>
      </c>
      <c r="W149" s="31" t="str">
        <f>IF(LEN(U149)=0,"",SUM(T$5:T149))</f>
        <v/>
      </c>
      <c r="X149" s="31" t="str">
        <f t="shared" si="34"/>
        <v/>
      </c>
      <c r="Y149" s="31" t="str">
        <f t="shared" si="41"/>
        <v/>
      </c>
    </row>
    <row r="150" spans="1:25" x14ac:dyDescent="0.2">
      <c r="A150" s="127"/>
      <c r="B150" s="82" t="str">
        <f t="shared" si="30"/>
        <v/>
      </c>
      <c r="C150" s="82" t="str">
        <f t="shared" si="31"/>
        <v/>
      </c>
      <c r="D150" s="127"/>
      <c r="E150" s="82" t="str">
        <f t="shared" si="35"/>
        <v/>
      </c>
      <c r="F150" s="82" t="str">
        <f t="shared" si="36"/>
        <v/>
      </c>
      <c r="G150" s="127"/>
      <c r="H150" s="75" t="str">
        <f t="shared" si="37"/>
        <v/>
      </c>
      <c r="I150" s="127"/>
      <c r="J150" s="75" t="str">
        <f t="shared" si="42"/>
        <v/>
      </c>
      <c r="K150" s="127"/>
      <c r="L150" s="31">
        <v>145</v>
      </c>
      <c r="M150" s="31">
        <f t="shared" si="43"/>
        <v>49</v>
      </c>
      <c r="N150" s="31">
        <f t="shared" si="38"/>
        <v>1</v>
      </c>
      <c r="O150" s="31" t="str">
        <f>IF(LEN(Q150)=0,"",DEC2HEX(MOD(HEX2DEC(INDEX(Assembler!$D$13:$D$512,M150))+N150,65536),4))</f>
        <v/>
      </c>
      <c r="P150" s="78" t="str">
        <f t="shared" si="39"/>
        <v/>
      </c>
      <c r="Q150" s="31" t="str">
        <f>INDEX(Assembler!$E$13:$G$512,M150,N150+1)</f>
        <v/>
      </c>
      <c r="R150" s="81"/>
      <c r="S150" s="31" t="str">
        <f t="shared" si="40"/>
        <v/>
      </c>
      <c r="T150" s="31">
        <f t="shared" si="44"/>
        <v>1</v>
      </c>
      <c r="U150" s="31" t="str">
        <f t="shared" si="32"/>
        <v/>
      </c>
      <c r="V150" s="31" t="str">
        <f t="shared" si="33"/>
        <v/>
      </c>
      <c r="W150" s="31" t="str">
        <f>IF(LEN(U150)=0,"",SUM(T$5:T150))</f>
        <v/>
      </c>
      <c r="X150" s="31" t="str">
        <f t="shared" si="34"/>
        <v/>
      </c>
      <c r="Y150" s="31" t="str">
        <f t="shared" si="41"/>
        <v/>
      </c>
    </row>
    <row r="151" spans="1:25" x14ac:dyDescent="0.2">
      <c r="A151" s="127"/>
      <c r="B151" s="82" t="str">
        <f t="shared" si="30"/>
        <v/>
      </c>
      <c r="C151" s="82" t="str">
        <f t="shared" si="31"/>
        <v/>
      </c>
      <c r="D151" s="127"/>
      <c r="E151" s="82" t="str">
        <f t="shared" si="35"/>
        <v/>
      </c>
      <c r="F151" s="82" t="str">
        <f t="shared" si="36"/>
        <v/>
      </c>
      <c r="G151" s="127"/>
      <c r="H151" s="75" t="str">
        <f t="shared" si="37"/>
        <v/>
      </c>
      <c r="I151" s="127"/>
      <c r="J151" s="75" t="str">
        <f t="shared" si="42"/>
        <v/>
      </c>
      <c r="K151" s="127"/>
      <c r="L151" s="31">
        <v>146</v>
      </c>
      <c r="M151" s="31">
        <f t="shared" si="43"/>
        <v>49</v>
      </c>
      <c r="N151" s="31">
        <f t="shared" si="38"/>
        <v>2</v>
      </c>
      <c r="O151" s="31" t="str">
        <f>IF(LEN(Q151)=0,"",DEC2HEX(MOD(HEX2DEC(INDEX(Assembler!$D$13:$D$512,M151))+N151,65536),4))</f>
        <v/>
      </c>
      <c r="P151" s="78" t="str">
        <f t="shared" si="39"/>
        <v/>
      </c>
      <c r="Q151" s="31" t="str">
        <f>INDEX(Assembler!$E$13:$G$512,M151,N151+1)</f>
        <v/>
      </c>
      <c r="R151" s="81"/>
      <c r="S151" s="31" t="str">
        <f t="shared" si="40"/>
        <v/>
      </c>
      <c r="T151" s="31">
        <f t="shared" si="44"/>
        <v>1</v>
      </c>
      <c r="U151" s="31" t="str">
        <f t="shared" si="32"/>
        <v/>
      </c>
      <c r="V151" s="31" t="str">
        <f t="shared" si="33"/>
        <v/>
      </c>
      <c r="W151" s="31" t="str">
        <f>IF(LEN(U151)=0,"",SUM(T$5:T151))</f>
        <v/>
      </c>
      <c r="X151" s="31" t="str">
        <f t="shared" si="34"/>
        <v/>
      </c>
      <c r="Y151" s="31" t="str">
        <f t="shared" si="41"/>
        <v/>
      </c>
    </row>
    <row r="152" spans="1:25" x14ac:dyDescent="0.2">
      <c r="A152" s="127"/>
      <c r="B152" s="82" t="str">
        <f t="shared" si="30"/>
        <v/>
      </c>
      <c r="C152" s="82" t="str">
        <f t="shared" si="31"/>
        <v/>
      </c>
      <c r="D152" s="127"/>
      <c r="E152" s="82" t="str">
        <f t="shared" si="35"/>
        <v/>
      </c>
      <c r="F152" s="82" t="str">
        <f t="shared" si="36"/>
        <v/>
      </c>
      <c r="G152" s="127"/>
      <c r="H152" s="75" t="str">
        <f t="shared" si="37"/>
        <v/>
      </c>
      <c r="I152" s="127"/>
      <c r="J152" s="75" t="str">
        <f t="shared" si="42"/>
        <v/>
      </c>
      <c r="K152" s="127"/>
      <c r="L152" s="31">
        <v>147</v>
      </c>
      <c r="M152" s="31">
        <f t="shared" si="43"/>
        <v>50</v>
      </c>
      <c r="N152" s="31">
        <f t="shared" si="38"/>
        <v>0</v>
      </c>
      <c r="O152" s="31" t="str">
        <f>IF(LEN(Q152)=0,"",DEC2HEX(MOD(HEX2DEC(INDEX(Assembler!$D$13:$D$512,M152))+N152,65536),4))</f>
        <v/>
      </c>
      <c r="P152" s="78" t="str">
        <f t="shared" si="39"/>
        <v/>
      </c>
      <c r="Q152" s="31" t="str">
        <f>INDEX(Assembler!$E$13:$G$512,M152,N152+1)</f>
        <v/>
      </c>
      <c r="R152" s="81"/>
      <c r="S152" s="31" t="str">
        <f t="shared" si="40"/>
        <v/>
      </c>
      <c r="T152" s="31">
        <f t="shared" si="44"/>
        <v>1</v>
      </c>
      <c r="U152" s="31" t="str">
        <f t="shared" si="32"/>
        <v/>
      </c>
      <c r="V152" s="31" t="str">
        <f t="shared" si="33"/>
        <v/>
      </c>
      <c r="W152" s="31" t="str">
        <f>IF(LEN(U152)=0,"",SUM(T$5:T152))</f>
        <v/>
      </c>
      <c r="X152" s="31" t="str">
        <f t="shared" si="34"/>
        <v/>
      </c>
      <c r="Y152" s="31" t="str">
        <f t="shared" si="41"/>
        <v/>
      </c>
    </row>
    <row r="153" spans="1:25" x14ac:dyDescent="0.2">
      <c r="A153" s="127"/>
      <c r="B153" s="82" t="str">
        <f t="shared" si="30"/>
        <v/>
      </c>
      <c r="C153" s="82" t="str">
        <f t="shared" si="31"/>
        <v/>
      </c>
      <c r="D153" s="127"/>
      <c r="E153" s="82" t="str">
        <f t="shared" si="35"/>
        <v/>
      </c>
      <c r="F153" s="82" t="str">
        <f t="shared" si="36"/>
        <v/>
      </c>
      <c r="G153" s="127"/>
      <c r="H153" s="75" t="str">
        <f t="shared" si="37"/>
        <v/>
      </c>
      <c r="I153" s="127"/>
      <c r="J153" s="75" t="str">
        <f t="shared" si="42"/>
        <v/>
      </c>
      <c r="K153" s="127"/>
      <c r="L153" s="31">
        <v>148</v>
      </c>
      <c r="M153" s="31">
        <f t="shared" si="43"/>
        <v>50</v>
      </c>
      <c r="N153" s="31">
        <f t="shared" si="38"/>
        <v>1</v>
      </c>
      <c r="O153" s="31" t="str">
        <f>IF(LEN(Q153)=0,"",DEC2HEX(MOD(HEX2DEC(INDEX(Assembler!$D$13:$D$512,M153))+N153,65536),4))</f>
        <v/>
      </c>
      <c r="P153" s="78" t="str">
        <f t="shared" si="39"/>
        <v/>
      </c>
      <c r="Q153" s="31" t="str">
        <f>INDEX(Assembler!$E$13:$G$512,M153,N153+1)</f>
        <v/>
      </c>
      <c r="R153" s="81"/>
      <c r="S153" s="31" t="str">
        <f t="shared" si="40"/>
        <v/>
      </c>
      <c r="T153" s="31">
        <f t="shared" si="44"/>
        <v>1</v>
      </c>
      <c r="U153" s="31" t="str">
        <f t="shared" si="32"/>
        <v/>
      </c>
      <c r="V153" s="31" t="str">
        <f t="shared" si="33"/>
        <v/>
      </c>
      <c r="W153" s="31" t="str">
        <f>IF(LEN(U153)=0,"",SUM(T$5:T153))</f>
        <v/>
      </c>
      <c r="X153" s="31" t="str">
        <f t="shared" si="34"/>
        <v/>
      </c>
      <c r="Y153" s="31" t="str">
        <f t="shared" si="41"/>
        <v/>
      </c>
    </row>
    <row r="154" spans="1:25" x14ac:dyDescent="0.2">
      <c r="A154" s="127"/>
      <c r="B154" s="82" t="str">
        <f t="shared" si="30"/>
        <v/>
      </c>
      <c r="C154" s="82" t="str">
        <f t="shared" si="31"/>
        <v/>
      </c>
      <c r="D154" s="127"/>
      <c r="E154" s="82" t="str">
        <f t="shared" si="35"/>
        <v/>
      </c>
      <c r="F154" s="82" t="str">
        <f t="shared" si="36"/>
        <v/>
      </c>
      <c r="G154" s="127"/>
      <c r="H154" s="75" t="str">
        <f t="shared" si="37"/>
        <v/>
      </c>
      <c r="I154" s="127"/>
      <c r="J154" s="75" t="str">
        <f t="shared" si="42"/>
        <v/>
      </c>
      <c r="K154" s="127"/>
      <c r="L154" s="31">
        <v>149</v>
      </c>
      <c r="M154" s="31">
        <f t="shared" si="43"/>
        <v>50</v>
      </c>
      <c r="N154" s="31">
        <f t="shared" si="38"/>
        <v>2</v>
      </c>
      <c r="O154" s="31" t="str">
        <f>IF(LEN(Q154)=0,"",DEC2HEX(MOD(HEX2DEC(INDEX(Assembler!$D$13:$D$512,M154))+N154,65536),4))</f>
        <v/>
      </c>
      <c r="P154" s="78" t="str">
        <f t="shared" si="39"/>
        <v/>
      </c>
      <c r="Q154" s="31" t="str">
        <f>INDEX(Assembler!$E$13:$G$512,M154,N154+1)</f>
        <v/>
      </c>
      <c r="R154" s="81"/>
      <c r="S154" s="31" t="str">
        <f t="shared" si="40"/>
        <v/>
      </c>
      <c r="T154" s="31">
        <f t="shared" si="44"/>
        <v>1</v>
      </c>
      <c r="U154" s="31" t="str">
        <f t="shared" si="32"/>
        <v/>
      </c>
      <c r="V154" s="31" t="str">
        <f t="shared" si="33"/>
        <v/>
      </c>
      <c r="W154" s="31" t="str">
        <f>IF(LEN(U154)=0,"",SUM(T$5:T154))</f>
        <v/>
      </c>
      <c r="X154" s="31" t="str">
        <f t="shared" si="34"/>
        <v/>
      </c>
      <c r="Y154" s="31" t="str">
        <f t="shared" si="41"/>
        <v/>
      </c>
    </row>
    <row r="155" spans="1:25" x14ac:dyDescent="0.2">
      <c r="A155" s="127"/>
      <c r="B155" s="82" t="str">
        <f t="shared" si="30"/>
        <v/>
      </c>
      <c r="C155" s="82" t="str">
        <f t="shared" si="31"/>
        <v/>
      </c>
      <c r="D155" s="127"/>
      <c r="E155" s="82" t="str">
        <f t="shared" si="35"/>
        <v/>
      </c>
      <c r="F155" s="82" t="str">
        <f t="shared" si="36"/>
        <v/>
      </c>
      <c r="G155" s="127"/>
      <c r="H155" s="75" t="str">
        <f t="shared" si="37"/>
        <v/>
      </c>
      <c r="I155" s="127"/>
      <c r="J155" s="75" t="str">
        <f t="shared" si="42"/>
        <v/>
      </c>
      <c r="K155" s="127"/>
      <c r="L155" s="31">
        <v>150</v>
      </c>
      <c r="M155" s="31">
        <f t="shared" si="43"/>
        <v>51</v>
      </c>
      <c r="N155" s="31">
        <f t="shared" si="38"/>
        <v>0</v>
      </c>
      <c r="O155" s="31" t="str">
        <f>IF(LEN(Q155)=0,"",DEC2HEX(MOD(HEX2DEC(INDEX(Assembler!$D$13:$D$512,M155))+N155,65536),4))</f>
        <v/>
      </c>
      <c r="P155" s="78" t="str">
        <f t="shared" si="39"/>
        <v/>
      </c>
      <c r="Q155" s="31" t="str">
        <f>INDEX(Assembler!$E$13:$G$512,M155,N155+1)</f>
        <v/>
      </c>
      <c r="R155" s="81"/>
      <c r="S155" s="31" t="str">
        <f t="shared" si="40"/>
        <v/>
      </c>
      <c r="T155" s="31">
        <f t="shared" si="44"/>
        <v>1</v>
      </c>
      <c r="U155" s="31" t="str">
        <f t="shared" si="32"/>
        <v/>
      </c>
      <c r="V155" s="31" t="str">
        <f t="shared" si="33"/>
        <v/>
      </c>
      <c r="W155" s="31" t="str">
        <f>IF(LEN(U155)=0,"",SUM(T$5:T155))</f>
        <v/>
      </c>
      <c r="X155" s="31" t="str">
        <f t="shared" si="34"/>
        <v/>
      </c>
      <c r="Y155" s="31" t="str">
        <f t="shared" si="41"/>
        <v/>
      </c>
    </row>
    <row r="156" spans="1:25" x14ac:dyDescent="0.2">
      <c r="A156" s="127"/>
      <c r="B156" s="82" t="str">
        <f t="shared" si="30"/>
        <v/>
      </c>
      <c r="C156" s="82" t="str">
        <f t="shared" si="31"/>
        <v/>
      </c>
      <c r="D156" s="127"/>
      <c r="E156" s="82" t="str">
        <f t="shared" si="35"/>
        <v/>
      </c>
      <c r="F156" s="82" t="str">
        <f t="shared" si="36"/>
        <v/>
      </c>
      <c r="G156" s="127"/>
      <c r="H156" s="75" t="str">
        <f t="shared" si="37"/>
        <v/>
      </c>
      <c r="I156" s="127"/>
      <c r="J156" s="75" t="str">
        <f t="shared" si="42"/>
        <v/>
      </c>
      <c r="K156" s="127"/>
      <c r="L156" s="31">
        <v>151</v>
      </c>
      <c r="M156" s="31">
        <f t="shared" si="43"/>
        <v>51</v>
      </c>
      <c r="N156" s="31">
        <f t="shared" si="38"/>
        <v>1</v>
      </c>
      <c r="O156" s="31" t="str">
        <f>IF(LEN(Q156)=0,"",DEC2HEX(MOD(HEX2DEC(INDEX(Assembler!$D$13:$D$512,M156))+N156,65536),4))</f>
        <v/>
      </c>
      <c r="P156" s="78" t="str">
        <f t="shared" si="39"/>
        <v/>
      </c>
      <c r="Q156" s="31" t="str">
        <f>INDEX(Assembler!$E$13:$G$512,M156,N156+1)</f>
        <v/>
      </c>
      <c r="R156" s="81"/>
      <c r="S156" s="31" t="str">
        <f t="shared" si="40"/>
        <v/>
      </c>
      <c r="T156" s="31">
        <f t="shared" si="44"/>
        <v>1</v>
      </c>
      <c r="U156" s="31" t="str">
        <f t="shared" si="32"/>
        <v/>
      </c>
      <c r="V156" s="31" t="str">
        <f t="shared" si="33"/>
        <v/>
      </c>
      <c r="W156" s="31" t="str">
        <f>IF(LEN(U156)=0,"",SUM(T$5:T156))</f>
        <v/>
      </c>
      <c r="X156" s="31" t="str">
        <f t="shared" si="34"/>
        <v/>
      </c>
      <c r="Y156" s="31" t="str">
        <f t="shared" si="41"/>
        <v/>
      </c>
    </row>
    <row r="157" spans="1:25" x14ac:dyDescent="0.2">
      <c r="A157" s="127"/>
      <c r="B157" s="82" t="str">
        <f t="shared" si="30"/>
        <v/>
      </c>
      <c r="C157" s="82" t="str">
        <f t="shared" si="31"/>
        <v/>
      </c>
      <c r="D157" s="127"/>
      <c r="E157" s="82" t="str">
        <f t="shared" si="35"/>
        <v/>
      </c>
      <c r="F157" s="82" t="str">
        <f t="shared" si="36"/>
        <v/>
      </c>
      <c r="G157" s="127"/>
      <c r="H157" s="75" t="str">
        <f t="shared" si="37"/>
        <v/>
      </c>
      <c r="I157" s="127"/>
      <c r="J157" s="75" t="str">
        <f t="shared" si="42"/>
        <v/>
      </c>
      <c r="K157" s="127"/>
      <c r="L157" s="31">
        <v>152</v>
      </c>
      <c r="M157" s="31">
        <f t="shared" si="43"/>
        <v>51</v>
      </c>
      <c r="N157" s="31">
        <f t="shared" si="38"/>
        <v>2</v>
      </c>
      <c r="O157" s="31" t="str">
        <f>IF(LEN(Q157)=0,"",DEC2HEX(MOD(HEX2DEC(INDEX(Assembler!$D$13:$D$512,M157))+N157,65536),4))</f>
        <v/>
      </c>
      <c r="P157" s="78" t="str">
        <f t="shared" si="39"/>
        <v/>
      </c>
      <c r="Q157" s="31" t="str">
        <f>INDEX(Assembler!$E$13:$G$512,M157,N157+1)</f>
        <v/>
      </c>
      <c r="R157" s="81"/>
      <c r="S157" s="31" t="str">
        <f t="shared" si="40"/>
        <v/>
      </c>
      <c r="T157" s="31">
        <f t="shared" si="44"/>
        <v>1</v>
      </c>
      <c r="U157" s="31" t="str">
        <f t="shared" si="32"/>
        <v/>
      </c>
      <c r="V157" s="31" t="str">
        <f t="shared" si="33"/>
        <v/>
      </c>
      <c r="W157" s="31" t="str">
        <f>IF(LEN(U157)=0,"",SUM(T$5:T157))</f>
        <v/>
      </c>
      <c r="X157" s="31" t="str">
        <f t="shared" si="34"/>
        <v/>
      </c>
      <c r="Y157" s="31" t="str">
        <f t="shared" si="41"/>
        <v/>
      </c>
    </row>
    <row r="158" spans="1:25" x14ac:dyDescent="0.2">
      <c r="A158" s="127"/>
      <c r="B158" s="82" t="str">
        <f t="shared" si="30"/>
        <v/>
      </c>
      <c r="C158" s="82" t="str">
        <f t="shared" si="31"/>
        <v/>
      </c>
      <c r="D158" s="127"/>
      <c r="E158" s="82" t="str">
        <f t="shared" si="35"/>
        <v/>
      </c>
      <c r="F158" s="82" t="str">
        <f t="shared" si="36"/>
        <v/>
      </c>
      <c r="G158" s="127"/>
      <c r="H158" s="75" t="str">
        <f t="shared" si="37"/>
        <v/>
      </c>
      <c r="I158" s="127"/>
      <c r="J158" s="75" t="str">
        <f t="shared" si="42"/>
        <v/>
      </c>
      <c r="K158" s="127"/>
      <c r="L158" s="31">
        <v>153</v>
      </c>
      <c r="M158" s="31">
        <f t="shared" si="43"/>
        <v>52</v>
      </c>
      <c r="N158" s="31">
        <f t="shared" si="38"/>
        <v>0</v>
      </c>
      <c r="O158" s="31" t="str">
        <f>IF(LEN(Q158)=0,"",DEC2HEX(MOD(HEX2DEC(INDEX(Assembler!$D$13:$D$512,M158))+N158,65536),4))</f>
        <v/>
      </c>
      <c r="P158" s="78" t="str">
        <f t="shared" si="39"/>
        <v/>
      </c>
      <c r="Q158" s="31" t="str">
        <f>INDEX(Assembler!$E$13:$G$512,M158,N158+1)</f>
        <v/>
      </c>
      <c r="R158" s="81"/>
      <c r="S158" s="31" t="str">
        <f t="shared" si="40"/>
        <v/>
      </c>
      <c r="T158" s="31">
        <f t="shared" si="44"/>
        <v>1</v>
      </c>
      <c r="U158" s="31" t="str">
        <f t="shared" si="32"/>
        <v/>
      </c>
      <c r="V158" s="31" t="str">
        <f t="shared" si="33"/>
        <v/>
      </c>
      <c r="W158" s="31" t="str">
        <f>IF(LEN(U158)=0,"",SUM(T$5:T158))</f>
        <v/>
      </c>
      <c r="X158" s="31" t="str">
        <f t="shared" si="34"/>
        <v/>
      </c>
      <c r="Y158" s="31" t="str">
        <f t="shared" si="41"/>
        <v/>
      </c>
    </row>
    <row r="159" spans="1:25" x14ac:dyDescent="0.2">
      <c r="A159" s="127"/>
      <c r="B159" s="82" t="str">
        <f t="shared" si="30"/>
        <v/>
      </c>
      <c r="C159" s="82" t="str">
        <f t="shared" si="31"/>
        <v/>
      </c>
      <c r="D159" s="127"/>
      <c r="E159" s="82" t="str">
        <f t="shared" si="35"/>
        <v/>
      </c>
      <c r="F159" s="82" t="str">
        <f t="shared" si="36"/>
        <v/>
      </c>
      <c r="G159" s="127"/>
      <c r="H159" s="75" t="str">
        <f t="shared" si="37"/>
        <v/>
      </c>
      <c r="I159" s="127"/>
      <c r="J159" s="75" t="str">
        <f t="shared" si="42"/>
        <v/>
      </c>
      <c r="K159" s="127"/>
      <c r="L159" s="31">
        <v>154</v>
      </c>
      <c r="M159" s="31">
        <f t="shared" si="43"/>
        <v>52</v>
      </c>
      <c r="N159" s="31">
        <f t="shared" si="38"/>
        <v>1</v>
      </c>
      <c r="O159" s="31" t="str">
        <f>IF(LEN(Q159)=0,"",DEC2HEX(MOD(HEX2DEC(INDEX(Assembler!$D$13:$D$512,M159))+N159,65536),4))</f>
        <v/>
      </c>
      <c r="P159" s="78" t="str">
        <f t="shared" si="39"/>
        <v/>
      </c>
      <c r="Q159" s="31" t="str">
        <f>INDEX(Assembler!$E$13:$G$512,M159,N159+1)</f>
        <v/>
      </c>
      <c r="R159" s="81"/>
      <c r="S159" s="31" t="str">
        <f t="shared" si="40"/>
        <v/>
      </c>
      <c r="T159" s="31">
        <f t="shared" si="44"/>
        <v>1</v>
      </c>
      <c r="U159" s="31" t="str">
        <f t="shared" si="32"/>
        <v/>
      </c>
      <c r="V159" s="31" t="str">
        <f t="shared" si="33"/>
        <v/>
      </c>
      <c r="W159" s="31" t="str">
        <f>IF(LEN(U159)=0,"",SUM(T$5:T159))</f>
        <v/>
      </c>
      <c r="X159" s="31" t="str">
        <f t="shared" si="34"/>
        <v/>
      </c>
      <c r="Y159" s="31" t="str">
        <f t="shared" si="41"/>
        <v/>
      </c>
    </row>
    <row r="160" spans="1:25" x14ac:dyDescent="0.2">
      <c r="A160" s="127"/>
      <c r="B160" s="82" t="str">
        <f t="shared" si="30"/>
        <v/>
      </c>
      <c r="C160" s="82" t="str">
        <f t="shared" si="31"/>
        <v/>
      </c>
      <c r="D160" s="127"/>
      <c r="E160" s="82" t="str">
        <f t="shared" si="35"/>
        <v/>
      </c>
      <c r="F160" s="82" t="str">
        <f t="shared" si="36"/>
        <v/>
      </c>
      <c r="G160" s="127"/>
      <c r="H160" s="75" t="str">
        <f t="shared" si="37"/>
        <v/>
      </c>
      <c r="I160" s="127"/>
      <c r="J160" s="75" t="str">
        <f t="shared" si="42"/>
        <v/>
      </c>
      <c r="K160" s="127"/>
      <c r="L160" s="31">
        <v>155</v>
      </c>
      <c r="M160" s="31">
        <f t="shared" si="43"/>
        <v>52</v>
      </c>
      <c r="N160" s="31">
        <f t="shared" si="38"/>
        <v>2</v>
      </c>
      <c r="O160" s="31" t="str">
        <f>IF(LEN(Q160)=0,"",DEC2HEX(MOD(HEX2DEC(INDEX(Assembler!$D$13:$D$512,M160))+N160,65536),4))</f>
        <v/>
      </c>
      <c r="P160" s="78" t="str">
        <f t="shared" si="39"/>
        <v/>
      </c>
      <c r="Q160" s="31" t="str">
        <f>INDEX(Assembler!$E$13:$G$512,M160,N160+1)</f>
        <v/>
      </c>
      <c r="R160" s="81"/>
      <c r="S160" s="31" t="str">
        <f t="shared" si="40"/>
        <v/>
      </c>
      <c r="T160" s="31">
        <f t="shared" si="44"/>
        <v>1</v>
      </c>
      <c r="U160" s="31" t="str">
        <f t="shared" si="32"/>
        <v/>
      </c>
      <c r="V160" s="31" t="str">
        <f t="shared" si="33"/>
        <v/>
      </c>
      <c r="W160" s="31" t="str">
        <f>IF(LEN(U160)=0,"",SUM(T$5:T160))</f>
        <v/>
      </c>
      <c r="X160" s="31" t="str">
        <f t="shared" si="34"/>
        <v/>
      </c>
      <c r="Y160" s="31" t="str">
        <f t="shared" si="41"/>
        <v/>
      </c>
    </row>
    <row r="161" spans="1:25" x14ac:dyDescent="0.2">
      <c r="A161" s="127"/>
      <c r="B161" s="82" t="str">
        <f t="shared" si="30"/>
        <v/>
      </c>
      <c r="C161" s="82" t="str">
        <f t="shared" si="31"/>
        <v/>
      </c>
      <c r="D161" s="127"/>
      <c r="E161" s="82" t="str">
        <f t="shared" si="35"/>
        <v/>
      </c>
      <c r="F161" s="82" t="str">
        <f t="shared" si="36"/>
        <v/>
      </c>
      <c r="G161" s="127"/>
      <c r="H161" s="75" t="str">
        <f t="shared" si="37"/>
        <v/>
      </c>
      <c r="I161" s="127"/>
      <c r="J161" s="75" t="str">
        <f t="shared" si="42"/>
        <v/>
      </c>
      <c r="K161" s="127"/>
      <c r="L161" s="31">
        <v>156</v>
      </c>
      <c r="M161" s="31">
        <f t="shared" si="43"/>
        <v>53</v>
      </c>
      <c r="N161" s="31">
        <f t="shared" si="38"/>
        <v>0</v>
      </c>
      <c r="O161" s="31" t="str">
        <f>IF(LEN(Q161)=0,"",DEC2HEX(MOD(HEX2DEC(INDEX(Assembler!$D$13:$D$512,M161))+N161,65536),4))</f>
        <v/>
      </c>
      <c r="P161" s="78" t="str">
        <f t="shared" si="39"/>
        <v/>
      </c>
      <c r="Q161" s="31" t="str">
        <f>INDEX(Assembler!$E$13:$G$512,M161,N161+1)</f>
        <v/>
      </c>
      <c r="R161" s="81"/>
      <c r="S161" s="31" t="str">
        <f t="shared" si="40"/>
        <v/>
      </c>
      <c r="T161" s="31">
        <f t="shared" si="44"/>
        <v>1</v>
      </c>
      <c r="U161" s="31" t="str">
        <f t="shared" si="32"/>
        <v/>
      </c>
      <c r="V161" s="31" t="str">
        <f t="shared" si="33"/>
        <v/>
      </c>
      <c r="W161" s="31" t="str">
        <f>IF(LEN(U161)=0,"",SUM(T$5:T161))</f>
        <v/>
      </c>
      <c r="X161" s="31" t="str">
        <f t="shared" si="34"/>
        <v/>
      </c>
      <c r="Y161" s="31" t="str">
        <f t="shared" si="41"/>
        <v/>
      </c>
    </row>
    <row r="162" spans="1:25" x14ac:dyDescent="0.2">
      <c r="A162" s="127"/>
      <c r="B162" s="82" t="str">
        <f t="shared" si="30"/>
        <v/>
      </c>
      <c r="C162" s="82" t="str">
        <f t="shared" si="31"/>
        <v/>
      </c>
      <c r="D162" s="127"/>
      <c r="E162" s="82" t="str">
        <f t="shared" si="35"/>
        <v/>
      </c>
      <c r="F162" s="82" t="str">
        <f t="shared" si="36"/>
        <v/>
      </c>
      <c r="G162" s="127"/>
      <c r="H162" s="75" t="str">
        <f t="shared" si="37"/>
        <v/>
      </c>
      <c r="I162" s="127"/>
      <c r="J162" s="75" t="str">
        <f t="shared" si="42"/>
        <v/>
      </c>
      <c r="K162" s="127"/>
      <c r="L162" s="31">
        <v>157</v>
      </c>
      <c r="M162" s="31">
        <f t="shared" si="43"/>
        <v>53</v>
      </c>
      <c r="N162" s="31">
        <f t="shared" si="38"/>
        <v>1</v>
      </c>
      <c r="O162" s="31" t="str">
        <f>IF(LEN(Q162)=0,"",DEC2HEX(MOD(HEX2DEC(INDEX(Assembler!$D$13:$D$512,M162))+N162,65536),4))</f>
        <v/>
      </c>
      <c r="P162" s="78" t="str">
        <f t="shared" si="39"/>
        <v/>
      </c>
      <c r="Q162" s="31" t="str">
        <f>INDEX(Assembler!$E$13:$G$512,M162,N162+1)</f>
        <v/>
      </c>
      <c r="R162" s="81"/>
      <c r="S162" s="31" t="str">
        <f t="shared" si="40"/>
        <v/>
      </c>
      <c r="T162" s="31">
        <f t="shared" si="44"/>
        <v>1</v>
      </c>
      <c r="U162" s="31" t="str">
        <f t="shared" si="32"/>
        <v/>
      </c>
      <c r="V162" s="31" t="str">
        <f t="shared" si="33"/>
        <v/>
      </c>
      <c r="W162" s="31" t="str">
        <f>IF(LEN(U162)=0,"",SUM(T$5:T162))</f>
        <v/>
      </c>
      <c r="X162" s="31" t="str">
        <f t="shared" si="34"/>
        <v/>
      </c>
      <c r="Y162" s="31" t="str">
        <f t="shared" si="41"/>
        <v/>
      </c>
    </row>
    <row r="163" spans="1:25" x14ac:dyDescent="0.2">
      <c r="A163" s="127"/>
      <c r="B163" s="82" t="str">
        <f t="shared" si="30"/>
        <v/>
      </c>
      <c r="C163" s="82" t="str">
        <f t="shared" si="31"/>
        <v/>
      </c>
      <c r="D163" s="127"/>
      <c r="E163" s="82" t="str">
        <f t="shared" si="35"/>
        <v/>
      </c>
      <c r="F163" s="82" t="str">
        <f t="shared" si="36"/>
        <v/>
      </c>
      <c r="G163" s="127"/>
      <c r="H163" s="75" t="str">
        <f t="shared" si="37"/>
        <v/>
      </c>
      <c r="I163" s="127"/>
      <c r="J163" s="75" t="str">
        <f t="shared" si="42"/>
        <v/>
      </c>
      <c r="K163" s="127"/>
      <c r="L163" s="31">
        <v>158</v>
      </c>
      <c r="M163" s="31">
        <f t="shared" si="43"/>
        <v>53</v>
      </c>
      <c r="N163" s="31">
        <f t="shared" si="38"/>
        <v>2</v>
      </c>
      <c r="O163" s="31" t="str">
        <f>IF(LEN(Q163)=0,"",DEC2HEX(MOD(HEX2DEC(INDEX(Assembler!$D$13:$D$512,M163))+N163,65536),4))</f>
        <v/>
      </c>
      <c r="P163" s="78" t="str">
        <f t="shared" si="39"/>
        <v/>
      </c>
      <c r="Q163" s="31" t="str">
        <f>INDEX(Assembler!$E$13:$G$512,M163,N163+1)</f>
        <v/>
      </c>
      <c r="R163" s="81"/>
      <c r="S163" s="31" t="str">
        <f t="shared" si="40"/>
        <v/>
      </c>
      <c r="T163" s="31">
        <f t="shared" si="44"/>
        <v>1</v>
      </c>
      <c r="U163" s="31" t="str">
        <f t="shared" si="32"/>
        <v/>
      </c>
      <c r="V163" s="31" t="str">
        <f t="shared" si="33"/>
        <v/>
      </c>
      <c r="W163" s="31" t="str">
        <f>IF(LEN(U163)=0,"",SUM(T$5:T163))</f>
        <v/>
      </c>
      <c r="X163" s="31" t="str">
        <f t="shared" si="34"/>
        <v/>
      </c>
      <c r="Y163" s="31" t="str">
        <f t="shared" si="41"/>
        <v/>
      </c>
    </row>
    <row r="164" spans="1:25" x14ac:dyDescent="0.2">
      <c r="A164" s="127"/>
      <c r="B164" s="82" t="str">
        <f t="shared" si="30"/>
        <v/>
      </c>
      <c r="C164" s="82" t="str">
        <f t="shared" si="31"/>
        <v/>
      </c>
      <c r="D164" s="127"/>
      <c r="E164" s="82" t="str">
        <f t="shared" si="35"/>
        <v/>
      </c>
      <c r="F164" s="82" t="str">
        <f t="shared" si="36"/>
        <v/>
      </c>
      <c r="G164" s="127"/>
      <c r="H164" s="75" t="str">
        <f t="shared" si="37"/>
        <v/>
      </c>
      <c r="I164" s="127"/>
      <c r="J164" s="75" t="str">
        <f t="shared" si="42"/>
        <v/>
      </c>
      <c r="K164" s="127"/>
      <c r="L164" s="31">
        <v>159</v>
      </c>
      <c r="M164" s="31">
        <f t="shared" si="43"/>
        <v>54</v>
      </c>
      <c r="N164" s="31">
        <f t="shared" si="38"/>
        <v>0</v>
      </c>
      <c r="O164" s="31" t="str">
        <f>IF(LEN(Q164)=0,"",DEC2HEX(MOD(HEX2DEC(INDEX(Assembler!$D$13:$D$512,M164))+N164,65536),4))</f>
        <v/>
      </c>
      <c r="P164" s="78" t="str">
        <f t="shared" si="39"/>
        <v/>
      </c>
      <c r="Q164" s="31" t="str">
        <f>INDEX(Assembler!$E$13:$G$512,M164,N164+1)</f>
        <v/>
      </c>
      <c r="R164" s="81"/>
      <c r="S164" s="31" t="str">
        <f t="shared" si="40"/>
        <v/>
      </c>
      <c r="T164" s="31">
        <f t="shared" si="44"/>
        <v>1</v>
      </c>
      <c r="U164" s="31" t="str">
        <f t="shared" si="32"/>
        <v/>
      </c>
      <c r="V164" s="31" t="str">
        <f t="shared" si="33"/>
        <v/>
      </c>
      <c r="W164" s="31" t="str">
        <f>IF(LEN(U164)=0,"",SUM(T$5:T164))</f>
        <v/>
      </c>
      <c r="X164" s="31" t="str">
        <f t="shared" si="34"/>
        <v/>
      </c>
      <c r="Y164" s="31" t="str">
        <f t="shared" si="41"/>
        <v/>
      </c>
    </row>
    <row r="165" spans="1:25" x14ac:dyDescent="0.2">
      <c r="A165" s="127"/>
      <c r="B165" s="82" t="str">
        <f t="shared" si="30"/>
        <v/>
      </c>
      <c r="C165" s="82" t="str">
        <f t="shared" si="31"/>
        <v/>
      </c>
      <c r="D165" s="127"/>
      <c r="E165" s="82" t="str">
        <f t="shared" si="35"/>
        <v/>
      </c>
      <c r="F165" s="82" t="str">
        <f t="shared" si="36"/>
        <v/>
      </c>
      <c r="G165" s="127"/>
      <c r="H165" s="75" t="str">
        <f t="shared" si="37"/>
        <v/>
      </c>
      <c r="I165" s="127"/>
      <c r="J165" s="75" t="str">
        <f t="shared" si="42"/>
        <v/>
      </c>
      <c r="K165" s="127"/>
      <c r="L165" s="31">
        <v>160</v>
      </c>
      <c r="M165" s="31">
        <f t="shared" si="43"/>
        <v>54</v>
      </c>
      <c r="N165" s="31">
        <f t="shared" si="38"/>
        <v>1</v>
      </c>
      <c r="O165" s="31" t="str">
        <f>IF(LEN(Q165)=0,"",DEC2HEX(MOD(HEX2DEC(INDEX(Assembler!$D$13:$D$512,M165))+N165,65536),4))</f>
        <v/>
      </c>
      <c r="P165" s="78" t="str">
        <f t="shared" si="39"/>
        <v/>
      </c>
      <c r="Q165" s="31" t="str">
        <f>INDEX(Assembler!$E$13:$G$512,M165,N165+1)</f>
        <v/>
      </c>
      <c r="R165" s="81"/>
      <c r="S165" s="31" t="str">
        <f t="shared" si="40"/>
        <v/>
      </c>
      <c r="T165" s="31">
        <f t="shared" si="44"/>
        <v>1</v>
      </c>
      <c r="U165" s="31" t="str">
        <f t="shared" si="32"/>
        <v/>
      </c>
      <c r="V165" s="31" t="str">
        <f t="shared" si="33"/>
        <v/>
      </c>
      <c r="W165" s="31" t="str">
        <f>IF(LEN(U165)=0,"",SUM(T$5:T165))</f>
        <v/>
      </c>
      <c r="X165" s="31" t="str">
        <f t="shared" si="34"/>
        <v/>
      </c>
      <c r="Y165" s="31" t="str">
        <f t="shared" si="41"/>
        <v/>
      </c>
    </row>
    <row r="166" spans="1:25" x14ac:dyDescent="0.2">
      <c r="A166" s="127"/>
      <c r="B166" s="82" t="str">
        <f t="shared" si="30"/>
        <v/>
      </c>
      <c r="C166" s="82" t="str">
        <f t="shared" si="31"/>
        <v/>
      </c>
      <c r="D166" s="127"/>
      <c r="E166" s="82" t="str">
        <f t="shared" si="35"/>
        <v/>
      </c>
      <c r="F166" s="82" t="str">
        <f t="shared" si="36"/>
        <v/>
      </c>
      <c r="G166" s="127"/>
      <c r="H166" s="75" t="str">
        <f t="shared" si="37"/>
        <v/>
      </c>
      <c r="I166" s="127"/>
      <c r="J166" s="75" t="str">
        <f t="shared" si="42"/>
        <v/>
      </c>
      <c r="K166" s="127"/>
      <c r="L166" s="31">
        <v>161</v>
      </c>
      <c r="M166" s="31">
        <f t="shared" si="43"/>
        <v>54</v>
      </c>
      <c r="N166" s="31">
        <f t="shared" si="38"/>
        <v>2</v>
      </c>
      <c r="O166" s="31" t="str">
        <f>IF(LEN(Q166)=0,"",DEC2HEX(MOD(HEX2DEC(INDEX(Assembler!$D$13:$D$512,M166))+N166,65536),4))</f>
        <v/>
      </c>
      <c r="P166" s="78" t="str">
        <f t="shared" si="39"/>
        <v/>
      </c>
      <c r="Q166" s="31" t="str">
        <f>INDEX(Assembler!$E$13:$G$512,M166,N166+1)</f>
        <v/>
      </c>
      <c r="R166" s="81"/>
      <c r="S166" s="31" t="str">
        <f t="shared" si="40"/>
        <v/>
      </c>
      <c r="T166" s="31">
        <f t="shared" si="44"/>
        <v>1</v>
      </c>
      <c r="U166" s="31" t="str">
        <f t="shared" si="32"/>
        <v/>
      </c>
      <c r="V166" s="31" t="str">
        <f t="shared" si="33"/>
        <v/>
      </c>
      <c r="W166" s="31" t="str">
        <f>IF(LEN(U166)=0,"",SUM(T$5:T166))</f>
        <v/>
      </c>
      <c r="X166" s="31" t="str">
        <f t="shared" si="34"/>
        <v/>
      </c>
      <c r="Y166" s="31" t="str">
        <f t="shared" si="41"/>
        <v/>
      </c>
    </row>
    <row r="167" spans="1:25" x14ac:dyDescent="0.2">
      <c r="A167" s="127"/>
      <c r="B167" s="82" t="str">
        <f t="shared" si="30"/>
        <v/>
      </c>
      <c r="C167" s="82" t="str">
        <f t="shared" si="31"/>
        <v/>
      </c>
      <c r="D167" s="127"/>
      <c r="E167" s="82" t="str">
        <f t="shared" si="35"/>
        <v/>
      </c>
      <c r="F167" s="82" t="str">
        <f t="shared" si="36"/>
        <v/>
      </c>
      <c r="G167" s="127"/>
      <c r="H167" s="75" t="str">
        <f t="shared" si="37"/>
        <v/>
      </c>
      <c r="I167" s="127"/>
      <c r="J167" s="75" t="str">
        <f t="shared" si="42"/>
        <v/>
      </c>
      <c r="K167" s="127"/>
      <c r="L167" s="31">
        <v>162</v>
      </c>
      <c r="M167" s="31">
        <f t="shared" si="43"/>
        <v>55</v>
      </c>
      <c r="N167" s="31">
        <f t="shared" si="38"/>
        <v>0</v>
      </c>
      <c r="O167" s="31" t="str">
        <f>IF(LEN(Q167)=0,"",DEC2HEX(MOD(HEX2DEC(INDEX(Assembler!$D$13:$D$512,M167))+N167,65536),4))</f>
        <v/>
      </c>
      <c r="P167" s="78" t="str">
        <f t="shared" si="39"/>
        <v/>
      </c>
      <c r="Q167" s="31" t="str">
        <f>INDEX(Assembler!$E$13:$G$512,M167,N167+1)</f>
        <v/>
      </c>
      <c r="R167" s="81"/>
      <c r="S167" s="31" t="str">
        <f t="shared" si="40"/>
        <v/>
      </c>
      <c r="T167" s="31">
        <f t="shared" si="44"/>
        <v>1</v>
      </c>
      <c r="U167" s="31" t="str">
        <f t="shared" si="32"/>
        <v/>
      </c>
      <c r="V167" s="31" t="str">
        <f t="shared" si="33"/>
        <v/>
      </c>
      <c r="W167" s="31" t="str">
        <f>IF(LEN(U167)=0,"",SUM(T$5:T167))</f>
        <v/>
      </c>
      <c r="X167" s="31" t="str">
        <f t="shared" si="34"/>
        <v/>
      </c>
      <c r="Y167" s="31" t="str">
        <f t="shared" si="41"/>
        <v/>
      </c>
    </row>
    <row r="168" spans="1:25" x14ac:dyDescent="0.2">
      <c r="A168" s="127"/>
      <c r="B168" s="82" t="str">
        <f t="shared" si="30"/>
        <v/>
      </c>
      <c r="C168" s="82" t="str">
        <f t="shared" si="31"/>
        <v/>
      </c>
      <c r="D168" s="127"/>
      <c r="E168" s="82" t="str">
        <f t="shared" si="35"/>
        <v/>
      </c>
      <c r="F168" s="82" t="str">
        <f t="shared" si="36"/>
        <v/>
      </c>
      <c r="G168" s="127"/>
      <c r="H168" s="75" t="str">
        <f t="shared" si="37"/>
        <v/>
      </c>
      <c r="I168" s="127"/>
      <c r="J168" s="75" t="str">
        <f t="shared" si="42"/>
        <v/>
      </c>
      <c r="K168" s="127"/>
      <c r="L168" s="31">
        <v>163</v>
      </c>
      <c r="M168" s="31">
        <f t="shared" si="43"/>
        <v>55</v>
      </c>
      <c r="N168" s="31">
        <f t="shared" si="38"/>
        <v>1</v>
      </c>
      <c r="O168" s="31" t="str">
        <f>IF(LEN(Q168)=0,"",DEC2HEX(MOD(HEX2DEC(INDEX(Assembler!$D$13:$D$512,M168))+N168,65536),4))</f>
        <v/>
      </c>
      <c r="P168" s="78" t="str">
        <f t="shared" si="39"/>
        <v/>
      </c>
      <c r="Q168" s="31" t="str">
        <f>INDEX(Assembler!$E$13:$G$512,M168,N168+1)</f>
        <v/>
      </c>
      <c r="R168" s="81"/>
      <c r="S168" s="31" t="str">
        <f t="shared" si="40"/>
        <v/>
      </c>
      <c r="T168" s="31">
        <f t="shared" si="44"/>
        <v>1</v>
      </c>
      <c r="U168" s="31" t="str">
        <f t="shared" si="32"/>
        <v/>
      </c>
      <c r="V168" s="31" t="str">
        <f t="shared" si="33"/>
        <v/>
      </c>
      <c r="W168" s="31" t="str">
        <f>IF(LEN(U168)=0,"",SUM(T$5:T168))</f>
        <v/>
      </c>
      <c r="X168" s="31" t="str">
        <f t="shared" si="34"/>
        <v/>
      </c>
      <c r="Y168" s="31" t="str">
        <f t="shared" si="41"/>
        <v/>
      </c>
    </row>
    <row r="169" spans="1:25" x14ac:dyDescent="0.2">
      <c r="A169" s="127"/>
      <c r="B169" s="82" t="str">
        <f t="shared" si="30"/>
        <v/>
      </c>
      <c r="C169" s="82" t="str">
        <f t="shared" si="31"/>
        <v/>
      </c>
      <c r="D169" s="127"/>
      <c r="E169" s="82" t="str">
        <f t="shared" si="35"/>
        <v/>
      </c>
      <c r="F169" s="82" t="str">
        <f t="shared" si="36"/>
        <v/>
      </c>
      <c r="G169" s="127"/>
      <c r="H169" s="75" t="str">
        <f t="shared" si="37"/>
        <v/>
      </c>
      <c r="I169" s="127"/>
      <c r="J169" s="75" t="str">
        <f t="shared" si="42"/>
        <v/>
      </c>
      <c r="K169" s="127"/>
      <c r="L169" s="31">
        <v>164</v>
      </c>
      <c r="M169" s="31">
        <f t="shared" si="43"/>
        <v>55</v>
      </c>
      <c r="N169" s="31">
        <f t="shared" si="38"/>
        <v>2</v>
      </c>
      <c r="O169" s="31" t="str">
        <f>IF(LEN(Q169)=0,"",DEC2HEX(MOD(HEX2DEC(INDEX(Assembler!$D$13:$D$512,M169))+N169,65536),4))</f>
        <v/>
      </c>
      <c r="P169" s="78" t="str">
        <f t="shared" si="39"/>
        <v/>
      </c>
      <c r="Q169" s="31" t="str">
        <f>INDEX(Assembler!$E$13:$G$512,M169,N169+1)</f>
        <v/>
      </c>
      <c r="R169" s="81"/>
      <c r="S169" s="31" t="str">
        <f t="shared" si="40"/>
        <v/>
      </c>
      <c r="T169" s="31">
        <f t="shared" si="44"/>
        <v>1</v>
      </c>
      <c r="U169" s="31" t="str">
        <f t="shared" si="32"/>
        <v/>
      </c>
      <c r="V169" s="31" t="str">
        <f t="shared" si="33"/>
        <v/>
      </c>
      <c r="W169" s="31" t="str">
        <f>IF(LEN(U169)=0,"",SUM(T$5:T169))</f>
        <v/>
      </c>
      <c r="X169" s="31" t="str">
        <f t="shared" si="34"/>
        <v/>
      </c>
      <c r="Y169" s="31" t="str">
        <f t="shared" si="41"/>
        <v/>
      </c>
    </row>
    <row r="170" spans="1:25" x14ac:dyDescent="0.2">
      <c r="A170" s="127"/>
      <c r="B170" s="82" t="str">
        <f t="shared" si="30"/>
        <v/>
      </c>
      <c r="C170" s="82" t="str">
        <f t="shared" si="31"/>
        <v/>
      </c>
      <c r="D170" s="127"/>
      <c r="E170" s="82" t="str">
        <f t="shared" si="35"/>
        <v/>
      </c>
      <c r="F170" s="82" t="str">
        <f t="shared" si="36"/>
        <v/>
      </c>
      <c r="G170" s="127"/>
      <c r="H170" s="75" t="str">
        <f t="shared" si="37"/>
        <v/>
      </c>
      <c r="I170" s="127"/>
      <c r="J170" s="75" t="str">
        <f t="shared" si="42"/>
        <v/>
      </c>
      <c r="K170" s="127"/>
      <c r="L170" s="31">
        <v>165</v>
      </c>
      <c r="M170" s="31">
        <f t="shared" si="43"/>
        <v>56</v>
      </c>
      <c r="N170" s="31">
        <f t="shared" si="38"/>
        <v>0</v>
      </c>
      <c r="O170" s="31" t="str">
        <f>IF(LEN(Q170)=0,"",DEC2HEX(MOD(HEX2DEC(INDEX(Assembler!$D$13:$D$512,M170))+N170,65536),4))</f>
        <v/>
      </c>
      <c r="P170" s="78" t="str">
        <f t="shared" si="39"/>
        <v/>
      </c>
      <c r="Q170" s="31" t="str">
        <f>INDEX(Assembler!$E$13:$G$512,M170,N170+1)</f>
        <v/>
      </c>
      <c r="R170" s="81"/>
      <c r="S170" s="31" t="str">
        <f t="shared" si="40"/>
        <v/>
      </c>
      <c r="T170" s="31">
        <f t="shared" si="44"/>
        <v>1</v>
      </c>
      <c r="U170" s="31" t="str">
        <f t="shared" si="32"/>
        <v/>
      </c>
      <c r="V170" s="31" t="str">
        <f t="shared" si="33"/>
        <v/>
      </c>
      <c r="W170" s="31" t="str">
        <f>IF(LEN(U170)=0,"",SUM(T$5:T170))</f>
        <v/>
      </c>
      <c r="X170" s="31" t="str">
        <f t="shared" si="34"/>
        <v/>
      </c>
      <c r="Y170" s="31" t="str">
        <f t="shared" si="41"/>
        <v/>
      </c>
    </row>
    <row r="171" spans="1:25" x14ac:dyDescent="0.2">
      <c r="A171" s="127"/>
      <c r="B171" s="82" t="str">
        <f t="shared" si="30"/>
        <v/>
      </c>
      <c r="C171" s="82" t="str">
        <f t="shared" si="31"/>
        <v/>
      </c>
      <c r="D171" s="127"/>
      <c r="E171" s="82" t="str">
        <f t="shared" si="35"/>
        <v/>
      </c>
      <c r="F171" s="82" t="str">
        <f t="shared" si="36"/>
        <v/>
      </c>
      <c r="G171" s="127"/>
      <c r="H171" s="75" t="str">
        <f t="shared" si="37"/>
        <v/>
      </c>
      <c r="I171" s="127"/>
      <c r="J171" s="75" t="str">
        <f t="shared" si="42"/>
        <v/>
      </c>
      <c r="K171" s="127"/>
      <c r="L171" s="31">
        <v>166</v>
      </c>
      <c r="M171" s="31">
        <f t="shared" si="43"/>
        <v>56</v>
      </c>
      <c r="N171" s="31">
        <f t="shared" si="38"/>
        <v>1</v>
      </c>
      <c r="O171" s="31" t="str">
        <f>IF(LEN(Q171)=0,"",DEC2HEX(MOD(HEX2DEC(INDEX(Assembler!$D$13:$D$512,M171))+N171,65536),4))</f>
        <v/>
      </c>
      <c r="P171" s="78" t="str">
        <f t="shared" si="39"/>
        <v/>
      </c>
      <c r="Q171" s="31" t="str">
        <f>INDEX(Assembler!$E$13:$G$512,M171,N171+1)</f>
        <v/>
      </c>
      <c r="R171" s="81"/>
      <c r="S171" s="31" t="str">
        <f t="shared" si="40"/>
        <v/>
      </c>
      <c r="T171" s="31">
        <f t="shared" si="44"/>
        <v>1</v>
      </c>
      <c r="U171" s="31" t="str">
        <f t="shared" si="32"/>
        <v/>
      </c>
      <c r="V171" s="31" t="str">
        <f t="shared" si="33"/>
        <v/>
      </c>
      <c r="W171" s="31" t="str">
        <f>IF(LEN(U171)=0,"",SUM(T$5:T171))</f>
        <v/>
      </c>
      <c r="X171" s="31" t="str">
        <f t="shared" si="34"/>
        <v/>
      </c>
      <c r="Y171" s="31" t="str">
        <f t="shared" si="41"/>
        <v/>
      </c>
    </row>
    <row r="172" spans="1:25" x14ac:dyDescent="0.2">
      <c r="A172" s="127"/>
      <c r="B172" s="82" t="str">
        <f t="shared" si="30"/>
        <v/>
      </c>
      <c r="C172" s="82" t="str">
        <f t="shared" si="31"/>
        <v/>
      </c>
      <c r="D172" s="127"/>
      <c r="E172" s="82" t="str">
        <f t="shared" si="35"/>
        <v/>
      </c>
      <c r="F172" s="82" t="str">
        <f t="shared" si="36"/>
        <v/>
      </c>
      <c r="G172" s="127"/>
      <c r="H172" s="75" t="str">
        <f t="shared" si="37"/>
        <v/>
      </c>
      <c r="I172" s="127"/>
      <c r="J172" s="75" t="str">
        <f t="shared" si="42"/>
        <v/>
      </c>
      <c r="K172" s="127"/>
      <c r="L172" s="31">
        <v>167</v>
      </c>
      <c r="M172" s="31">
        <f t="shared" si="43"/>
        <v>56</v>
      </c>
      <c r="N172" s="31">
        <f t="shared" si="38"/>
        <v>2</v>
      </c>
      <c r="O172" s="31" t="str">
        <f>IF(LEN(Q172)=0,"",DEC2HEX(MOD(HEX2DEC(INDEX(Assembler!$D$13:$D$512,M172))+N172,65536),4))</f>
        <v/>
      </c>
      <c r="P172" s="78" t="str">
        <f t="shared" si="39"/>
        <v/>
      </c>
      <c r="Q172" s="31" t="str">
        <f>INDEX(Assembler!$E$13:$G$512,M172,N172+1)</f>
        <v/>
      </c>
      <c r="R172" s="81"/>
      <c r="S172" s="31" t="str">
        <f t="shared" si="40"/>
        <v/>
      </c>
      <c r="T172" s="31">
        <f t="shared" si="44"/>
        <v>1</v>
      </c>
      <c r="U172" s="31" t="str">
        <f t="shared" si="32"/>
        <v/>
      </c>
      <c r="V172" s="31" t="str">
        <f t="shared" si="33"/>
        <v/>
      </c>
      <c r="W172" s="31" t="str">
        <f>IF(LEN(U172)=0,"",SUM(T$5:T172))</f>
        <v/>
      </c>
      <c r="X172" s="31" t="str">
        <f t="shared" si="34"/>
        <v/>
      </c>
      <c r="Y172" s="31" t="str">
        <f t="shared" si="41"/>
        <v/>
      </c>
    </row>
    <row r="173" spans="1:25" x14ac:dyDescent="0.2">
      <c r="A173" s="127"/>
      <c r="B173" s="82" t="str">
        <f t="shared" si="30"/>
        <v/>
      </c>
      <c r="C173" s="82" t="str">
        <f t="shared" si="31"/>
        <v/>
      </c>
      <c r="D173" s="127"/>
      <c r="E173" s="82" t="str">
        <f t="shared" si="35"/>
        <v/>
      </c>
      <c r="F173" s="82" t="str">
        <f t="shared" si="36"/>
        <v/>
      </c>
      <c r="G173" s="127"/>
      <c r="H173" s="75" t="str">
        <f t="shared" si="37"/>
        <v/>
      </c>
      <c r="I173" s="127"/>
      <c r="J173" s="75" t="str">
        <f t="shared" si="42"/>
        <v/>
      </c>
      <c r="K173" s="127"/>
      <c r="L173" s="31">
        <v>168</v>
      </c>
      <c r="M173" s="31">
        <f t="shared" si="43"/>
        <v>57</v>
      </c>
      <c r="N173" s="31">
        <f t="shared" si="38"/>
        <v>0</v>
      </c>
      <c r="O173" s="31" t="str">
        <f>IF(LEN(Q173)=0,"",DEC2HEX(MOD(HEX2DEC(INDEX(Assembler!$D$13:$D$512,M173))+N173,65536),4))</f>
        <v/>
      </c>
      <c r="P173" s="78" t="str">
        <f t="shared" si="39"/>
        <v/>
      </c>
      <c r="Q173" s="31" t="str">
        <f>INDEX(Assembler!$E$13:$G$512,M173,N173+1)</f>
        <v/>
      </c>
      <c r="R173" s="81"/>
      <c r="S173" s="31" t="str">
        <f t="shared" si="40"/>
        <v/>
      </c>
      <c r="T173" s="31">
        <f t="shared" si="44"/>
        <v>1</v>
      </c>
      <c r="U173" s="31" t="str">
        <f t="shared" si="32"/>
        <v/>
      </c>
      <c r="V173" s="31" t="str">
        <f t="shared" si="33"/>
        <v/>
      </c>
      <c r="W173" s="31" t="str">
        <f>IF(LEN(U173)=0,"",SUM(T$5:T173))</f>
        <v/>
      </c>
      <c r="X173" s="31" t="str">
        <f t="shared" si="34"/>
        <v/>
      </c>
      <c r="Y173" s="31" t="str">
        <f t="shared" si="41"/>
        <v/>
      </c>
    </row>
    <row r="174" spans="1:25" x14ac:dyDescent="0.2">
      <c r="A174" s="127"/>
      <c r="B174" s="82" t="str">
        <f t="shared" si="30"/>
        <v/>
      </c>
      <c r="C174" s="82" t="str">
        <f t="shared" si="31"/>
        <v/>
      </c>
      <c r="D174" s="127"/>
      <c r="E174" s="82" t="str">
        <f t="shared" si="35"/>
        <v/>
      </c>
      <c r="F174" s="82" t="str">
        <f t="shared" si="36"/>
        <v/>
      </c>
      <c r="G174" s="127"/>
      <c r="H174" s="75" t="str">
        <f t="shared" si="37"/>
        <v/>
      </c>
      <c r="I174" s="127"/>
      <c r="J174" s="75" t="str">
        <f t="shared" si="42"/>
        <v/>
      </c>
      <c r="K174" s="127"/>
      <c r="L174" s="31">
        <v>169</v>
      </c>
      <c r="M174" s="31">
        <f t="shared" si="43"/>
        <v>57</v>
      </c>
      <c r="N174" s="31">
        <f t="shared" si="38"/>
        <v>1</v>
      </c>
      <c r="O174" s="31" t="str">
        <f>IF(LEN(Q174)=0,"",DEC2HEX(MOD(HEX2DEC(INDEX(Assembler!$D$13:$D$512,M174))+N174,65536),4))</f>
        <v/>
      </c>
      <c r="P174" s="78" t="str">
        <f t="shared" si="39"/>
        <v/>
      </c>
      <c r="Q174" s="31" t="str">
        <f>INDEX(Assembler!$E$13:$G$512,M174,N174+1)</f>
        <v/>
      </c>
      <c r="R174" s="81"/>
      <c r="S174" s="31" t="str">
        <f t="shared" si="40"/>
        <v/>
      </c>
      <c r="T174" s="31">
        <f t="shared" si="44"/>
        <v>1</v>
      </c>
      <c r="U174" s="31" t="str">
        <f t="shared" si="32"/>
        <v/>
      </c>
      <c r="V174" s="31" t="str">
        <f t="shared" si="33"/>
        <v/>
      </c>
      <c r="W174" s="31" t="str">
        <f>IF(LEN(U174)=0,"",SUM(T$5:T174))</f>
        <v/>
      </c>
      <c r="X174" s="31" t="str">
        <f t="shared" si="34"/>
        <v/>
      </c>
      <c r="Y174" s="31" t="str">
        <f t="shared" si="41"/>
        <v/>
      </c>
    </row>
    <row r="175" spans="1:25" x14ac:dyDescent="0.2">
      <c r="A175" s="127"/>
      <c r="B175" s="82" t="str">
        <f t="shared" si="30"/>
        <v/>
      </c>
      <c r="C175" s="82" t="str">
        <f t="shared" si="31"/>
        <v/>
      </c>
      <c r="D175" s="127"/>
      <c r="E175" s="82" t="str">
        <f t="shared" si="35"/>
        <v/>
      </c>
      <c r="F175" s="82" t="str">
        <f t="shared" si="36"/>
        <v/>
      </c>
      <c r="G175" s="127"/>
      <c r="H175" s="75" t="str">
        <f t="shared" si="37"/>
        <v/>
      </c>
      <c r="I175" s="127"/>
      <c r="J175" s="75" t="str">
        <f t="shared" si="42"/>
        <v/>
      </c>
      <c r="K175" s="127"/>
      <c r="L175" s="31">
        <v>170</v>
      </c>
      <c r="M175" s="31">
        <f t="shared" si="43"/>
        <v>57</v>
      </c>
      <c r="N175" s="31">
        <f t="shared" si="38"/>
        <v>2</v>
      </c>
      <c r="O175" s="31" t="str">
        <f>IF(LEN(Q175)=0,"",DEC2HEX(MOD(HEX2DEC(INDEX(Assembler!$D$13:$D$512,M175))+N175,65536),4))</f>
        <v/>
      </c>
      <c r="P175" s="78" t="str">
        <f t="shared" si="39"/>
        <v/>
      </c>
      <c r="Q175" s="31" t="str">
        <f>INDEX(Assembler!$E$13:$G$512,M175,N175+1)</f>
        <v/>
      </c>
      <c r="R175" s="81"/>
      <c r="S175" s="31" t="str">
        <f t="shared" si="40"/>
        <v/>
      </c>
      <c r="T175" s="31">
        <f t="shared" si="44"/>
        <v>1</v>
      </c>
      <c r="U175" s="31" t="str">
        <f t="shared" si="32"/>
        <v/>
      </c>
      <c r="V175" s="31" t="str">
        <f t="shared" si="33"/>
        <v/>
      </c>
      <c r="W175" s="31" t="str">
        <f>IF(LEN(U175)=0,"",SUM(T$5:T175))</f>
        <v/>
      </c>
      <c r="X175" s="31" t="str">
        <f t="shared" si="34"/>
        <v/>
      </c>
      <c r="Y175" s="31" t="str">
        <f t="shared" si="41"/>
        <v/>
      </c>
    </row>
    <row r="176" spans="1:25" x14ac:dyDescent="0.2">
      <c r="A176" s="127"/>
      <c r="B176" s="82" t="str">
        <f t="shared" si="30"/>
        <v/>
      </c>
      <c r="C176" s="82" t="str">
        <f t="shared" si="31"/>
        <v/>
      </c>
      <c r="D176" s="127"/>
      <c r="E176" s="82" t="str">
        <f t="shared" si="35"/>
        <v/>
      </c>
      <c r="F176" s="82" t="str">
        <f t="shared" si="36"/>
        <v/>
      </c>
      <c r="G176" s="127"/>
      <c r="H176" s="75" t="str">
        <f t="shared" si="37"/>
        <v/>
      </c>
      <c r="I176" s="127"/>
      <c r="J176" s="75" t="str">
        <f t="shared" si="42"/>
        <v/>
      </c>
      <c r="K176" s="127"/>
      <c r="L176" s="31">
        <v>171</v>
      </c>
      <c r="M176" s="31">
        <f t="shared" si="43"/>
        <v>58</v>
      </c>
      <c r="N176" s="31">
        <f t="shared" si="38"/>
        <v>0</v>
      </c>
      <c r="O176" s="31" t="str">
        <f>IF(LEN(Q176)=0,"",DEC2HEX(MOD(HEX2DEC(INDEX(Assembler!$D$13:$D$512,M176))+N176,65536),4))</f>
        <v/>
      </c>
      <c r="P176" s="78" t="str">
        <f t="shared" si="39"/>
        <v/>
      </c>
      <c r="Q176" s="31" t="str">
        <f>INDEX(Assembler!$E$13:$G$512,M176,N176+1)</f>
        <v/>
      </c>
      <c r="R176" s="81"/>
      <c r="S176" s="31" t="str">
        <f t="shared" si="40"/>
        <v/>
      </c>
      <c r="T176" s="31">
        <f t="shared" si="44"/>
        <v>1</v>
      </c>
      <c r="U176" s="31" t="str">
        <f t="shared" si="32"/>
        <v/>
      </c>
      <c r="V176" s="31" t="str">
        <f t="shared" si="33"/>
        <v/>
      </c>
      <c r="W176" s="31" t="str">
        <f>IF(LEN(U176)=0,"",SUM(T$5:T176))</f>
        <v/>
      </c>
      <c r="X176" s="31" t="str">
        <f t="shared" si="34"/>
        <v/>
      </c>
      <c r="Y176" s="31" t="str">
        <f t="shared" si="41"/>
        <v/>
      </c>
    </row>
    <row r="177" spans="1:25" x14ac:dyDescent="0.2">
      <c r="A177" s="127"/>
      <c r="B177" s="82" t="str">
        <f t="shared" si="30"/>
        <v/>
      </c>
      <c r="C177" s="82" t="str">
        <f t="shared" si="31"/>
        <v/>
      </c>
      <c r="D177" s="127"/>
      <c r="E177" s="82" t="str">
        <f t="shared" si="35"/>
        <v/>
      </c>
      <c r="F177" s="82" t="str">
        <f t="shared" si="36"/>
        <v/>
      </c>
      <c r="G177" s="127"/>
      <c r="H177" s="75" t="str">
        <f t="shared" si="37"/>
        <v/>
      </c>
      <c r="I177" s="127"/>
      <c r="J177" s="75" t="str">
        <f t="shared" si="42"/>
        <v/>
      </c>
      <c r="K177" s="127"/>
      <c r="L177" s="31">
        <v>172</v>
      </c>
      <c r="M177" s="31">
        <f t="shared" si="43"/>
        <v>58</v>
      </c>
      <c r="N177" s="31">
        <f t="shared" si="38"/>
        <v>1</v>
      </c>
      <c r="O177" s="31" t="str">
        <f>IF(LEN(Q177)=0,"",DEC2HEX(MOD(HEX2DEC(INDEX(Assembler!$D$13:$D$512,M177))+N177,65536),4))</f>
        <v/>
      </c>
      <c r="P177" s="78" t="str">
        <f t="shared" si="39"/>
        <v/>
      </c>
      <c r="Q177" s="31" t="str">
        <f>INDEX(Assembler!$E$13:$G$512,M177,N177+1)</f>
        <v/>
      </c>
      <c r="R177" s="81"/>
      <c r="S177" s="31" t="str">
        <f t="shared" si="40"/>
        <v/>
      </c>
      <c r="T177" s="31">
        <f t="shared" si="44"/>
        <v>1</v>
      </c>
      <c r="U177" s="31" t="str">
        <f t="shared" si="32"/>
        <v/>
      </c>
      <c r="V177" s="31" t="str">
        <f t="shared" si="33"/>
        <v/>
      </c>
      <c r="W177" s="31" t="str">
        <f>IF(LEN(U177)=0,"",SUM(T$5:T177))</f>
        <v/>
      </c>
      <c r="X177" s="31" t="str">
        <f t="shared" si="34"/>
        <v/>
      </c>
      <c r="Y177" s="31" t="str">
        <f t="shared" si="41"/>
        <v/>
      </c>
    </row>
    <row r="178" spans="1:25" x14ac:dyDescent="0.2">
      <c r="A178" s="127"/>
      <c r="B178" s="82" t="str">
        <f t="shared" si="30"/>
        <v/>
      </c>
      <c r="C178" s="82" t="str">
        <f t="shared" si="31"/>
        <v/>
      </c>
      <c r="D178" s="127"/>
      <c r="E178" s="82" t="str">
        <f t="shared" si="35"/>
        <v/>
      </c>
      <c r="F178" s="82" t="str">
        <f t="shared" si="36"/>
        <v/>
      </c>
      <c r="G178" s="127"/>
      <c r="H178" s="75" t="str">
        <f t="shared" si="37"/>
        <v/>
      </c>
      <c r="I178" s="127"/>
      <c r="J178" s="75" t="str">
        <f t="shared" si="42"/>
        <v/>
      </c>
      <c r="K178" s="127"/>
      <c r="L178" s="31">
        <v>173</v>
      </c>
      <c r="M178" s="31">
        <f t="shared" si="43"/>
        <v>58</v>
      </c>
      <c r="N178" s="31">
        <f t="shared" si="38"/>
        <v>2</v>
      </c>
      <c r="O178" s="31" t="str">
        <f>IF(LEN(Q178)=0,"",DEC2HEX(MOD(HEX2DEC(INDEX(Assembler!$D$13:$D$512,M178))+N178,65536),4))</f>
        <v/>
      </c>
      <c r="P178" s="78" t="str">
        <f t="shared" si="39"/>
        <v/>
      </c>
      <c r="Q178" s="31" t="str">
        <f>INDEX(Assembler!$E$13:$G$512,M178,N178+1)</f>
        <v/>
      </c>
      <c r="R178" s="81"/>
      <c r="S178" s="31" t="str">
        <f t="shared" si="40"/>
        <v/>
      </c>
      <c r="T178" s="31">
        <f t="shared" si="44"/>
        <v>1</v>
      </c>
      <c r="U178" s="31" t="str">
        <f t="shared" si="32"/>
        <v/>
      </c>
      <c r="V178" s="31" t="str">
        <f t="shared" si="33"/>
        <v/>
      </c>
      <c r="W178" s="31" t="str">
        <f>IF(LEN(U178)=0,"",SUM(T$5:T178))</f>
        <v/>
      </c>
      <c r="X178" s="31" t="str">
        <f t="shared" si="34"/>
        <v/>
      </c>
      <c r="Y178" s="31" t="str">
        <f t="shared" si="41"/>
        <v/>
      </c>
    </row>
    <row r="179" spans="1:25" x14ac:dyDescent="0.2">
      <c r="A179" s="127"/>
      <c r="B179" s="82" t="str">
        <f t="shared" si="30"/>
        <v/>
      </c>
      <c r="C179" s="82" t="str">
        <f t="shared" si="31"/>
        <v/>
      </c>
      <c r="D179" s="127"/>
      <c r="E179" s="82" t="str">
        <f t="shared" si="35"/>
        <v/>
      </c>
      <c r="F179" s="82" t="str">
        <f t="shared" si="36"/>
        <v/>
      </c>
      <c r="G179" s="127"/>
      <c r="H179" s="75" t="str">
        <f t="shared" si="37"/>
        <v/>
      </c>
      <c r="I179" s="127"/>
      <c r="J179" s="75" t="str">
        <f t="shared" si="42"/>
        <v/>
      </c>
      <c r="K179" s="127"/>
      <c r="L179" s="31">
        <v>174</v>
      </c>
      <c r="M179" s="31">
        <f t="shared" si="43"/>
        <v>59</v>
      </c>
      <c r="N179" s="31">
        <f t="shared" si="38"/>
        <v>0</v>
      </c>
      <c r="O179" s="31" t="str">
        <f>IF(LEN(Q179)=0,"",DEC2HEX(MOD(HEX2DEC(INDEX(Assembler!$D$13:$D$512,M179))+N179,65536),4))</f>
        <v/>
      </c>
      <c r="P179" s="78" t="str">
        <f t="shared" si="39"/>
        <v/>
      </c>
      <c r="Q179" s="31" t="str">
        <f>INDEX(Assembler!$E$13:$G$512,M179,N179+1)</f>
        <v/>
      </c>
      <c r="R179" s="81"/>
      <c r="S179" s="31" t="str">
        <f t="shared" si="40"/>
        <v/>
      </c>
      <c r="T179" s="31">
        <f t="shared" si="44"/>
        <v>1</v>
      </c>
      <c r="U179" s="31" t="str">
        <f t="shared" si="32"/>
        <v/>
      </c>
      <c r="V179" s="31" t="str">
        <f t="shared" si="33"/>
        <v/>
      </c>
      <c r="W179" s="31" t="str">
        <f>IF(LEN(U179)=0,"",SUM(T$5:T179))</f>
        <v/>
      </c>
      <c r="X179" s="31" t="str">
        <f t="shared" si="34"/>
        <v/>
      </c>
      <c r="Y179" s="31" t="str">
        <f t="shared" si="41"/>
        <v/>
      </c>
    </row>
    <row r="180" spans="1:25" x14ac:dyDescent="0.2">
      <c r="A180" s="127"/>
      <c r="B180" s="82" t="str">
        <f t="shared" si="30"/>
        <v/>
      </c>
      <c r="C180" s="82" t="str">
        <f t="shared" si="31"/>
        <v/>
      </c>
      <c r="D180" s="127"/>
      <c r="E180" s="82" t="str">
        <f t="shared" si="35"/>
        <v/>
      </c>
      <c r="F180" s="82" t="str">
        <f t="shared" si="36"/>
        <v/>
      </c>
      <c r="G180" s="127"/>
      <c r="H180" s="75" t="str">
        <f t="shared" si="37"/>
        <v/>
      </c>
      <c r="I180" s="127"/>
      <c r="J180" s="75" t="str">
        <f t="shared" si="42"/>
        <v/>
      </c>
      <c r="K180" s="127"/>
      <c r="L180" s="31">
        <v>175</v>
      </c>
      <c r="M180" s="31">
        <f t="shared" si="43"/>
        <v>59</v>
      </c>
      <c r="N180" s="31">
        <f t="shared" si="38"/>
        <v>1</v>
      </c>
      <c r="O180" s="31" t="str">
        <f>IF(LEN(Q180)=0,"",DEC2HEX(MOD(HEX2DEC(INDEX(Assembler!$D$13:$D$512,M180))+N180,65536),4))</f>
        <v/>
      </c>
      <c r="P180" s="78" t="str">
        <f t="shared" si="39"/>
        <v/>
      </c>
      <c r="Q180" s="31" t="str">
        <f>INDEX(Assembler!$E$13:$G$512,M180,N180+1)</f>
        <v/>
      </c>
      <c r="R180" s="81"/>
      <c r="S180" s="31" t="str">
        <f t="shared" si="40"/>
        <v/>
      </c>
      <c r="T180" s="31">
        <f t="shared" si="44"/>
        <v>1</v>
      </c>
      <c r="U180" s="31" t="str">
        <f t="shared" si="32"/>
        <v/>
      </c>
      <c r="V180" s="31" t="str">
        <f t="shared" si="33"/>
        <v/>
      </c>
      <c r="W180" s="31" t="str">
        <f>IF(LEN(U180)=0,"",SUM(T$5:T180))</f>
        <v/>
      </c>
      <c r="X180" s="31" t="str">
        <f t="shared" si="34"/>
        <v/>
      </c>
      <c r="Y180" s="31" t="str">
        <f t="shared" si="41"/>
        <v/>
      </c>
    </row>
    <row r="181" spans="1:25" x14ac:dyDescent="0.2">
      <c r="A181" s="127"/>
      <c r="B181" s="82" t="str">
        <f t="shared" si="30"/>
        <v/>
      </c>
      <c r="C181" s="82" t="str">
        <f t="shared" si="31"/>
        <v/>
      </c>
      <c r="D181" s="127"/>
      <c r="E181" s="82" t="str">
        <f t="shared" si="35"/>
        <v/>
      </c>
      <c r="F181" s="82" t="str">
        <f t="shared" si="36"/>
        <v/>
      </c>
      <c r="G181" s="127"/>
      <c r="H181" s="75" t="str">
        <f t="shared" si="37"/>
        <v/>
      </c>
      <c r="I181" s="127"/>
      <c r="J181" s="75" t="str">
        <f t="shared" si="42"/>
        <v/>
      </c>
      <c r="K181" s="127"/>
      <c r="L181" s="31">
        <v>176</v>
      </c>
      <c r="M181" s="31">
        <f t="shared" si="43"/>
        <v>59</v>
      </c>
      <c r="N181" s="31">
        <f t="shared" si="38"/>
        <v>2</v>
      </c>
      <c r="O181" s="31" t="str">
        <f>IF(LEN(Q181)=0,"",DEC2HEX(MOD(HEX2DEC(INDEX(Assembler!$D$13:$D$512,M181))+N181,65536),4))</f>
        <v/>
      </c>
      <c r="P181" s="78" t="str">
        <f t="shared" si="39"/>
        <v/>
      </c>
      <c r="Q181" s="31" t="str">
        <f>INDEX(Assembler!$E$13:$G$512,M181,N181+1)</f>
        <v/>
      </c>
      <c r="R181" s="81"/>
      <c r="S181" s="31" t="str">
        <f t="shared" si="40"/>
        <v/>
      </c>
      <c r="T181" s="31">
        <f t="shared" si="44"/>
        <v>1</v>
      </c>
      <c r="U181" s="31" t="str">
        <f t="shared" si="32"/>
        <v/>
      </c>
      <c r="V181" s="31" t="str">
        <f t="shared" si="33"/>
        <v/>
      </c>
      <c r="W181" s="31" t="str">
        <f>IF(LEN(U181)=0,"",SUM(T$5:T181))</f>
        <v/>
      </c>
      <c r="X181" s="31" t="str">
        <f t="shared" si="34"/>
        <v/>
      </c>
      <c r="Y181" s="31" t="str">
        <f t="shared" si="41"/>
        <v/>
      </c>
    </row>
    <row r="182" spans="1:25" x14ac:dyDescent="0.2">
      <c r="A182" s="127"/>
      <c r="B182" s="82" t="str">
        <f t="shared" si="30"/>
        <v/>
      </c>
      <c r="C182" s="82" t="str">
        <f t="shared" si="31"/>
        <v/>
      </c>
      <c r="D182" s="127"/>
      <c r="E182" s="82" t="str">
        <f t="shared" si="35"/>
        <v/>
      </c>
      <c r="F182" s="82" t="str">
        <f t="shared" si="36"/>
        <v/>
      </c>
      <c r="G182" s="127"/>
      <c r="H182" s="75" t="str">
        <f t="shared" si="37"/>
        <v/>
      </c>
      <c r="I182" s="127"/>
      <c r="J182" s="75" t="str">
        <f t="shared" si="42"/>
        <v/>
      </c>
      <c r="K182" s="127"/>
      <c r="L182" s="31">
        <v>177</v>
      </c>
      <c r="M182" s="31">
        <f t="shared" si="43"/>
        <v>60</v>
      </c>
      <c r="N182" s="31">
        <f t="shared" si="38"/>
        <v>0</v>
      </c>
      <c r="O182" s="31" t="str">
        <f>IF(LEN(Q182)=0,"",DEC2HEX(MOD(HEX2DEC(INDEX(Assembler!$D$13:$D$512,M182))+N182,65536),4))</f>
        <v/>
      </c>
      <c r="P182" s="78" t="str">
        <f t="shared" si="39"/>
        <v/>
      </c>
      <c r="Q182" s="31" t="str">
        <f>INDEX(Assembler!$E$13:$G$512,M182,N182+1)</f>
        <v/>
      </c>
      <c r="R182" s="81"/>
      <c r="S182" s="31" t="str">
        <f t="shared" si="40"/>
        <v/>
      </c>
      <c r="T182" s="31">
        <f t="shared" si="44"/>
        <v>1</v>
      </c>
      <c r="U182" s="31" t="str">
        <f t="shared" si="32"/>
        <v/>
      </c>
      <c r="V182" s="31" t="str">
        <f t="shared" si="33"/>
        <v/>
      </c>
      <c r="W182" s="31" t="str">
        <f>IF(LEN(U182)=0,"",SUM(T$5:T182))</f>
        <v/>
      </c>
      <c r="X182" s="31" t="str">
        <f t="shared" si="34"/>
        <v/>
      </c>
      <c r="Y182" s="31" t="str">
        <f t="shared" si="41"/>
        <v/>
      </c>
    </row>
    <row r="183" spans="1:25" x14ac:dyDescent="0.2">
      <c r="A183" s="127"/>
      <c r="B183" s="82" t="str">
        <f t="shared" si="30"/>
        <v/>
      </c>
      <c r="C183" s="82" t="str">
        <f t="shared" si="31"/>
        <v/>
      </c>
      <c r="D183" s="127"/>
      <c r="E183" s="82" t="str">
        <f t="shared" si="35"/>
        <v/>
      </c>
      <c r="F183" s="82" t="str">
        <f t="shared" si="36"/>
        <v/>
      </c>
      <c r="G183" s="127"/>
      <c r="H183" s="75" t="str">
        <f t="shared" si="37"/>
        <v/>
      </c>
      <c r="I183" s="127"/>
      <c r="J183" s="75" t="str">
        <f t="shared" si="42"/>
        <v/>
      </c>
      <c r="K183" s="127"/>
      <c r="L183" s="31">
        <v>178</v>
      </c>
      <c r="M183" s="31">
        <f t="shared" si="43"/>
        <v>60</v>
      </c>
      <c r="N183" s="31">
        <f t="shared" si="38"/>
        <v>1</v>
      </c>
      <c r="O183" s="31" t="str">
        <f>IF(LEN(Q183)=0,"",DEC2HEX(MOD(HEX2DEC(INDEX(Assembler!$D$13:$D$512,M183))+N183,65536),4))</f>
        <v/>
      </c>
      <c r="P183" s="78" t="str">
        <f t="shared" si="39"/>
        <v/>
      </c>
      <c r="Q183" s="31" t="str">
        <f>INDEX(Assembler!$E$13:$G$512,M183,N183+1)</f>
        <v/>
      </c>
      <c r="R183" s="81"/>
      <c r="S183" s="31" t="str">
        <f t="shared" si="40"/>
        <v/>
      </c>
      <c r="T183" s="31">
        <f t="shared" si="44"/>
        <v>1</v>
      </c>
      <c r="U183" s="31" t="str">
        <f t="shared" si="32"/>
        <v/>
      </c>
      <c r="V183" s="31" t="str">
        <f t="shared" si="33"/>
        <v/>
      </c>
      <c r="W183" s="31" t="str">
        <f>IF(LEN(U183)=0,"",SUM(T$5:T183))</f>
        <v/>
      </c>
      <c r="X183" s="31" t="str">
        <f t="shared" si="34"/>
        <v/>
      </c>
      <c r="Y183" s="31" t="str">
        <f t="shared" si="41"/>
        <v/>
      </c>
    </row>
    <row r="184" spans="1:25" x14ac:dyDescent="0.2">
      <c r="A184" s="127"/>
      <c r="B184" s="82" t="str">
        <f t="shared" si="30"/>
        <v/>
      </c>
      <c r="C184" s="82" t="str">
        <f t="shared" si="31"/>
        <v/>
      </c>
      <c r="D184" s="127"/>
      <c r="E184" s="82" t="str">
        <f t="shared" si="35"/>
        <v/>
      </c>
      <c r="F184" s="82" t="str">
        <f t="shared" si="36"/>
        <v/>
      </c>
      <c r="G184" s="127"/>
      <c r="H184" s="75" t="str">
        <f t="shared" si="37"/>
        <v/>
      </c>
      <c r="I184" s="127"/>
      <c r="J184" s="75" t="str">
        <f t="shared" si="42"/>
        <v/>
      </c>
      <c r="K184" s="127"/>
      <c r="L184" s="31">
        <v>179</v>
      </c>
      <c r="M184" s="31">
        <f t="shared" si="43"/>
        <v>60</v>
      </c>
      <c r="N184" s="31">
        <f t="shared" si="38"/>
        <v>2</v>
      </c>
      <c r="O184" s="31" t="str">
        <f>IF(LEN(Q184)=0,"",DEC2HEX(MOD(HEX2DEC(INDEX(Assembler!$D$13:$D$512,M184))+N184,65536),4))</f>
        <v/>
      </c>
      <c r="P184" s="78" t="str">
        <f t="shared" si="39"/>
        <v/>
      </c>
      <c r="Q184" s="31" t="str">
        <f>INDEX(Assembler!$E$13:$G$512,M184,N184+1)</f>
        <v/>
      </c>
      <c r="R184" s="81"/>
      <c r="S184" s="31" t="str">
        <f t="shared" si="40"/>
        <v/>
      </c>
      <c r="T184" s="31">
        <f t="shared" si="44"/>
        <v>1</v>
      </c>
      <c r="U184" s="31" t="str">
        <f t="shared" si="32"/>
        <v/>
      </c>
      <c r="V184" s="31" t="str">
        <f t="shared" si="33"/>
        <v/>
      </c>
      <c r="W184" s="31" t="str">
        <f>IF(LEN(U184)=0,"",SUM(T$5:T184))</f>
        <v/>
      </c>
      <c r="X184" s="31" t="str">
        <f t="shared" si="34"/>
        <v/>
      </c>
      <c r="Y184" s="31" t="str">
        <f t="shared" si="41"/>
        <v/>
      </c>
    </row>
    <row r="185" spans="1:25" x14ac:dyDescent="0.2">
      <c r="A185" s="127"/>
      <c r="B185" s="82" t="str">
        <f t="shared" si="30"/>
        <v/>
      </c>
      <c r="C185" s="82" t="str">
        <f t="shared" si="31"/>
        <v/>
      </c>
      <c r="D185" s="127"/>
      <c r="E185" s="82" t="str">
        <f t="shared" si="35"/>
        <v/>
      </c>
      <c r="F185" s="82" t="str">
        <f t="shared" si="36"/>
        <v/>
      </c>
      <c r="G185" s="127"/>
      <c r="H185" s="75" t="str">
        <f t="shared" si="37"/>
        <v/>
      </c>
      <c r="I185" s="127"/>
      <c r="J185" s="75" t="str">
        <f t="shared" si="42"/>
        <v/>
      </c>
      <c r="K185" s="127"/>
      <c r="L185" s="31">
        <v>180</v>
      </c>
      <c r="M185" s="31">
        <f t="shared" si="43"/>
        <v>61</v>
      </c>
      <c r="N185" s="31">
        <f t="shared" si="38"/>
        <v>0</v>
      </c>
      <c r="O185" s="31" t="str">
        <f>IF(LEN(Q185)=0,"",DEC2HEX(MOD(HEX2DEC(INDEX(Assembler!$D$13:$D$512,M185))+N185,65536),4))</f>
        <v/>
      </c>
      <c r="P185" s="78" t="str">
        <f t="shared" si="39"/>
        <v/>
      </c>
      <c r="Q185" s="31" t="str">
        <f>INDEX(Assembler!$E$13:$G$512,M185,N185+1)</f>
        <v/>
      </c>
      <c r="R185" s="81"/>
      <c r="S185" s="31" t="str">
        <f t="shared" si="40"/>
        <v/>
      </c>
      <c r="T185" s="31">
        <f t="shared" si="44"/>
        <v>1</v>
      </c>
      <c r="U185" s="31" t="str">
        <f t="shared" si="32"/>
        <v/>
      </c>
      <c r="V185" s="31" t="str">
        <f t="shared" si="33"/>
        <v/>
      </c>
      <c r="W185" s="31" t="str">
        <f>IF(LEN(U185)=0,"",SUM(T$5:T185))</f>
        <v/>
      </c>
      <c r="X185" s="31" t="str">
        <f t="shared" si="34"/>
        <v/>
      </c>
      <c r="Y185" s="31" t="str">
        <f t="shared" si="41"/>
        <v/>
      </c>
    </row>
    <row r="186" spans="1:25" x14ac:dyDescent="0.2">
      <c r="A186" s="127"/>
      <c r="B186" s="82" t="str">
        <f t="shared" si="30"/>
        <v/>
      </c>
      <c r="C186" s="82" t="str">
        <f t="shared" si="31"/>
        <v/>
      </c>
      <c r="D186" s="127"/>
      <c r="E186" s="82" t="str">
        <f t="shared" si="35"/>
        <v/>
      </c>
      <c r="F186" s="82" t="str">
        <f t="shared" si="36"/>
        <v/>
      </c>
      <c r="G186" s="127"/>
      <c r="H186" s="75" t="str">
        <f t="shared" si="37"/>
        <v/>
      </c>
      <c r="I186" s="127"/>
      <c r="J186" s="75" t="str">
        <f t="shared" si="42"/>
        <v/>
      </c>
      <c r="K186" s="127"/>
      <c r="L186" s="31">
        <v>181</v>
      </c>
      <c r="M186" s="31">
        <f t="shared" si="43"/>
        <v>61</v>
      </c>
      <c r="N186" s="31">
        <f t="shared" si="38"/>
        <v>1</v>
      </c>
      <c r="O186" s="31" t="str">
        <f>IF(LEN(Q186)=0,"",DEC2HEX(MOD(HEX2DEC(INDEX(Assembler!$D$13:$D$512,M186))+N186,65536),4))</f>
        <v/>
      </c>
      <c r="P186" s="78" t="str">
        <f t="shared" si="39"/>
        <v/>
      </c>
      <c r="Q186" s="31" t="str">
        <f>INDEX(Assembler!$E$13:$G$512,M186,N186+1)</f>
        <v/>
      </c>
      <c r="R186" s="81"/>
      <c r="S186" s="31" t="str">
        <f t="shared" si="40"/>
        <v/>
      </c>
      <c r="T186" s="31">
        <f t="shared" si="44"/>
        <v>1</v>
      </c>
      <c r="U186" s="31" t="str">
        <f t="shared" si="32"/>
        <v/>
      </c>
      <c r="V186" s="31" t="str">
        <f t="shared" si="33"/>
        <v/>
      </c>
      <c r="W186" s="31" t="str">
        <f>IF(LEN(U186)=0,"",SUM(T$5:T186))</f>
        <v/>
      </c>
      <c r="X186" s="31" t="str">
        <f t="shared" si="34"/>
        <v/>
      </c>
      <c r="Y186" s="31" t="str">
        <f t="shared" si="41"/>
        <v/>
      </c>
    </row>
    <row r="187" spans="1:25" x14ac:dyDescent="0.2">
      <c r="A187" s="127"/>
      <c r="B187" s="82" t="str">
        <f t="shared" si="30"/>
        <v/>
      </c>
      <c r="C187" s="82" t="str">
        <f t="shared" si="31"/>
        <v/>
      </c>
      <c r="D187" s="127"/>
      <c r="E187" s="82" t="str">
        <f t="shared" si="35"/>
        <v/>
      </c>
      <c r="F187" s="82" t="str">
        <f t="shared" si="36"/>
        <v/>
      </c>
      <c r="G187" s="127"/>
      <c r="H187" s="75" t="str">
        <f t="shared" si="37"/>
        <v/>
      </c>
      <c r="I187" s="127"/>
      <c r="J187" s="75" t="str">
        <f t="shared" si="42"/>
        <v/>
      </c>
      <c r="K187" s="127"/>
      <c r="L187" s="31">
        <v>182</v>
      </c>
      <c r="M187" s="31">
        <f t="shared" si="43"/>
        <v>61</v>
      </c>
      <c r="N187" s="31">
        <f t="shared" si="38"/>
        <v>2</v>
      </c>
      <c r="O187" s="31" t="str">
        <f>IF(LEN(Q187)=0,"",DEC2HEX(MOD(HEX2DEC(INDEX(Assembler!$D$13:$D$512,M187))+N187,65536),4))</f>
        <v/>
      </c>
      <c r="P187" s="78" t="str">
        <f t="shared" si="39"/>
        <v/>
      </c>
      <c r="Q187" s="31" t="str">
        <f>INDEX(Assembler!$E$13:$G$512,M187,N187+1)</f>
        <v/>
      </c>
      <c r="R187" s="81"/>
      <c r="S187" s="31" t="str">
        <f t="shared" si="40"/>
        <v/>
      </c>
      <c r="T187" s="31">
        <f t="shared" si="44"/>
        <v>1</v>
      </c>
      <c r="U187" s="31" t="str">
        <f t="shared" si="32"/>
        <v/>
      </c>
      <c r="V187" s="31" t="str">
        <f t="shared" si="33"/>
        <v/>
      </c>
      <c r="W187" s="31" t="str">
        <f>IF(LEN(U187)=0,"",SUM(T$5:T187))</f>
        <v/>
      </c>
      <c r="X187" s="31" t="str">
        <f t="shared" si="34"/>
        <v/>
      </c>
      <c r="Y187" s="31" t="str">
        <f t="shared" si="41"/>
        <v/>
      </c>
    </row>
    <row r="188" spans="1:25" x14ac:dyDescent="0.2">
      <c r="A188" s="127"/>
      <c r="B188" s="82" t="str">
        <f t="shared" si="30"/>
        <v/>
      </c>
      <c r="C188" s="82" t="str">
        <f t="shared" si="31"/>
        <v/>
      </c>
      <c r="D188" s="127"/>
      <c r="E188" s="82" t="str">
        <f t="shared" si="35"/>
        <v/>
      </c>
      <c r="F188" s="82" t="str">
        <f t="shared" si="36"/>
        <v/>
      </c>
      <c r="G188" s="127"/>
      <c r="H188" s="75" t="str">
        <f t="shared" si="37"/>
        <v/>
      </c>
      <c r="I188" s="127"/>
      <c r="J188" s="75" t="str">
        <f t="shared" si="42"/>
        <v/>
      </c>
      <c r="K188" s="127"/>
      <c r="L188" s="31">
        <v>183</v>
      </c>
      <c r="M188" s="31">
        <f t="shared" si="43"/>
        <v>62</v>
      </c>
      <c r="N188" s="31">
        <f t="shared" si="38"/>
        <v>0</v>
      </c>
      <c r="O188" s="31" t="str">
        <f>IF(LEN(Q188)=0,"",DEC2HEX(MOD(HEX2DEC(INDEX(Assembler!$D$13:$D$512,M188))+N188,65536),4))</f>
        <v/>
      </c>
      <c r="P188" s="78" t="str">
        <f t="shared" si="39"/>
        <v/>
      </c>
      <c r="Q188" s="31" t="str">
        <f>INDEX(Assembler!$E$13:$G$512,M188,N188+1)</f>
        <v/>
      </c>
      <c r="R188" s="81"/>
      <c r="S188" s="31" t="str">
        <f t="shared" si="40"/>
        <v/>
      </c>
      <c r="T188" s="31">
        <f t="shared" si="44"/>
        <v>1</v>
      </c>
      <c r="U188" s="31" t="str">
        <f t="shared" si="32"/>
        <v/>
      </c>
      <c r="V188" s="31" t="str">
        <f t="shared" si="33"/>
        <v/>
      </c>
      <c r="W188" s="31" t="str">
        <f>IF(LEN(U188)=0,"",SUM(T$5:T188))</f>
        <v/>
      </c>
      <c r="X188" s="31" t="str">
        <f t="shared" si="34"/>
        <v/>
      </c>
      <c r="Y188" s="31" t="str">
        <f t="shared" si="41"/>
        <v/>
      </c>
    </row>
    <row r="189" spans="1:25" x14ac:dyDescent="0.2">
      <c r="A189" s="127"/>
      <c r="B189" s="82" t="str">
        <f t="shared" si="30"/>
        <v/>
      </c>
      <c r="C189" s="82" t="str">
        <f t="shared" si="31"/>
        <v/>
      </c>
      <c r="D189" s="127"/>
      <c r="E189" s="82" t="str">
        <f t="shared" si="35"/>
        <v/>
      </c>
      <c r="F189" s="82" t="str">
        <f t="shared" si="36"/>
        <v/>
      </c>
      <c r="G189" s="127"/>
      <c r="H189" s="75" t="str">
        <f t="shared" si="37"/>
        <v/>
      </c>
      <c r="I189" s="127"/>
      <c r="J189" s="75" t="str">
        <f t="shared" si="42"/>
        <v/>
      </c>
      <c r="K189" s="127"/>
      <c r="L189" s="31">
        <v>184</v>
      </c>
      <c r="M189" s="31">
        <f t="shared" si="43"/>
        <v>62</v>
      </c>
      <c r="N189" s="31">
        <f t="shared" si="38"/>
        <v>1</v>
      </c>
      <c r="O189" s="31" t="str">
        <f>IF(LEN(Q189)=0,"",DEC2HEX(MOD(HEX2DEC(INDEX(Assembler!$D$13:$D$512,M189))+N189,65536),4))</f>
        <v/>
      </c>
      <c r="P189" s="78" t="str">
        <f t="shared" si="39"/>
        <v/>
      </c>
      <c r="Q189" s="31" t="str">
        <f>INDEX(Assembler!$E$13:$G$512,M189,N189+1)</f>
        <v/>
      </c>
      <c r="R189" s="81"/>
      <c r="S189" s="31" t="str">
        <f t="shared" si="40"/>
        <v/>
      </c>
      <c r="T189" s="31">
        <f t="shared" si="44"/>
        <v>1</v>
      </c>
      <c r="U189" s="31" t="str">
        <f t="shared" si="32"/>
        <v/>
      </c>
      <c r="V189" s="31" t="str">
        <f t="shared" si="33"/>
        <v/>
      </c>
      <c r="W189" s="31" t="str">
        <f>IF(LEN(U189)=0,"",SUM(T$5:T189))</f>
        <v/>
      </c>
      <c r="X189" s="31" t="str">
        <f t="shared" si="34"/>
        <v/>
      </c>
      <c r="Y189" s="31" t="str">
        <f t="shared" si="41"/>
        <v/>
      </c>
    </row>
    <row r="190" spans="1:25" x14ac:dyDescent="0.2">
      <c r="A190" s="127"/>
      <c r="B190" s="82" t="str">
        <f t="shared" si="30"/>
        <v/>
      </c>
      <c r="C190" s="82" t="str">
        <f t="shared" si="31"/>
        <v/>
      </c>
      <c r="D190" s="127"/>
      <c r="E190" s="82" t="str">
        <f t="shared" si="35"/>
        <v/>
      </c>
      <c r="F190" s="82" t="str">
        <f t="shared" si="36"/>
        <v/>
      </c>
      <c r="G190" s="127"/>
      <c r="H190" s="75" t="str">
        <f t="shared" si="37"/>
        <v/>
      </c>
      <c r="I190" s="127"/>
      <c r="J190" s="75" t="str">
        <f t="shared" si="42"/>
        <v/>
      </c>
      <c r="K190" s="127"/>
      <c r="L190" s="31">
        <v>185</v>
      </c>
      <c r="M190" s="31">
        <f t="shared" si="43"/>
        <v>62</v>
      </c>
      <c r="N190" s="31">
        <f t="shared" si="38"/>
        <v>2</v>
      </c>
      <c r="O190" s="31" t="str">
        <f>IF(LEN(Q190)=0,"",DEC2HEX(MOD(HEX2DEC(INDEX(Assembler!$D$13:$D$512,M190))+N190,65536),4))</f>
        <v/>
      </c>
      <c r="P190" s="78" t="str">
        <f t="shared" si="39"/>
        <v/>
      </c>
      <c r="Q190" s="31" t="str">
        <f>INDEX(Assembler!$E$13:$G$512,M190,N190+1)</f>
        <v/>
      </c>
      <c r="R190" s="81"/>
      <c r="S190" s="31" t="str">
        <f t="shared" si="40"/>
        <v/>
      </c>
      <c r="T190" s="31">
        <f t="shared" si="44"/>
        <v>1</v>
      </c>
      <c r="U190" s="31" t="str">
        <f t="shared" si="32"/>
        <v/>
      </c>
      <c r="V190" s="31" t="str">
        <f t="shared" si="33"/>
        <v/>
      </c>
      <c r="W190" s="31" t="str">
        <f>IF(LEN(U190)=0,"",SUM(T$5:T190))</f>
        <v/>
      </c>
      <c r="X190" s="31" t="str">
        <f t="shared" si="34"/>
        <v/>
      </c>
      <c r="Y190" s="31" t="str">
        <f t="shared" si="41"/>
        <v/>
      </c>
    </row>
    <row r="191" spans="1:25" x14ac:dyDescent="0.2">
      <c r="A191" s="127"/>
      <c r="B191" s="82" t="str">
        <f t="shared" si="30"/>
        <v/>
      </c>
      <c r="C191" s="82" t="str">
        <f t="shared" si="31"/>
        <v/>
      </c>
      <c r="D191" s="127"/>
      <c r="E191" s="82" t="str">
        <f t="shared" si="35"/>
        <v/>
      </c>
      <c r="F191" s="82" t="str">
        <f t="shared" si="36"/>
        <v/>
      </c>
      <c r="G191" s="127"/>
      <c r="H191" s="75" t="str">
        <f t="shared" si="37"/>
        <v/>
      </c>
      <c r="I191" s="127"/>
      <c r="J191" s="75" t="str">
        <f t="shared" si="42"/>
        <v/>
      </c>
      <c r="K191" s="127"/>
      <c r="L191" s="31">
        <v>186</v>
      </c>
      <c r="M191" s="31">
        <f t="shared" si="43"/>
        <v>63</v>
      </c>
      <c r="N191" s="31">
        <f t="shared" si="38"/>
        <v>0</v>
      </c>
      <c r="O191" s="31" t="str">
        <f>IF(LEN(Q191)=0,"",DEC2HEX(MOD(HEX2DEC(INDEX(Assembler!$D$13:$D$512,M191))+N191,65536),4))</f>
        <v/>
      </c>
      <c r="P191" s="78" t="str">
        <f t="shared" si="39"/>
        <v/>
      </c>
      <c r="Q191" s="31" t="str">
        <f>INDEX(Assembler!$E$13:$G$512,M191,N191+1)</f>
        <v/>
      </c>
      <c r="R191" s="81"/>
      <c r="S191" s="31" t="str">
        <f t="shared" si="40"/>
        <v/>
      </c>
      <c r="T191" s="31">
        <f t="shared" si="44"/>
        <v>1</v>
      </c>
      <c r="U191" s="31" t="str">
        <f t="shared" si="32"/>
        <v/>
      </c>
      <c r="V191" s="31" t="str">
        <f t="shared" si="33"/>
        <v/>
      </c>
      <c r="W191" s="31" t="str">
        <f>IF(LEN(U191)=0,"",SUM(T$5:T191))</f>
        <v/>
      </c>
      <c r="X191" s="31" t="str">
        <f t="shared" si="34"/>
        <v/>
      </c>
      <c r="Y191" s="31" t="str">
        <f t="shared" si="41"/>
        <v/>
      </c>
    </row>
    <row r="192" spans="1:25" x14ac:dyDescent="0.2">
      <c r="A192" s="127"/>
      <c r="B192" s="82" t="str">
        <f t="shared" si="30"/>
        <v/>
      </c>
      <c r="C192" s="82" t="str">
        <f t="shared" si="31"/>
        <v/>
      </c>
      <c r="D192" s="127"/>
      <c r="E192" s="82" t="str">
        <f t="shared" si="35"/>
        <v/>
      </c>
      <c r="F192" s="82" t="str">
        <f t="shared" si="36"/>
        <v/>
      </c>
      <c r="G192" s="127"/>
      <c r="H192" s="75" t="str">
        <f t="shared" si="37"/>
        <v/>
      </c>
      <c r="I192" s="127"/>
      <c r="J192" s="75" t="str">
        <f t="shared" si="42"/>
        <v/>
      </c>
      <c r="K192" s="127"/>
      <c r="L192" s="31">
        <v>187</v>
      </c>
      <c r="M192" s="31">
        <f t="shared" si="43"/>
        <v>63</v>
      </c>
      <c r="N192" s="31">
        <f t="shared" si="38"/>
        <v>1</v>
      </c>
      <c r="O192" s="31" t="str">
        <f>IF(LEN(Q192)=0,"",DEC2HEX(MOD(HEX2DEC(INDEX(Assembler!$D$13:$D$512,M192))+N192,65536),4))</f>
        <v/>
      </c>
      <c r="P192" s="78" t="str">
        <f t="shared" si="39"/>
        <v/>
      </c>
      <c r="Q192" s="31" t="str">
        <f>INDEX(Assembler!$E$13:$G$512,M192,N192+1)</f>
        <v/>
      </c>
      <c r="R192" s="81"/>
      <c r="S192" s="31" t="str">
        <f t="shared" si="40"/>
        <v/>
      </c>
      <c r="T192" s="31">
        <f t="shared" si="44"/>
        <v>1</v>
      </c>
      <c r="U192" s="31" t="str">
        <f t="shared" si="32"/>
        <v/>
      </c>
      <c r="V192" s="31" t="str">
        <f t="shared" si="33"/>
        <v/>
      </c>
      <c r="W192" s="31" t="str">
        <f>IF(LEN(U192)=0,"",SUM(T$5:T192))</f>
        <v/>
      </c>
      <c r="X192" s="31" t="str">
        <f t="shared" si="34"/>
        <v/>
      </c>
      <c r="Y192" s="31" t="str">
        <f t="shared" si="41"/>
        <v/>
      </c>
    </row>
    <row r="193" spans="1:25" x14ac:dyDescent="0.2">
      <c r="A193" s="127"/>
      <c r="B193" s="82" t="str">
        <f t="shared" si="30"/>
        <v/>
      </c>
      <c r="C193" s="82" t="str">
        <f t="shared" si="31"/>
        <v/>
      </c>
      <c r="D193" s="127"/>
      <c r="E193" s="82" t="str">
        <f t="shared" si="35"/>
        <v/>
      </c>
      <c r="F193" s="82" t="str">
        <f t="shared" si="36"/>
        <v/>
      </c>
      <c r="G193" s="127"/>
      <c r="H193" s="75" t="str">
        <f t="shared" si="37"/>
        <v/>
      </c>
      <c r="I193" s="127"/>
      <c r="J193" s="75" t="str">
        <f t="shared" si="42"/>
        <v/>
      </c>
      <c r="K193" s="127"/>
      <c r="L193" s="31">
        <v>188</v>
      </c>
      <c r="M193" s="31">
        <f t="shared" si="43"/>
        <v>63</v>
      </c>
      <c r="N193" s="31">
        <f t="shared" si="38"/>
        <v>2</v>
      </c>
      <c r="O193" s="31" t="str">
        <f>IF(LEN(Q193)=0,"",DEC2HEX(MOD(HEX2DEC(INDEX(Assembler!$D$13:$D$512,M193))+N193,65536),4))</f>
        <v/>
      </c>
      <c r="P193" s="78" t="str">
        <f t="shared" si="39"/>
        <v/>
      </c>
      <c r="Q193" s="31" t="str">
        <f>INDEX(Assembler!$E$13:$G$512,M193,N193+1)</f>
        <v/>
      </c>
      <c r="R193" s="81"/>
      <c r="S193" s="31" t="str">
        <f t="shared" si="40"/>
        <v/>
      </c>
      <c r="T193" s="31">
        <f t="shared" si="44"/>
        <v>1</v>
      </c>
      <c r="U193" s="31" t="str">
        <f t="shared" si="32"/>
        <v/>
      </c>
      <c r="V193" s="31" t="str">
        <f t="shared" si="33"/>
        <v/>
      </c>
      <c r="W193" s="31" t="str">
        <f>IF(LEN(U193)=0,"",SUM(T$5:T193))</f>
        <v/>
      </c>
      <c r="X193" s="31" t="str">
        <f t="shared" si="34"/>
        <v/>
      </c>
      <c r="Y193" s="31" t="str">
        <f t="shared" si="41"/>
        <v/>
      </c>
    </row>
    <row r="194" spans="1:25" x14ac:dyDescent="0.2">
      <c r="A194" s="127"/>
      <c r="B194" s="82" t="str">
        <f t="shared" si="30"/>
        <v/>
      </c>
      <c r="C194" s="82" t="str">
        <f t="shared" si="31"/>
        <v/>
      </c>
      <c r="D194" s="127"/>
      <c r="E194" s="82" t="str">
        <f t="shared" si="35"/>
        <v/>
      </c>
      <c r="F194" s="82" t="str">
        <f t="shared" si="36"/>
        <v/>
      </c>
      <c r="G194" s="127"/>
      <c r="H194" s="75" t="str">
        <f t="shared" si="37"/>
        <v/>
      </c>
      <c r="I194" s="127"/>
      <c r="J194" s="75" t="str">
        <f t="shared" si="42"/>
        <v/>
      </c>
      <c r="K194" s="127"/>
      <c r="L194" s="31">
        <v>189</v>
      </c>
      <c r="M194" s="31">
        <f t="shared" si="43"/>
        <v>64</v>
      </c>
      <c r="N194" s="31">
        <f t="shared" si="38"/>
        <v>0</v>
      </c>
      <c r="O194" s="31" t="str">
        <f>IF(LEN(Q194)=0,"",DEC2HEX(MOD(HEX2DEC(INDEX(Assembler!$D$13:$D$512,M194))+N194,65536),4))</f>
        <v/>
      </c>
      <c r="P194" s="78" t="str">
        <f t="shared" si="39"/>
        <v/>
      </c>
      <c r="Q194" s="31" t="str">
        <f>INDEX(Assembler!$E$13:$G$512,M194,N194+1)</f>
        <v/>
      </c>
      <c r="R194" s="81"/>
      <c r="S194" s="31" t="str">
        <f t="shared" si="40"/>
        <v/>
      </c>
      <c r="T194" s="31">
        <f t="shared" si="44"/>
        <v>1</v>
      </c>
      <c r="U194" s="31" t="str">
        <f t="shared" si="32"/>
        <v/>
      </c>
      <c r="V194" s="31" t="str">
        <f t="shared" si="33"/>
        <v/>
      </c>
      <c r="W194" s="31" t="str">
        <f>IF(LEN(U194)=0,"",SUM(T$5:T194))</f>
        <v/>
      </c>
      <c r="X194" s="31" t="str">
        <f t="shared" si="34"/>
        <v/>
      </c>
      <c r="Y194" s="31" t="str">
        <f t="shared" si="41"/>
        <v/>
      </c>
    </row>
    <row r="195" spans="1:25" x14ac:dyDescent="0.2">
      <c r="A195" s="127"/>
      <c r="B195" s="82" t="str">
        <f t="shared" si="30"/>
        <v/>
      </c>
      <c r="C195" s="82" t="str">
        <f t="shared" si="31"/>
        <v/>
      </c>
      <c r="D195" s="127"/>
      <c r="E195" s="82" t="str">
        <f t="shared" si="35"/>
        <v/>
      </c>
      <c r="F195" s="82" t="str">
        <f t="shared" si="36"/>
        <v/>
      </c>
      <c r="G195" s="127"/>
      <c r="H195" s="75" t="str">
        <f t="shared" si="37"/>
        <v/>
      </c>
      <c r="I195" s="127"/>
      <c r="J195" s="75" t="str">
        <f t="shared" si="42"/>
        <v/>
      </c>
      <c r="K195" s="127"/>
      <c r="L195" s="31">
        <v>190</v>
      </c>
      <c r="M195" s="31">
        <f t="shared" si="43"/>
        <v>64</v>
      </c>
      <c r="N195" s="31">
        <f t="shared" si="38"/>
        <v>1</v>
      </c>
      <c r="O195" s="31" t="str">
        <f>IF(LEN(Q195)=0,"",DEC2HEX(MOD(HEX2DEC(INDEX(Assembler!$D$13:$D$512,M195))+N195,65536),4))</f>
        <v/>
      </c>
      <c r="P195" s="78" t="str">
        <f t="shared" si="39"/>
        <v/>
      </c>
      <c r="Q195" s="31" t="str">
        <f>INDEX(Assembler!$E$13:$G$512,M195,N195+1)</f>
        <v/>
      </c>
      <c r="R195" s="81"/>
      <c r="S195" s="31" t="str">
        <f t="shared" si="40"/>
        <v/>
      </c>
      <c r="T195" s="31">
        <f t="shared" si="44"/>
        <v>1</v>
      </c>
      <c r="U195" s="31" t="str">
        <f t="shared" si="32"/>
        <v/>
      </c>
      <c r="V195" s="31" t="str">
        <f t="shared" si="33"/>
        <v/>
      </c>
      <c r="W195" s="31" t="str">
        <f>IF(LEN(U195)=0,"",SUM(T$5:T195))</f>
        <v/>
      </c>
      <c r="X195" s="31" t="str">
        <f t="shared" si="34"/>
        <v/>
      </c>
      <c r="Y195" s="31" t="str">
        <f t="shared" si="41"/>
        <v/>
      </c>
    </row>
    <row r="196" spans="1:25" x14ac:dyDescent="0.2">
      <c r="A196" s="127"/>
      <c r="B196" s="82" t="str">
        <f t="shared" si="30"/>
        <v/>
      </c>
      <c r="C196" s="82" t="str">
        <f t="shared" si="31"/>
        <v/>
      </c>
      <c r="D196" s="127"/>
      <c r="E196" s="82" t="str">
        <f t="shared" si="35"/>
        <v/>
      </c>
      <c r="F196" s="82" t="str">
        <f t="shared" si="36"/>
        <v/>
      </c>
      <c r="G196" s="127"/>
      <c r="H196" s="75" t="str">
        <f t="shared" si="37"/>
        <v/>
      </c>
      <c r="I196" s="127"/>
      <c r="J196" s="75" t="str">
        <f t="shared" si="42"/>
        <v/>
      </c>
      <c r="K196" s="127"/>
      <c r="L196" s="31">
        <v>191</v>
      </c>
      <c r="M196" s="31">
        <f t="shared" si="43"/>
        <v>64</v>
      </c>
      <c r="N196" s="31">
        <f t="shared" si="38"/>
        <v>2</v>
      </c>
      <c r="O196" s="31" t="str">
        <f>IF(LEN(Q196)=0,"",DEC2HEX(MOD(HEX2DEC(INDEX(Assembler!$D$13:$D$512,M196))+N196,65536),4))</f>
        <v/>
      </c>
      <c r="P196" s="78" t="str">
        <f t="shared" si="39"/>
        <v/>
      </c>
      <c r="Q196" s="31" t="str">
        <f>INDEX(Assembler!$E$13:$G$512,M196,N196+1)</f>
        <v/>
      </c>
      <c r="R196" s="81"/>
      <c r="S196" s="31" t="str">
        <f t="shared" si="40"/>
        <v/>
      </c>
      <c r="T196" s="31">
        <f t="shared" si="44"/>
        <v>1</v>
      </c>
      <c r="U196" s="31" t="str">
        <f t="shared" si="32"/>
        <v/>
      </c>
      <c r="V196" s="31" t="str">
        <f t="shared" si="33"/>
        <v/>
      </c>
      <c r="W196" s="31" t="str">
        <f>IF(LEN(U196)=0,"",SUM(T$5:T196))</f>
        <v/>
      </c>
      <c r="X196" s="31" t="str">
        <f t="shared" si="34"/>
        <v/>
      </c>
      <c r="Y196" s="31" t="str">
        <f t="shared" si="41"/>
        <v/>
      </c>
    </row>
    <row r="197" spans="1:25" x14ac:dyDescent="0.2">
      <c r="A197" s="127"/>
      <c r="B197" s="82" t="str">
        <f t="shared" ref="B197:B260" si="45">IF(LEN(S197)=0,"",DEC2HEX(S197,4))</f>
        <v/>
      </c>
      <c r="C197" s="82" t="str">
        <f t="shared" ref="C197:C260" si="46">IF(LEN(B197)=0,"",VLOOKUP(B197,$O$5:$Q$1494,3,0))</f>
        <v/>
      </c>
      <c r="D197" s="127"/>
      <c r="E197" s="82" t="str">
        <f t="shared" si="35"/>
        <v/>
      </c>
      <c r="F197" s="82" t="str">
        <f t="shared" si="36"/>
        <v/>
      </c>
      <c r="G197" s="127"/>
      <c r="H197" s="75" t="str">
        <f t="shared" si="37"/>
        <v/>
      </c>
      <c r="I197" s="127"/>
      <c r="J197" s="75" t="str">
        <f t="shared" si="42"/>
        <v/>
      </c>
      <c r="K197" s="127"/>
      <c r="L197" s="31">
        <v>192</v>
      </c>
      <c r="M197" s="31">
        <f t="shared" si="43"/>
        <v>65</v>
      </c>
      <c r="N197" s="31">
        <f t="shared" si="38"/>
        <v>0</v>
      </c>
      <c r="O197" s="31" t="str">
        <f>IF(LEN(Q197)=0,"",DEC2HEX(MOD(HEX2DEC(INDEX(Assembler!$D$13:$D$512,M197))+N197,65536),4))</f>
        <v/>
      </c>
      <c r="P197" s="78" t="str">
        <f t="shared" si="39"/>
        <v/>
      </c>
      <c r="Q197" s="31" t="str">
        <f>INDEX(Assembler!$E$13:$G$512,M197,N197+1)</f>
        <v/>
      </c>
      <c r="R197" s="81"/>
      <c r="S197" s="31" t="str">
        <f t="shared" si="40"/>
        <v/>
      </c>
      <c r="T197" s="31">
        <f t="shared" si="44"/>
        <v>1</v>
      </c>
      <c r="U197" s="31" t="str">
        <f t="shared" ref="U197:U260" si="47">IF(OR(LEN(S197)=0,T197=0),"",IF(T198=1,1,IF(T199=1,2,IF(T200=1,3,IF(T201=1,4,IF(T202=1,5,IF(T203=1,6,IF(T204=1,7,IF(T205=1,8,IF(T206=1,9,IF(T207=1,10,IF(T208=1,11,IF(T209=1,12,IF(T210=1,13,IF(T211=1,14,IF(T212=1,15,16))))))))))))))))</f>
        <v/>
      </c>
      <c r="V197" s="31" t="str">
        <f t="shared" ref="V197:V260" si="48">IF(OR(LEN(S197)=0,T197=0),"",MOD(U197+HEX2DEC(LEFT(B197,2))+HEX2DEC(RIGHT(B197,2))+HEX2DEC(C197)+IF(T198=1,0,HEX2DEC(C198)+IF(T199=1,0,HEX2DEC(C199)+IF(T200=1,0,HEX2DEC(C200)+IF(T201=1,0,HEX2DEC(C201)+IF(T202=1,0,HEX2DEC(C202)+IF(T203=1,0,HEX2DEC(C203)+IF(T204=1,0,HEX2DEC(C204)+IF(T205=1,0,HEX2DEC(C205)+IF(T206=1,0,HEX2DEC(C206)+IF(T207=1,0,HEX2DEC(C207)+IF(T208=1,0,HEX2DEC(C208)+IF(T209=1,0,HEX2DEC(C209)+IF(T210=1,0,HEX2DEC(C210)+IF(T211=1,0,HEX2DEC(C211)+IF(T212=1,0,HEX2DEC(C212)))))))))))))))),256))</f>
        <v/>
      </c>
      <c r="W197" s="31" t="str">
        <f>IF(LEN(U197)=0,"",SUM(T$5:T197))</f>
        <v/>
      </c>
      <c r="X197" s="31" t="str">
        <f t="shared" ref="X197:X260" si="49">IF(LEN(W197)=0,"",CONCATENATE(":",DEC2HEX(U197,2),B197,"00",C197,IF(U197&gt;1,C198,""),IF(U197&gt;2,C199,""),IF(U197&gt;3,C200,""),IF(U197&gt;4,C201,""),IF(U197&gt;5,C202,""),IF(U197&gt;6,C203,""),IF(U197&gt;7,C204,""),IF(U197&gt;8,C205,""),IF(U197&gt;9,C206,""),IF(U197&gt;10,C207,""),IF(U197&gt;11,C208,""),IF(U197&gt;12,C209,""),IF(U197&gt;13,C210,""),IF(U197&gt;14,C211,""),IF(U197&gt;15,C212,""),DEC2HEX(MOD(-V197,256),2)))</f>
        <v/>
      </c>
      <c r="Y197" s="31" t="str">
        <f t="shared" si="41"/>
        <v/>
      </c>
    </row>
    <row r="198" spans="1:25" x14ac:dyDescent="0.2">
      <c r="A198" s="127"/>
      <c r="B198" s="82" t="str">
        <f t="shared" si="45"/>
        <v/>
      </c>
      <c r="C198" s="82" t="str">
        <f t="shared" si="46"/>
        <v/>
      </c>
      <c r="D198" s="127"/>
      <c r="E198" s="82" t="str">
        <f t="shared" ref="E198:E261" si="50">IF(LEN(B198)=0,"",DEC2OCT(HEX2DEC(B198),6))</f>
        <v/>
      </c>
      <c r="F198" s="82" t="str">
        <f t="shared" ref="F198:F261" si="51">IF(LEN(C198)=0,"",DEC2OCT(HEX2DEC(C198),3))</f>
        <v/>
      </c>
      <c r="G198" s="127"/>
      <c r="H198" s="75" t="str">
        <f t="shared" ref="H198:H261" si="52">IF(ISNA(MATCH(L198+1,$W$5:$W$1504,0)),IF(ISNA(MATCH(L198,$W$5:$W$1504,0)),"",":0000000000"),VLOOKUP(L198+1,$W$5:$X$1504,2,0))</f>
        <v/>
      </c>
      <c r="I198" s="127"/>
      <c r="J198" s="75" t="str">
        <f t="shared" si="42"/>
        <v/>
      </c>
      <c r="K198" s="127"/>
      <c r="L198" s="31">
        <v>193</v>
      </c>
      <c r="M198" s="31">
        <f t="shared" si="43"/>
        <v>65</v>
      </c>
      <c r="N198" s="31">
        <f t="shared" ref="N198:N261" si="53">MOD(L198,3)</f>
        <v>1</v>
      </c>
      <c r="O198" s="31" t="str">
        <f>IF(LEN(Q198)=0,"",DEC2HEX(MOD(HEX2DEC(INDEX(Assembler!$D$13:$D$512,M198))+N198,65536),4))</f>
        <v/>
      </c>
      <c r="P198" s="78" t="str">
        <f t="shared" ref="P198:P261" si="54">IF(LEN(O198)=0,"",VALUE(HEX2DEC(O198)))</f>
        <v/>
      </c>
      <c r="Q198" s="31" t="str">
        <f>INDEX(Assembler!$E$13:$G$512,M198,N198+1)</f>
        <v/>
      </c>
      <c r="R198" s="81"/>
      <c r="S198" s="31" t="str">
        <f t="shared" ref="S198:S261" si="55">IF(ISNUMBER(SMALL($P$5:$P$1504,L198+1)),SMALL($P$5:$P$1504,L198+1),"")</f>
        <v/>
      </c>
      <c r="T198" s="31">
        <f t="shared" si="44"/>
        <v>1</v>
      </c>
      <c r="U198" s="31" t="str">
        <f t="shared" si="47"/>
        <v/>
      </c>
      <c r="V198" s="31" t="str">
        <f t="shared" si="48"/>
        <v/>
      </c>
      <c r="W198" s="31" t="str">
        <f>IF(LEN(U198)=0,"",SUM(T$5:T198))</f>
        <v/>
      </c>
      <c r="X198" s="31" t="str">
        <f t="shared" si="49"/>
        <v/>
      </c>
      <c r="Y198" s="31" t="str">
        <f t="shared" ref="Y198:Y261" si="56">IF(LEN(X198)=0,"",CONCATENATE(MID(X198,4,4),": ",MID(X198,10,2),IF(U198&gt;1,CONCATENATE(" ",MID(X198,12,2)),""),IF(U198&gt;2,CONCATENATE(" ",MID(X198,14,2)),""),IF(U198&gt;3,CONCATENATE(" ",MID(X198,16,2)),""),IF(U198&gt;4,CONCATENATE(" ",MID(X198,18,2)),""),IF(U198&gt;5,CONCATENATE(" ",MID(X198,20,2)),""),IF(U198&gt;6,CONCATENATE(" ",MID(X198,22,2)),""),IF(U198&gt;7,CONCATENATE(" ",MID(X198,24,2)),""),IF(U198&gt;8,CONCATENATE(" ",MID(X198,26,2)),""),IF(U198&gt;9,CONCATENATE(" ",MID(X198,28,2)),""),IF(U198&gt;10,CONCATENATE(" ",MID(X198,30,2)),""),IF(U198&gt;11,CONCATENATE(" ",MID(X198,32,2)),""),IF(U198&gt;12,CONCATENATE(" ",MID(X198,34,2)),""),IF(U198&gt;13,CONCATENATE(" ",MID(X198,36,2)),""),IF(U198&gt;14,CONCATENATE(" ",MID(X198,38,2)),""),IF(U198&gt;15,CONCATENATE(" ",MID(X198,40,2)),"")))</f>
        <v/>
      </c>
    </row>
    <row r="199" spans="1:25" x14ac:dyDescent="0.2">
      <c r="A199" s="127"/>
      <c r="B199" s="82" t="str">
        <f t="shared" si="45"/>
        <v/>
      </c>
      <c r="C199" s="82" t="str">
        <f t="shared" si="46"/>
        <v/>
      </c>
      <c r="D199" s="127"/>
      <c r="E199" s="82" t="str">
        <f t="shared" si="50"/>
        <v/>
      </c>
      <c r="F199" s="82" t="str">
        <f t="shared" si="51"/>
        <v/>
      </c>
      <c r="G199" s="127"/>
      <c r="H199" s="75" t="str">
        <f t="shared" si="52"/>
        <v/>
      </c>
      <c r="I199" s="127"/>
      <c r="J199" s="75" t="str">
        <f t="shared" ref="J199:J262" si="57">IF(LEN(H198)&lt;12,"",VLOOKUP(H198,$X$5:$Y$1504,2,0))</f>
        <v/>
      </c>
      <c r="K199" s="127"/>
      <c r="L199" s="31">
        <v>194</v>
      </c>
      <c r="M199" s="31">
        <f t="shared" ref="M199:M262" si="58">INT(L199/3)+1</f>
        <v>65</v>
      </c>
      <c r="N199" s="31">
        <f t="shared" si="53"/>
        <v>2</v>
      </c>
      <c r="O199" s="31" t="str">
        <f>IF(LEN(Q199)=0,"",DEC2HEX(MOD(HEX2DEC(INDEX(Assembler!$D$13:$D$512,M199))+N199,65536),4))</f>
        <v/>
      </c>
      <c r="P199" s="78" t="str">
        <f t="shared" si="54"/>
        <v/>
      </c>
      <c r="Q199" s="31" t="str">
        <f>INDEX(Assembler!$E$13:$G$512,M199,N199+1)</f>
        <v/>
      </c>
      <c r="R199" s="81"/>
      <c r="S199" s="31" t="str">
        <f t="shared" si="55"/>
        <v/>
      </c>
      <c r="T199" s="31">
        <f t="shared" si="44"/>
        <v>1</v>
      </c>
      <c r="U199" s="31" t="str">
        <f t="shared" si="47"/>
        <v/>
      </c>
      <c r="V199" s="31" t="str">
        <f t="shared" si="48"/>
        <v/>
      </c>
      <c r="W199" s="31" t="str">
        <f>IF(LEN(U199)=0,"",SUM(T$5:T199))</f>
        <v/>
      </c>
      <c r="X199" s="31" t="str">
        <f t="shared" si="49"/>
        <v/>
      </c>
      <c r="Y199" s="31" t="str">
        <f t="shared" si="56"/>
        <v/>
      </c>
    </row>
    <row r="200" spans="1:25" x14ac:dyDescent="0.2">
      <c r="A200" s="127"/>
      <c r="B200" s="82" t="str">
        <f t="shared" si="45"/>
        <v/>
      </c>
      <c r="C200" s="82" t="str">
        <f t="shared" si="46"/>
        <v/>
      </c>
      <c r="D200" s="127"/>
      <c r="E200" s="82" t="str">
        <f t="shared" si="50"/>
        <v/>
      </c>
      <c r="F200" s="82" t="str">
        <f t="shared" si="51"/>
        <v/>
      </c>
      <c r="G200" s="127"/>
      <c r="H200" s="75" t="str">
        <f t="shared" si="52"/>
        <v/>
      </c>
      <c r="I200" s="127"/>
      <c r="J200" s="75" t="str">
        <f t="shared" si="57"/>
        <v/>
      </c>
      <c r="K200" s="127"/>
      <c r="L200" s="31">
        <v>195</v>
      </c>
      <c r="M200" s="31">
        <f t="shared" si="58"/>
        <v>66</v>
      </c>
      <c r="N200" s="31">
        <f t="shared" si="53"/>
        <v>0</v>
      </c>
      <c r="O200" s="31" t="str">
        <f>IF(LEN(Q200)=0,"",DEC2HEX(MOD(HEX2DEC(INDEX(Assembler!$D$13:$D$512,M200))+N200,65536),4))</f>
        <v/>
      </c>
      <c r="P200" s="78" t="str">
        <f t="shared" si="54"/>
        <v/>
      </c>
      <c r="Q200" s="31" t="str">
        <f>INDEX(Assembler!$E$13:$G$512,M200,N200+1)</f>
        <v/>
      </c>
      <c r="R200" s="81"/>
      <c r="S200" s="31" t="str">
        <f t="shared" si="55"/>
        <v/>
      </c>
      <c r="T200" s="31">
        <f t="shared" si="44"/>
        <v>1</v>
      </c>
      <c r="U200" s="31" t="str">
        <f t="shared" si="47"/>
        <v/>
      </c>
      <c r="V200" s="31" t="str">
        <f t="shared" si="48"/>
        <v/>
      </c>
      <c r="W200" s="31" t="str">
        <f>IF(LEN(U200)=0,"",SUM(T$5:T200))</f>
        <v/>
      </c>
      <c r="X200" s="31" t="str">
        <f t="shared" si="49"/>
        <v/>
      </c>
      <c r="Y200" s="31" t="str">
        <f t="shared" si="56"/>
        <v/>
      </c>
    </row>
    <row r="201" spans="1:25" x14ac:dyDescent="0.2">
      <c r="A201" s="127"/>
      <c r="B201" s="82" t="str">
        <f t="shared" si="45"/>
        <v/>
      </c>
      <c r="C201" s="82" t="str">
        <f t="shared" si="46"/>
        <v/>
      </c>
      <c r="D201" s="127"/>
      <c r="E201" s="82" t="str">
        <f t="shared" si="50"/>
        <v/>
      </c>
      <c r="F201" s="82" t="str">
        <f t="shared" si="51"/>
        <v/>
      </c>
      <c r="G201" s="127"/>
      <c r="H201" s="75" t="str">
        <f t="shared" si="52"/>
        <v/>
      </c>
      <c r="I201" s="127"/>
      <c r="J201" s="75" t="str">
        <f t="shared" si="57"/>
        <v/>
      </c>
      <c r="K201" s="127"/>
      <c r="L201" s="31">
        <v>196</v>
      </c>
      <c r="M201" s="31">
        <f t="shared" si="58"/>
        <v>66</v>
      </c>
      <c r="N201" s="31">
        <f t="shared" si="53"/>
        <v>1</v>
      </c>
      <c r="O201" s="31" t="str">
        <f>IF(LEN(Q201)=0,"",DEC2HEX(MOD(HEX2DEC(INDEX(Assembler!$D$13:$D$512,M201))+N201,65536),4))</f>
        <v/>
      </c>
      <c r="P201" s="78" t="str">
        <f t="shared" si="54"/>
        <v/>
      </c>
      <c r="Q201" s="31" t="str">
        <f>INDEX(Assembler!$E$13:$G$512,M201,N201+1)</f>
        <v/>
      </c>
      <c r="R201" s="81"/>
      <c r="S201" s="31" t="str">
        <f t="shared" si="55"/>
        <v/>
      </c>
      <c r="T201" s="31">
        <f t="shared" si="44"/>
        <v>1</v>
      </c>
      <c r="U201" s="31" t="str">
        <f t="shared" si="47"/>
        <v/>
      </c>
      <c r="V201" s="31" t="str">
        <f t="shared" si="48"/>
        <v/>
      </c>
      <c r="W201" s="31" t="str">
        <f>IF(LEN(U201)=0,"",SUM(T$5:T201))</f>
        <v/>
      </c>
      <c r="X201" s="31" t="str">
        <f t="shared" si="49"/>
        <v/>
      </c>
      <c r="Y201" s="31" t="str">
        <f t="shared" si="56"/>
        <v/>
      </c>
    </row>
    <row r="202" spans="1:25" x14ac:dyDescent="0.2">
      <c r="A202" s="127"/>
      <c r="B202" s="82" t="str">
        <f t="shared" si="45"/>
        <v/>
      </c>
      <c r="C202" s="82" t="str">
        <f t="shared" si="46"/>
        <v/>
      </c>
      <c r="D202" s="127"/>
      <c r="E202" s="82" t="str">
        <f t="shared" si="50"/>
        <v/>
      </c>
      <c r="F202" s="82" t="str">
        <f t="shared" si="51"/>
        <v/>
      </c>
      <c r="G202" s="127"/>
      <c r="H202" s="75" t="str">
        <f t="shared" si="52"/>
        <v/>
      </c>
      <c r="I202" s="127"/>
      <c r="J202" s="75" t="str">
        <f t="shared" si="57"/>
        <v/>
      </c>
      <c r="K202" s="127"/>
      <c r="L202" s="31">
        <v>197</v>
      </c>
      <c r="M202" s="31">
        <f t="shared" si="58"/>
        <v>66</v>
      </c>
      <c r="N202" s="31">
        <f t="shared" si="53"/>
        <v>2</v>
      </c>
      <c r="O202" s="31" t="str">
        <f>IF(LEN(Q202)=0,"",DEC2HEX(MOD(HEX2DEC(INDEX(Assembler!$D$13:$D$512,M202))+N202,65536),4))</f>
        <v/>
      </c>
      <c r="P202" s="78" t="str">
        <f t="shared" si="54"/>
        <v/>
      </c>
      <c r="Q202" s="31" t="str">
        <f>INDEX(Assembler!$E$13:$G$512,M202,N202+1)</f>
        <v/>
      </c>
      <c r="R202" s="81"/>
      <c r="S202" s="31" t="str">
        <f t="shared" si="55"/>
        <v/>
      </c>
      <c r="T202" s="31">
        <f t="shared" si="44"/>
        <v>1</v>
      </c>
      <c r="U202" s="31" t="str">
        <f t="shared" si="47"/>
        <v/>
      </c>
      <c r="V202" s="31" t="str">
        <f t="shared" si="48"/>
        <v/>
      </c>
      <c r="W202" s="31" t="str">
        <f>IF(LEN(U202)=0,"",SUM(T$5:T202))</f>
        <v/>
      </c>
      <c r="X202" s="31" t="str">
        <f t="shared" si="49"/>
        <v/>
      </c>
      <c r="Y202" s="31" t="str">
        <f t="shared" si="56"/>
        <v/>
      </c>
    </row>
    <row r="203" spans="1:25" x14ac:dyDescent="0.2">
      <c r="A203" s="127"/>
      <c r="B203" s="82" t="str">
        <f t="shared" si="45"/>
        <v/>
      </c>
      <c r="C203" s="82" t="str">
        <f t="shared" si="46"/>
        <v/>
      </c>
      <c r="D203" s="127"/>
      <c r="E203" s="82" t="str">
        <f t="shared" si="50"/>
        <v/>
      </c>
      <c r="F203" s="82" t="str">
        <f t="shared" si="51"/>
        <v/>
      </c>
      <c r="G203" s="127"/>
      <c r="H203" s="75" t="str">
        <f t="shared" si="52"/>
        <v/>
      </c>
      <c r="I203" s="127"/>
      <c r="J203" s="75" t="str">
        <f t="shared" si="57"/>
        <v/>
      </c>
      <c r="K203" s="127"/>
      <c r="L203" s="31">
        <v>198</v>
      </c>
      <c r="M203" s="31">
        <f t="shared" si="58"/>
        <v>67</v>
      </c>
      <c r="N203" s="31">
        <f t="shared" si="53"/>
        <v>0</v>
      </c>
      <c r="O203" s="31" t="str">
        <f>IF(LEN(Q203)=0,"",DEC2HEX(MOD(HEX2DEC(INDEX(Assembler!$D$13:$D$512,M203))+N203,65536),4))</f>
        <v/>
      </c>
      <c r="P203" s="78" t="str">
        <f t="shared" si="54"/>
        <v/>
      </c>
      <c r="Q203" s="31" t="str">
        <f>INDEX(Assembler!$E$13:$G$512,M203,N203+1)</f>
        <v/>
      </c>
      <c r="R203" s="81"/>
      <c r="S203" s="31" t="str">
        <f t="shared" si="55"/>
        <v/>
      </c>
      <c r="T203" s="31">
        <f t="shared" si="44"/>
        <v>1</v>
      </c>
      <c r="U203" s="31" t="str">
        <f t="shared" si="47"/>
        <v/>
      </c>
      <c r="V203" s="31" t="str">
        <f t="shared" si="48"/>
        <v/>
      </c>
      <c r="W203" s="31" t="str">
        <f>IF(LEN(U203)=0,"",SUM(T$5:T203))</f>
        <v/>
      </c>
      <c r="X203" s="31" t="str">
        <f t="shared" si="49"/>
        <v/>
      </c>
      <c r="Y203" s="31" t="str">
        <f t="shared" si="56"/>
        <v/>
      </c>
    </row>
    <row r="204" spans="1:25" x14ac:dyDescent="0.2">
      <c r="A204" s="127"/>
      <c r="B204" s="82" t="str">
        <f t="shared" si="45"/>
        <v/>
      </c>
      <c r="C204" s="82" t="str">
        <f t="shared" si="46"/>
        <v/>
      </c>
      <c r="D204" s="127"/>
      <c r="E204" s="82" t="str">
        <f t="shared" si="50"/>
        <v/>
      </c>
      <c r="F204" s="82" t="str">
        <f t="shared" si="51"/>
        <v/>
      </c>
      <c r="G204" s="127"/>
      <c r="H204" s="75" t="str">
        <f t="shared" si="52"/>
        <v/>
      </c>
      <c r="I204" s="127"/>
      <c r="J204" s="75" t="str">
        <f t="shared" si="57"/>
        <v/>
      </c>
      <c r="K204" s="127"/>
      <c r="L204" s="31">
        <v>199</v>
      </c>
      <c r="M204" s="31">
        <f t="shared" si="58"/>
        <v>67</v>
      </c>
      <c r="N204" s="31">
        <f t="shared" si="53"/>
        <v>1</v>
      </c>
      <c r="O204" s="31" t="str">
        <f>IF(LEN(Q204)=0,"",DEC2HEX(MOD(HEX2DEC(INDEX(Assembler!$D$13:$D$512,M204))+N204,65536),4))</f>
        <v/>
      </c>
      <c r="P204" s="78" t="str">
        <f t="shared" si="54"/>
        <v/>
      </c>
      <c r="Q204" s="31" t="str">
        <f>INDEX(Assembler!$E$13:$G$512,M204,N204+1)</f>
        <v/>
      </c>
      <c r="R204" s="81"/>
      <c r="S204" s="31" t="str">
        <f t="shared" si="55"/>
        <v/>
      </c>
      <c r="T204" s="31">
        <f t="shared" si="44"/>
        <v>1</v>
      </c>
      <c r="U204" s="31" t="str">
        <f t="shared" si="47"/>
        <v/>
      </c>
      <c r="V204" s="31" t="str">
        <f t="shared" si="48"/>
        <v/>
      </c>
      <c r="W204" s="31" t="str">
        <f>IF(LEN(U204)=0,"",SUM(T$5:T204))</f>
        <v/>
      </c>
      <c r="X204" s="31" t="str">
        <f t="shared" si="49"/>
        <v/>
      </c>
      <c r="Y204" s="31" t="str">
        <f t="shared" si="56"/>
        <v/>
      </c>
    </row>
    <row r="205" spans="1:25" x14ac:dyDescent="0.2">
      <c r="A205" s="127"/>
      <c r="B205" s="82" t="str">
        <f t="shared" si="45"/>
        <v/>
      </c>
      <c r="C205" s="82" t="str">
        <f t="shared" si="46"/>
        <v/>
      </c>
      <c r="D205" s="127"/>
      <c r="E205" s="82" t="str">
        <f t="shared" si="50"/>
        <v/>
      </c>
      <c r="F205" s="82" t="str">
        <f t="shared" si="51"/>
        <v/>
      </c>
      <c r="G205" s="127"/>
      <c r="H205" s="75" t="str">
        <f t="shared" si="52"/>
        <v/>
      </c>
      <c r="I205" s="127"/>
      <c r="J205" s="75" t="str">
        <f t="shared" si="57"/>
        <v/>
      </c>
      <c r="K205" s="127"/>
      <c r="L205" s="31">
        <v>200</v>
      </c>
      <c r="M205" s="31">
        <f t="shared" si="58"/>
        <v>67</v>
      </c>
      <c r="N205" s="31">
        <f t="shared" si="53"/>
        <v>2</v>
      </c>
      <c r="O205" s="31" t="str">
        <f>IF(LEN(Q205)=0,"",DEC2HEX(MOD(HEX2DEC(INDEX(Assembler!$D$13:$D$512,M205))+N205,65536),4))</f>
        <v/>
      </c>
      <c r="P205" s="78" t="str">
        <f t="shared" si="54"/>
        <v/>
      </c>
      <c r="Q205" s="31" t="str">
        <f>INDEX(Assembler!$E$13:$G$512,M205,N205+1)</f>
        <v/>
      </c>
      <c r="R205" s="81"/>
      <c r="S205" s="31" t="str">
        <f t="shared" si="55"/>
        <v/>
      </c>
      <c r="T205" s="31">
        <f t="shared" si="44"/>
        <v>1</v>
      </c>
      <c r="U205" s="31" t="str">
        <f t="shared" si="47"/>
        <v/>
      </c>
      <c r="V205" s="31" t="str">
        <f t="shared" si="48"/>
        <v/>
      </c>
      <c r="W205" s="31" t="str">
        <f>IF(LEN(U205)=0,"",SUM(T$5:T205))</f>
        <v/>
      </c>
      <c r="X205" s="31" t="str">
        <f t="shared" si="49"/>
        <v/>
      </c>
      <c r="Y205" s="31" t="str">
        <f t="shared" si="56"/>
        <v/>
      </c>
    </row>
    <row r="206" spans="1:25" x14ac:dyDescent="0.2">
      <c r="A206" s="127"/>
      <c r="B206" s="82" t="str">
        <f t="shared" si="45"/>
        <v/>
      </c>
      <c r="C206" s="82" t="str">
        <f t="shared" si="46"/>
        <v/>
      </c>
      <c r="D206" s="127"/>
      <c r="E206" s="82" t="str">
        <f t="shared" si="50"/>
        <v/>
      </c>
      <c r="F206" s="82" t="str">
        <f t="shared" si="51"/>
        <v/>
      </c>
      <c r="G206" s="127"/>
      <c r="H206" s="75" t="str">
        <f t="shared" si="52"/>
        <v/>
      </c>
      <c r="I206" s="127"/>
      <c r="J206" s="75" t="str">
        <f t="shared" si="57"/>
        <v/>
      </c>
      <c r="K206" s="127"/>
      <c r="L206" s="31">
        <v>201</v>
      </c>
      <c r="M206" s="31">
        <f t="shared" si="58"/>
        <v>68</v>
      </c>
      <c r="N206" s="31">
        <f t="shared" si="53"/>
        <v>0</v>
      </c>
      <c r="O206" s="31" t="str">
        <f>IF(LEN(Q206)=0,"",DEC2HEX(MOD(HEX2DEC(INDEX(Assembler!$D$13:$D$512,M206))+N206,65536),4))</f>
        <v/>
      </c>
      <c r="P206" s="78" t="str">
        <f t="shared" si="54"/>
        <v/>
      </c>
      <c r="Q206" s="31" t="str">
        <f>INDEX(Assembler!$E$13:$G$512,M206,N206+1)</f>
        <v/>
      </c>
      <c r="R206" s="81"/>
      <c r="S206" s="31" t="str">
        <f t="shared" si="55"/>
        <v/>
      </c>
      <c r="T206" s="31">
        <f t="shared" si="44"/>
        <v>1</v>
      </c>
      <c r="U206" s="31" t="str">
        <f t="shared" si="47"/>
        <v/>
      </c>
      <c r="V206" s="31" t="str">
        <f t="shared" si="48"/>
        <v/>
      </c>
      <c r="W206" s="31" t="str">
        <f>IF(LEN(U206)=0,"",SUM(T$5:T206))</f>
        <v/>
      </c>
      <c r="X206" s="31" t="str">
        <f t="shared" si="49"/>
        <v/>
      </c>
      <c r="Y206" s="31" t="str">
        <f t="shared" si="56"/>
        <v/>
      </c>
    </row>
    <row r="207" spans="1:25" x14ac:dyDescent="0.2">
      <c r="A207" s="127"/>
      <c r="B207" s="82" t="str">
        <f t="shared" si="45"/>
        <v/>
      </c>
      <c r="C207" s="82" t="str">
        <f t="shared" si="46"/>
        <v/>
      </c>
      <c r="D207" s="127"/>
      <c r="E207" s="82" t="str">
        <f t="shared" si="50"/>
        <v/>
      </c>
      <c r="F207" s="82" t="str">
        <f t="shared" si="51"/>
        <v/>
      </c>
      <c r="G207" s="127"/>
      <c r="H207" s="75" t="str">
        <f t="shared" si="52"/>
        <v/>
      </c>
      <c r="I207" s="127"/>
      <c r="J207" s="75" t="str">
        <f t="shared" si="57"/>
        <v/>
      </c>
      <c r="K207" s="127"/>
      <c r="L207" s="31">
        <v>202</v>
      </c>
      <c r="M207" s="31">
        <f t="shared" si="58"/>
        <v>68</v>
      </c>
      <c r="N207" s="31">
        <f t="shared" si="53"/>
        <v>1</v>
      </c>
      <c r="O207" s="31" t="str">
        <f>IF(LEN(Q207)=0,"",DEC2HEX(MOD(HEX2DEC(INDEX(Assembler!$D$13:$D$512,M207))+N207,65536),4))</f>
        <v/>
      </c>
      <c r="P207" s="78" t="str">
        <f t="shared" si="54"/>
        <v/>
      </c>
      <c r="Q207" s="31" t="str">
        <f>INDEX(Assembler!$E$13:$G$512,M207,N207+1)</f>
        <v/>
      </c>
      <c r="R207" s="81"/>
      <c r="S207" s="31" t="str">
        <f t="shared" si="55"/>
        <v/>
      </c>
      <c r="T207" s="31">
        <f t="shared" si="44"/>
        <v>1</v>
      </c>
      <c r="U207" s="31" t="str">
        <f t="shared" si="47"/>
        <v/>
      </c>
      <c r="V207" s="31" t="str">
        <f t="shared" si="48"/>
        <v/>
      </c>
      <c r="W207" s="31" t="str">
        <f>IF(LEN(U207)=0,"",SUM(T$5:T207))</f>
        <v/>
      </c>
      <c r="X207" s="31" t="str">
        <f t="shared" si="49"/>
        <v/>
      </c>
      <c r="Y207" s="31" t="str">
        <f t="shared" si="56"/>
        <v/>
      </c>
    </row>
    <row r="208" spans="1:25" x14ac:dyDescent="0.2">
      <c r="A208" s="127"/>
      <c r="B208" s="82" t="str">
        <f t="shared" si="45"/>
        <v/>
      </c>
      <c r="C208" s="82" t="str">
        <f t="shared" si="46"/>
        <v/>
      </c>
      <c r="D208" s="127"/>
      <c r="E208" s="82" t="str">
        <f t="shared" si="50"/>
        <v/>
      </c>
      <c r="F208" s="82" t="str">
        <f t="shared" si="51"/>
        <v/>
      </c>
      <c r="G208" s="127"/>
      <c r="H208" s="75" t="str">
        <f t="shared" si="52"/>
        <v/>
      </c>
      <c r="I208" s="127"/>
      <c r="J208" s="75" t="str">
        <f t="shared" si="57"/>
        <v/>
      </c>
      <c r="K208" s="127"/>
      <c r="L208" s="31">
        <v>203</v>
      </c>
      <c r="M208" s="31">
        <f t="shared" si="58"/>
        <v>68</v>
      </c>
      <c r="N208" s="31">
        <f t="shared" si="53"/>
        <v>2</v>
      </c>
      <c r="O208" s="31" t="str">
        <f>IF(LEN(Q208)=0,"",DEC2HEX(MOD(HEX2DEC(INDEX(Assembler!$D$13:$D$512,M208))+N208,65536),4))</f>
        <v/>
      </c>
      <c r="P208" s="78" t="str">
        <f t="shared" si="54"/>
        <v/>
      </c>
      <c r="Q208" s="31" t="str">
        <f>INDEX(Assembler!$E$13:$G$512,M208,N208+1)</f>
        <v/>
      </c>
      <c r="R208" s="81"/>
      <c r="S208" s="31" t="str">
        <f t="shared" si="55"/>
        <v/>
      </c>
      <c r="T208" s="31">
        <f t="shared" si="44"/>
        <v>1</v>
      </c>
      <c r="U208" s="31" t="str">
        <f t="shared" si="47"/>
        <v/>
      </c>
      <c r="V208" s="31" t="str">
        <f t="shared" si="48"/>
        <v/>
      </c>
      <c r="W208" s="31" t="str">
        <f>IF(LEN(U208)=0,"",SUM(T$5:T208))</f>
        <v/>
      </c>
      <c r="X208" s="31" t="str">
        <f t="shared" si="49"/>
        <v/>
      </c>
      <c r="Y208" s="31" t="str">
        <f t="shared" si="56"/>
        <v/>
      </c>
    </row>
    <row r="209" spans="1:25" x14ac:dyDescent="0.2">
      <c r="A209" s="127"/>
      <c r="B209" s="82" t="str">
        <f t="shared" si="45"/>
        <v/>
      </c>
      <c r="C209" s="82" t="str">
        <f t="shared" si="46"/>
        <v/>
      </c>
      <c r="D209" s="127"/>
      <c r="E209" s="82" t="str">
        <f t="shared" si="50"/>
        <v/>
      </c>
      <c r="F209" s="82" t="str">
        <f t="shared" si="51"/>
        <v/>
      </c>
      <c r="G209" s="127"/>
      <c r="H209" s="75" t="str">
        <f t="shared" si="52"/>
        <v/>
      </c>
      <c r="I209" s="127"/>
      <c r="J209" s="75" t="str">
        <f t="shared" si="57"/>
        <v/>
      </c>
      <c r="K209" s="127"/>
      <c r="L209" s="31">
        <v>204</v>
      </c>
      <c r="M209" s="31">
        <f t="shared" si="58"/>
        <v>69</v>
      </c>
      <c r="N209" s="31">
        <f t="shared" si="53"/>
        <v>0</v>
      </c>
      <c r="O209" s="31" t="str">
        <f>IF(LEN(Q209)=0,"",DEC2HEX(MOD(HEX2DEC(INDEX(Assembler!$D$13:$D$512,M209))+N209,65536),4))</f>
        <v/>
      </c>
      <c r="P209" s="78" t="str">
        <f t="shared" si="54"/>
        <v/>
      </c>
      <c r="Q209" s="31" t="str">
        <f>INDEX(Assembler!$E$13:$G$512,M209,N209+1)</f>
        <v/>
      </c>
      <c r="R209" s="81"/>
      <c r="S209" s="31" t="str">
        <f t="shared" si="55"/>
        <v/>
      </c>
      <c r="T209" s="31">
        <f t="shared" si="44"/>
        <v>1</v>
      </c>
      <c r="U209" s="31" t="str">
        <f t="shared" si="47"/>
        <v/>
      </c>
      <c r="V209" s="31" t="str">
        <f t="shared" si="48"/>
        <v/>
      </c>
      <c r="W209" s="31" t="str">
        <f>IF(LEN(U209)=0,"",SUM(T$5:T209))</f>
        <v/>
      </c>
      <c r="X209" s="31" t="str">
        <f t="shared" si="49"/>
        <v/>
      </c>
      <c r="Y209" s="31" t="str">
        <f t="shared" si="56"/>
        <v/>
      </c>
    </row>
    <row r="210" spans="1:25" x14ac:dyDescent="0.2">
      <c r="A210" s="127"/>
      <c r="B210" s="82" t="str">
        <f t="shared" si="45"/>
        <v/>
      </c>
      <c r="C210" s="82" t="str">
        <f t="shared" si="46"/>
        <v/>
      </c>
      <c r="D210" s="127"/>
      <c r="E210" s="82" t="str">
        <f t="shared" si="50"/>
        <v/>
      </c>
      <c r="F210" s="82" t="str">
        <f t="shared" si="51"/>
        <v/>
      </c>
      <c r="G210" s="127"/>
      <c r="H210" s="75" t="str">
        <f t="shared" si="52"/>
        <v/>
      </c>
      <c r="I210" s="127"/>
      <c r="J210" s="75" t="str">
        <f t="shared" si="57"/>
        <v/>
      </c>
      <c r="K210" s="127"/>
      <c r="L210" s="31">
        <v>205</v>
      </c>
      <c r="M210" s="31">
        <f t="shared" si="58"/>
        <v>69</v>
      </c>
      <c r="N210" s="31">
        <f t="shared" si="53"/>
        <v>1</v>
      </c>
      <c r="O210" s="31" t="str">
        <f>IF(LEN(Q210)=0,"",DEC2HEX(MOD(HEX2DEC(INDEX(Assembler!$D$13:$D$512,M210))+N210,65536),4))</f>
        <v/>
      </c>
      <c r="P210" s="78" t="str">
        <f t="shared" si="54"/>
        <v/>
      </c>
      <c r="Q210" s="31" t="str">
        <f>INDEX(Assembler!$E$13:$G$512,M210,N210+1)</f>
        <v/>
      </c>
      <c r="R210" s="81"/>
      <c r="S210" s="31" t="str">
        <f t="shared" si="55"/>
        <v/>
      </c>
      <c r="T210" s="31">
        <f t="shared" ref="T210:T273" si="59">IF(LEN(S210)=0,1,IF(S210-1=S209,IF(L210&lt;16,0,IF(SUM(T195:T209)=0,1,0)),1))</f>
        <v>1</v>
      </c>
      <c r="U210" s="31" t="str">
        <f t="shared" si="47"/>
        <v/>
      </c>
      <c r="V210" s="31" t="str">
        <f t="shared" si="48"/>
        <v/>
      </c>
      <c r="W210" s="31" t="str">
        <f>IF(LEN(U210)=0,"",SUM(T$5:T210))</f>
        <v/>
      </c>
      <c r="X210" s="31" t="str">
        <f t="shared" si="49"/>
        <v/>
      </c>
      <c r="Y210" s="31" t="str">
        <f t="shared" si="56"/>
        <v/>
      </c>
    </row>
    <row r="211" spans="1:25" x14ac:dyDescent="0.2">
      <c r="A211" s="127"/>
      <c r="B211" s="82" t="str">
        <f t="shared" si="45"/>
        <v/>
      </c>
      <c r="C211" s="82" t="str">
        <f t="shared" si="46"/>
        <v/>
      </c>
      <c r="D211" s="127"/>
      <c r="E211" s="82" t="str">
        <f t="shared" si="50"/>
        <v/>
      </c>
      <c r="F211" s="82" t="str">
        <f t="shared" si="51"/>
        <v/>
      </c>
      <c r="G211" s="127"/>
      <c r="H211" s="75" t="str">
        <f t="shared" si="52"/>
        <v/>
      </c>
      <c r="I211" s="127"/>
      <c r="J211" s="75" t="str">
        <f t="shared" si="57"/>
        <v/>
      </c>
      <c r="K211" s="127"/>
      <c r="L211" s="31">
        <v>206</v>
      </c>
      <c r="M211" s="31">
        <f t="shared" si="58"/>
        <v>69</v>
      </c>
      <c r="N211" s="31">
        <f t="shared" si="53"/>
        <v>2</v>
      </c>
      <c r="O211" s="31" t="str">
        <f>IF(LEN(Q211)=0,"",DEC2HEX(MOD(HEX2DEC(INDEX(Assembler!$D$13:$D$512,M211))+N211,65536),4))</f>
        <v/>
      </c>
      <c r="P211" s="78" t="str">
        <f t="shared" si="54"/>
        <v/>
      </c>
      <c r="Q211" s="31" t="str">
        <f>INDEX(Assembler!$E$13:$G$512,M211,N211+1)</f>
        <v/>
      </c>
      <c r="R211" s="81"/>
      <c r="S211" s="31" t="str">
        <f t="shared" si="55"/>
        <v/>
      </c>
      <c r="T211" s="31">
        <f t="shared" si="59"/>
        <v>1</v>
      </c>
      <c r="U211" s="31" t="str">
        <f t="shared" si="47"/>
        <v/>
      </c>
      <c r="V211" s="31" t="str">
        <f t="shared" si="48"/>
        <v/>
      </c>
      <c r="W211" s="31" t="str">
        <f>IF(LEN(U211)=0,"",SUM(T$5:T211))</f>
        <v/>
      </c>
      <c r="X211" s="31" t="str">
        <f t="shared" si="49"/>
        <v/>
      </c>
      <c r="Y211" s="31" t="str">
        <f t="shared" si="56"/>
        <v/>
      </c>
    </row>
    <row r="212" spans="1:25" x14ac:dyDescent="0.2">
      <c r="A212" s="127"/>
      <c r="B212" s="82" t="str">
        <f t="shared" si="45"/>
        <v/>
      </c>
      <c r="C212" s="82" t="str">
        <f t="shared" si="46"/>
        <v/>
      </c>
      <c r="D212" s="127"/>
      <c r="E212" s="82" t="str">
        <f t="shared" si="50"/>
        <v/>
      </c>
      <c r="F212" s="82" t="str">
        <f t="shared" si="51"/>
        <v/>
      </c>
      <c r="G212" s="127"/>
      <c r="H212" s="75" t="str">
        <f t="shared" si="52"/>
        <v/>
      </c>
      <c r="I212" s="127"/>
      <c r="J212" s="75" t="str">
        <f t="shared" si="57"/>
        <v/>
      </c>
      <c r="K212" s="127"/>
      <c r="L212" s="31">
        <v>207</v>
      </c>
      <c r="M212" s="31">
        <f t="shared" si="58"/>
        <v>70</v>
      </c>
      <c r="N212" s="31">
        <f t="shared" si="53"/>
        <v>0</v>
      </c>
      <c r="O212" s="31" t="str">
        <f>IF(LEN(Q212)=0,"",DEC2HEX(MOD(HEX2DEC(INDEX(Assembler!$D$13:$D$512,M212))+N212,65536),4))</f>
        <v/>
      </c>
      <c r="P212" s="78" t="str">
        <f t="shared" si="54"/>
        <v/>
      </c>
      <c r="Q212" s="31" t="str">
        <f>INDEX(Assembler!$E$13:$G$512,M212,N212+1)</f>
        <v/>
      </c>
      <c r="R212" s="81"/>
      <c r="S212" s="31" t="str">
        <f t="shared" si="55"/>
        <v/>
      </c>
      <c r="T212" s="31">
        <f t="shared" si="59"/>
        <v>1</v>
      </c>
      <c r="U212" s="31" t="str">
        <f t="shared" si="47"/>
        <v/>
      </c>
      <c r="V212" s="31" t="str">
        <f t="shared" si="48"/>
        <v/>
      </c>
      <c r="W212" s="31" t="str">
        <f>IF(LEN(U212)=0,"",SUM(T$5:T212))</f>
        <v/>
      </c>
      <c r="X212" s="31" t="str">
        <f t="shared" si="49"/>
        <v/>
      </c>
      <c r="Y212" s="31" t="str">
        <f t="shared" si="56"/>
        <v/>
      </c>
    </row>
    <row r="213" spans="1:25" x14ac:dyDescent="0.2">
      <c r="A213" s="127"/>
      <c r="B213" s="82" t="str">
        <f t="shared" si="45"/>
        <v/>
      </c>
      <c r="C213" s="82" t="str">
        <f t="shared" si="46"/>
        <v/>
      </c>
      <c r="D213" s="127"/>
      <c r="E213" s="82" t="str">
        <f t="shared" si="50"/>
        <v/>
      </c>
      <c r="F213" s="82" t="str">
        <f t="shared" si="51"/>
        <v/>
      </c>
      <c r="G213" s="127"/>
      <c r="H213" s="75" t="str">
        <f t="shared" si="52"/>
        <v/>
      </c>
      <c r="I213" s="127"/>
      <c r="J213" s="75" t="str">
        <f t="shared" si="57"/>
        <v/>
      </c>
      <c r="K213" s="127"/>
      <c r="L213" s="31">
        <v>208</v>
      </c>
      <c r="M213" s="31">
        <f t="shared" si="58"/>
        <v>70</v>
      </c>
      <c r="N213" s="31">
        <f t="shared" si="53"/>
        <v>1</v>
      </c>
      <c r="O213" s="31" t="str">
        <f>IF(LEN(Q213)=0,"",DEC2HEX(MOD(HEX2DEC(INDEX(Assembler!$D$13:$D$512,M213))+N213,65536),4))</f>
        <v/>
      </c>
      <c r="P213" s="78" t="str">
        <f t="shared" si="54"/>
        <v/>
      </c>
      <c r="Q213" s="31" t="str">
        <f>INDEX(Assembler!$E$13:$G$512,M213,N213+1)</f>
        <v/>
      </c>
      <c r="R213" s="81"/>
      <c r="S213" s="31" t="str">
        <f t="shared" si="55"/>
        <v/>
      </c>
      <c r="T213" s="31">
        <f t="shared" si="59"/>
        <v>1</v>
      </c>
      <c r="U213" s="31" t="str">
        <f t="shared" si="47"/>
        <v/>
      </c>
      <c r="V213" s="31" t="str">
        <f t="shared" si="48"/>
        <v/>
      </c>
      <c r="W213" s="31" t="str">
        <f>IF(LEN(U213)=0,"",SUM(T$5:T213))</f>
        <v/>
      </c>
      <c r="X213" s="31" t="str">
        <f t="shared" si="49"/>
        <v/>
      </c>
      <c r="Y213" s="31" t="str">
        <f t="shared" si="56"/>
        <v/>
      </c>
    </row>
    <row r="214" spans="1:25" x14ac:dyDescent="0.2">
      <c r="A214" s="127"/>
      <c r="B214" s="82" t="str">
        <f t="shared" si="45"/>
        <v/>
      </c>
      <c r="C214" s="82" t="str">
        <f t="shared" si="46"/>
        <v/>
      </c>
      <c r="D214" s="127"/>
      <c r="E214" s="82" t="str">
        <f t="shared" si="50"/>
        <v/>
      </c>
      <c r="F214" s="82" t="str">
        <f t="shared" si="51"/>
        <v/>
      </c>
      <c r="G214" s="127"/>
      <c r="H214" s="75" t="str">
        <f t="shared" si="52"/>
        <v/>
      </c>
      <c r="I214" s="127"/>
      <c r="J214" s="75" t="str">
        <f t="shared" si="57"/>
        <v/>
      </c>
      <c r="K214" s="127"/>
      <c r="L214" s="31">
        <v>209</v>
      </c>
      <c r="M214" s="31">
        <f t="shared" si="58"/>
        <v>70</v>
      </c>
      <c r="N214" s="31">
        <f t="shared" si="53"/>
        <v>2</v>
      </c>
      <c r="O214" s="31" t="str">
        <f>IF(LEN(Q214)=0,"",DEC2HEX(MOD(HEX2DEC(INDEX(Assembler!$D$13:$D$512,M214))+N214,65536),4))</f>
        <v/>
      </c>
      <c r="P214" s="78" t="str">
        <f t="shared" si="54"/>
        <v/>
      </c>
      <c r="Q214" s="31" t="str">
        <f>INDEX(Assembler!$E$13:$G$512,M214,N214+1)</f>
        <v/>
      </c>
      <c r="R214" s="81"/>
      <c r="S214" s="31" t="str">
        <f t="shared" si="55"/>
        <v/>
      </c>
      <c r="T214" s="31">
        <f t="shared" si="59"/>
        <v>1</v>
      </c>
      <c r="U214" s="31" t="str">
        <f t="shared" si="47"/>
        <v/>
      </c>
      <c r="V214" s="31" t="str">
        <f t="shared" si="48"/>
        <v/>
      </c>
      <c r="W214" s="31" t="str">
        <f>IF(LEN(U214)=0,"",SUM(T$5:T214))</f>
        <v/>
      </c>
      <c r="X214" s="31" t="str">
        <f t="shared" si="49"/>
        <v/>
      </c>
      <c r="Y214" s="31" t="str">
        <f t="shared" si="56"/>
        <v/>
      </c>
    </row>
    <row r="215" spans="1:25" x14ac:dyDescent="0.2">
      <c r="A215" s="127"/>
      <c r="B215" s="82" t="str">
        <f t="shared" si="45"/>
        <v/>
      </c>
      <c r="C215" s="82" t="str">
        <f t="shared" si="46"/>
        <v/>
      </c>
      <c r="D215" s="127"/>
      <c r="E215" s="82" t="str">
        <f t="shared" si="50"/>
        <v/>
      </c>
      <c r="F215" s="82" t="str">
        <f t="shared" si="51"/>
        <v/>
      </c>
      <c r="G215" s="127"/>
      <c r="H215" s="75" t="str">
        <f t="shared" si="52"/>
        <v/>
      </c>
      <c r="I215" s="127"/>
      <c r="J215" s="75" t="str">
        <f t="shared" si="57"/>
        <v/>
      </c>
      <c r="K215" s="127"/>
      <c r="L215" s="31">
        <v>210</v>
      </c>
      <c r="M215" s="31">
        <f t="shared" si="58"/>
        <v>71</v>
      </c>
      <c r="N215" s="31">
        <f t="shared" si="53"/>
        <v>0</v>
      </c>
      <c r="O215" s="31" t="str">
        <f>IF(LEN(Q215)=0,"",DEC2HEX(MOD(HEX2DEC(INDEX(Assembler!$D$13:$D$512,M215))+N215,65536),4))</f>
        <v/>
      </c>
      <c r="P215" s="78" t="str">
        <f t="shared" si="54"/>
        <v/>
      </c>
      <c r="Q215" s="31" t="str">
        <f>INDEX(Assembler!$E$13:$G$512,M215,N215+1)</f>
        <v/>
      </c>
      <c r="R215" s="81"/>
      <c r="S215" s="31" t="str">
        <f t="shared" si="55"/>
        <v/>
      </c>
      <c r="T215" s="31">
        <f t="shared" si="59"/>
        <v>1</v>
      </c>
      <c r="U215" s="31" t="str">
        <f t="shared" si="47"/>
        <v/>
      </c>
      <c r="V215" s="31" t="str">
        <f t="shared" si="48"/>
        <v/>
      </c>
      <c r="W215" s="31" t="str">
        <f>IF(LEN(U215)=0,"",SUM(T$5:T215))</f>
        <v/>
      </c>
      <c r="X215" s="31" t="str">
        <f t="shared" si="49"/>
        <v/>
      </c>
      <c r="Y215" s="31" t="str">
        <f t="shared" si="56"/>
        <v/>
      </c>
    </row>
    <row r="216" spans="1:25" x14ac:dyDescent="0.2">
      <c r="A216" s="127"/>
      <c r="B216" s="82" t="str">
        <f t="shared" si="45"/>
        <v/>
      </c>
      <c r="C216" s="82" t="str">
        <f t="shared" si="46"/>
        <v/>
      </c>
      <c r="D216" s="127"/>
      <c r="E216" s="82" t="str">
        <f t="shared" si="50"/>
        <v/>
      </c>
      <c r="F216" s="82" t="str">
        <f t="shared" si="51"/>
        <v/>
      </c>
      <c r="G216" s="127"/>
      <c r="H216" s="75" t="str">
        <f t="shared" si="52"/>
        <v/>
      </c>
      <c r="I216" s="127"/>
      <c r="J216" s="75" t="str">
        <f t="shared" si="57"/>
        <v/>
      </c>
      <c r="K216" s="127"/>
      <c r="L216" s="31">
        <v>211</v>
      </c>
      <c r="M216" s="31">
        <f t="shared" si="58"/>
        <v>71</v>
      </c>
      <c r="N216" s="31">
        <f t="shared" si="53"/>
        <v>1</v>
      </c>
      <c r="O216" s="31" t="str">
        <f>IF(LEN(Q216)=0,"",DEC2HEX(MOD(HEX2DEC(INDEX(Assembler!$D$13:$D$512,M216))+N216,65536),4))</f>
        <v/>
      </c>
      <c r="P216" s="78" t="str">
        <f t="shared" si="54"/>
        <v/>
      </c>
      <c r="Q216" s="31" t="str">
        <f>INDEX(Assembler!$E$13:$G$512,M216,N216+1)</f>
        <v/>
      </c>
      <c r="R216" s="81"/>
      <c r="S216" s="31" t="str">
        <f t="shared" si="55"/>
        <v/>
      </c>
      <c r="T216" s="31">
        <f t="shared" si="59"/>
        <v>1</v>
      </c>
      <c r="U216" s="31" t="str">
        <f t="shared" si="47"/>
        <v/>
      </c>
      <c r="V216" s="31" t="str">
        <f t="shared" si="48"/>
        <v/>
      </c>
      <c r="W216" s="31" t="str">
        <f>IF(LEN(U216)=0,"",SUM(T$5:T216))</f>
        <v/>
      </c>
      <c r="X216" s="31" t="str">
        <f t="shared" si="49"/>
        <v/>
      </c>
      <c r="Y216" s="31" t="str">
        <f t="shared" si="56"/>
        <v/>
      </c>
    </row>
    <row r="217" spans="1:25" x14ac:dyDescent="0.2">
      <c r="A217" s="127"/>
      <c r="B217" s="82" t="str">
        <f t="shared" si="45"/>
        <v/>
      </c>
      <c r="C217" s="82" t="str">
        <f t="shared" si="46"/>
        <v/>
      </c>
      <c r="D217" s="127"/>
      <c r="E217" s="82" t="str">
        <f t="shared" si="50"/>
        <v/>
      </c>
      <c r="F217" s="82" t="str">
        <f t="shared" si="51"/>
        <v/>
      </c>
      <c r="G217" s="127"/>
      <c r="H217" s="75" t="str">
        <f t="shared" si="52"/>
        <v/>
      </c>
      <c r="I217" s="127"/>
      <c r="J217" s="75" t="str">
        <f t="shared" si="57"/>
        <v/>
      </c>
      <c r="K217" s="127"/>
      <c r="L217" s="31">
        <v>212</v>
      </c>
      <c r="M217" s="31">
        <f t="shared" si="58"/>
        <v>71</v>
      </c>
      <c r="N217" s="31">
        <f t="shared" si="53"/>
        <v>2</v>
      </c>
      <c r="O217" s="31" t="str">
        <f>IF(LEN(Q217)=0,"",DEC2HEX(MOD(HEX2DEC(INDEX(Assembler!$D$13:$D$512,M217))+N217,65536),4))</f>
        <v/>
      </c>
      <c r="P217" s="78" t="str">
        <f t="shared" si="54"/>
        <v/>
      </c>
      <c r="Q217" s="31" t="str">
        <f>INDEX(Assembler!$E$13:$G$512,M217,N217+1)</f>
        <v/>
      </c>
      <c r="R217" s="81"/>
      <c r="S217" s="31" t="str">
        <f t="shared" si="55"/>
        <v/>
      </c>
      <c r="T217" s="31">
        <f t="shared" si="59"/>
        <v>1</v>
      </c>
      <c r="U217" s="31" t="str">
        <f t="shared" si="47"/>
        <v/>
      </c>
      <c r="V217" s="31" t="str">
        <f t="shared" si="48"/>
        <v/>
      </c>
      <c r="W217" s="31" t="str">
        <f>IF(LEN(U217)=0,"",SUM(T$5:T217))</f>
        <v/>
      </c>
      <c r="X217" s="31" t="str">
        <f t="shared" si="49"/>
        <v/>
      </c>
      <c r="Y217" s="31" t="str">
        <f t="shared" si="56"/>
        <v/>
      </c>
    </row>
    <row r="218" spans="1:25" x14ac:dyDescent="0.2">
      <c r="A218" s="127"/>
      <c r="B218" s="82" t="str">
        <f t="shared" si="45"/>
        <v/>
      </c>
      <c r="C218" s="82" t="str">
        <f t="shared" si="46"/>
        <v/>
      </c>
      <c r="D218" s="127"/>
      <c r="E218" s="82" t="str">
        <f t="shared" si="50"/>
        <v/>
      </c>
      <c r="F218" s="82" t="str">
        <f t="shared" si="51"/>
        <v/>
      </c>
      <c r="G218" s="127"/>
      <c r="H218" s="75" t="str">
        <f t="shared" si="52"/>
        <v/>
      </c>
      <c r="I218" s="127"/>
      <c r="J218" s="75" t="str">
        <f t="shared" si="57"/>
        <v/>
      </c>
      <c r="K218" s="127"/>
      <c r="L218" s="31">
        <v>213</v>
      </c>
      <c r="M218" s="31">
        <f t="shared" si="58"/>
        <v>72</v>
      </c>
      <c r="N218" s="31">
        <f t="shared" si="53"/>
        <v>0</v>
      </c>
      <c r="O218" s="31" t="str">
        <f>IF(LEN(Q218)=0,"",DEC2HEX(MOD(HEX2DEC(INDEX(Assembler!$D$13:$D$512,M218))+N218,65536),4))</f>
        <v/>
      </c>
      <c r="P218" s="78" t="str">
        <f t="shared" si="54"/>
        <v/>
      </c>
      <c r="Q218" s="31" t="str">
        <f>INDEX(Assembler!$E$13:$G$512,M218,N218+1)</f>
        <v/>
      </c>
      <c r="R218" s="81"/>
      <c r="S218" s="31" t="str">
        <f t="shared" si="55"/>
        <v/>
      </c>
      <c r="T218" s="31">
        <f t="shared" si="59"/>
        <v>1</v>
      </c>
      <c r="U218" s="31" t="str">
        <f t="shared" si="47"/>
        <v/>
      </c>
      <c r="V218" s="31" t="str">
        <f t="shared" si="48"/>
        <v/>
      </c>
      <c r="W218" s="31" t="str">
        <f>IF(LEN(U218)=0,"",SUM(T$5:T218))</f>
        <v/>
      </c>
      <c r="X218" s="31" t="str">
        <f t="shared" si="49"/>
        <v/>
      </c>
      <c r="Y218" s="31" t="str">
        <f t="shared" si="56"/>
        <v/>
      </c>
    </row>
    <row r="219" spans="1:25" x14ac:dyDescent="0.2">
      <c r="A219" s="127"/>
      <c r="B219" s="82" t="str">
        <f t="shared" si="45"/>
        <v/>
      </c>
      <c r="C219" s="82" t="str">
        <f t="shared" si="46"/>
        <v/>
      </c>
      <c r="D219" s="127"/>
      <c r="E219" s="82" t="str">
        <f t="shared" si="50"/>
        <v/>
      </c>
      <c r="F219" s="82" t="str">
        <f t="shared" si="51"/>
        <v/>
      </c>
      <c r="G219" s="127"/>
      <c r="H219" s="75" t="str">
        <f t="shared" si="52"/>
        <v/>
      </c>
      <c r="I219" s="127"/>
      <c r="J219" s="75" t="str">
        <f t="shared" si="57"/>
        <v/>
      </c>
      <c r="K219" s="127"/>
      <c r="L219" s="31">
        <v>214</v>
      </c>
      <c r="M219" s="31">
        <f t="shared" si="58"/>
        <v>72</v>
      </c>
      <c r="N219" s="31">
        <f t="shared" si="53"/>
        <v>1</v>
      </c>
      <c r="O219" s="31" t="str">
        <f>IF(LEN(Q219)=0,"",DEC2HEX(MOD(HEX2DEC(INDEX(Assembler!$D$13:$D$512,M219))+N219,65536),4))</f>
        <v/>
      </c>
      <c r="P219" s="78" t="str">
        <f t="shared" si="54"/>
        <v/>
      </c>
      <c r="Q219" s="31" t="str">
        <f>INDEX(Assembler!$E$13:$G$512,M219,N219+1)</f>
        <v/>
      </c>
      <c r="R219" s="81"/>
      <c r="S219" s="31" t="str">
        <f t="shared" si="55"/>
        <v/>
      </c>
      <c r="T219" s="31">
        <f t="shared" si="59"/>
        <v>1</v>
      </c>
      <c r="U219" s="31" t="str">
        <f t="shared" si="47"/>
        <v/>
      </c>
      <c r="V219" s="31" t="str">
        <f t="shared" si="48"/>
        <v/>
      </c>
      <c r="W219" s="31" t="str">
        <f>IF(LEN(U219)=0,"",SUM(T$5:T219))</f>
        <v/>
      </c>
      <c r="X219" s="31" t="str">
        <f t="shared" si="49"/>
        <v/>
      </c>
      <c r="Y219" s="31" t="str">
        <f t="shared" si="56"/>
        <v/>
      </c>
    </row>
    <row r="220" spans="1:25" x14ac:dyDescent="0.2">
      <c r="A220" s="127"/>
      <c r="B220" s="82" t="str">
        <f t="shared" si="45"/>
        <v/>
      </c>
      <c r="C220" s="82" t="str">
        <f t="shared" si="46"/>
        <v/>
      </c>
      <c r="D220" s="127"/>
      <c r="E220" s="82" t="str">
        <f t="shared" si="50"/>
        <v/>
      </c>
      <c r="F220" s="82" t="str">
        <f t="shared" si="51"/>
        <v/>
      </c>
      <c r="G220" s="127"/>
      <c r="H220" s="75" t="str">
        <f t="shared" si="52"/>
        <v/>
      </c>
      <c r="I220" s="127"/>
      <c r="J220" s="75" t="str">
        <f t="shared" si="57"/>
        <v/>
      </c>
      <c r="K220" s="127"/>
      <c r="L220" s="31">
        <v>215</v>
      </c>
      <c r="M220" s="31">
        <f t="shared" si="58"/>
        <v>72</v>
      </c>
      <c r="N220" s="31">
        <f t="shared" si="53"/>
        <v>2</v>
      </c>
      <c r="O220" s="31" t="str">
        <f>IF(LEN(Q220)=0,"",DEC2HEX(MOD(HEX2DEC(INDEX(Assembler!$D$13:$D$512,M220))+N220,65536),4))</f>
        <v/>
      </c>
      <c r="P220" s="78" t="str">
        <f t="shared" si="54"/>
        <v/>
      </c>
      <c r="Q220" s="31" t="str">
        <f>INDEX(Assembler!$E$13:$G$512,M220,N220+1)</f>
        <v/>
      </c>
      <c r="R220" s="81"/>
      <c r="S220" s="31" t="str">
        <f t="shared" si="55"/>
        <v/>
      </c>
      <c r="T220" s="31">
        <f t="shared" si="59"/>
        <v>1</v>
      </c>
      <c r="U220" s="31" t="str">
        <f t="shared" si="47"/>
        <v/>
      </c>
      <c r="V220" s="31" t="str">
        <f t="shared" si="48"/>
        <v/>
      </c>
      <c r="W220" s="31" t="str">
        <f>IF(LEN(U220)=0,"",SUM(T$5:T220))</f>
        <v/>
      </c>
      <c r="X220" s="31" t="str">
        <f t="shared" si="49"/>
        <v/>
      </c>
      <c r="Y220" s="31" t="str">
        <f t="shared" si="56"/>
        <v/>
      </c>
    </row>
    <row r="221" spans="1:25" x14ac:dyDescent="0.2">
      <c r="A221" s="127"/>
      <c r="B221" s="82" t="str">
        <f t="shared" si="45"/>
        <v/>
      </c>
      <c r="C221" s="82" t="str">
        <f t="shared" si="46"/>
        <v/>
      </c>
      <c r="D221" s="127"/>
      <c r="E221" s="82" t="str">
        <f t="shared" si="50"/>
        <v/>
      </c>
      <c r="F221" s="82" t="str">
        <f t="shared" si="51"/>
        <v/>
      </c>
      <c r="G221" s="127"/>
      <c r="H221" s="75" t="str">
        <f t="shared" si="52"/>
        <v/>
      </c>
      <c r="I221" s="127"/>
      <c r="J221" s="75" t="str">
        <f t="shared" si="57"/>
        <v/>
      </c>
      <c r="K221" s="127"/>
      <c r="L221" s="31">
        <v>216</v>
      </c>
      <c r="M221" s="31">
        <f t="shared" si="58"/>
        <v>73</v>
      </c>
      <c r="N221" s="31">
        <f t="shared" si="53"/>
        <v>0</v>
      </c>
      <c r="O221" s="31" t="str">
        <f>IF(LEN(Q221)=0,"",DEC2HEX(MOD(HEX2DEC(INDEX(Assembler!$D$13:$D$512,M221))+N221,65536),4))</f>
        <v/>
      </c>
      <c r="P221" s="78" t="str">
        <f t="shared" si="54"/>
        <v/>
      </c>
      <c r="Q221" s="31" t="str">
        <f>INDEX(Assembler!$E$13:$G$512,M221,N221+1)</f>
        <v/>
      </c>
      <c r="R221" s="81"/>
      <c r="S221" s="31" t="str">
        <f t="shared" si="55"/>
        <v/>
      </c>
      <c r="T221" s="31">
        <f t="shared" si="59"/>
        <v>1</v>
      </c>
      <c r="U221" s="31" t="str">
        <f t="shared" si="47"/>
        <v/>
      </c>
      <c r="V221" s="31" t="str">
        <f t="shared" si="48"/>
        <v/>
      </c>
      <c r="W221" s="31" t="str">
        <f>IF(LEN(U221)=0,"",SUM(T$5:T221))</f>
        <v/>
      </c>
      <c r="X221" s="31" t="str">
        <f t="shared" si="49"/>
        <v/>
      </c>
      <c r="Y221" s="31" t="str">
        <f t="shared" si="56"/>
        <v/>
      </c>
    </row>
    <row r="222" spans="1:25" x14ac:dyDescent="0.2">
      <c r="A222" s="127"/>
      <c r="B222" s="82" t="str">
        <f t="shared" si="45"/>
        <v/>
      </c>
      <c r="C222" s="82" t="str">
        <f t="shared" si="46"/>
        <v/>
      </c>
      <c r="D222" s="127"/>
      <c r="E222" s="82" t="str">
        <f t="shared" si="50"/>
        <v/>
      </c>
      <c r="F222" s="82" t="str">
        <f t="shared" si="51"/>
        <v/>
      </c>
      <c r="G222" s="127"/>
      <c r="H222" s="75" t="str">
        <f t="shared" si="52"/>
        <v/>
      </c>
      <c r="I222" s="127"/>
      <c r="J222" s="75" t="str">
        <f t="shared" si="57"/>
        <v/>
      </c>
      <c r="K222" s="127"/>
      <c r="L222" s="31">
        <v>217</v>
      </c>
      <c r="M222" s="31">
        <f t="shared" si="58"/>
        <v>73</v>
      </c>
      <c r="N222" s="31">
        <f t="shared" si="53"/>
        <v>1</v>
      </c>
      <c r="O222" s="31" t="str">
        <f>IF(LEN(Q222)=0,"",DEC2HEX(MOD(HEX2DEC(INDEX(Assembler!$D$13:$D$512,M222))+N222,65536),4))</f>
        <v/>
      </c>
      <c r="P222" s="78" t="str">
        <f t="shared" si="54"/>
        <v/>
      </c>
      <c r="Q222" s="31" t="str">
        <f>INDEX(Assembler!$E$13:$G$512,M222,N222+1)</f>
        <v/>
      </c>
      <c r="R222" s="81"/>
      <c r="S222" s="31" t="str">
        <f t="shared" si="55"/>
        <v/>
      </c>
      <c r="T222" s="31">
        <f t="shared" si="59"/>
        <v>1</v>
      </c>
      <c r="U222" s="31" t="str">
        <f t="shared" si="47"/>
        <v/>
      </c>
      <c r="V222" s="31" t="str">
        <f t="shared" si="48"/>
        <v/>
      </c>
      <c r="W222" s="31" t="str">
        <f>IF(LEN(U222)=0,"",SUM(T$5:T222))</f>
        <v/>
      </c>
      <c r="X222" s="31" t="str">
        <f t="shared" si="49"/>
        <v/>
      </c>
      <c r="Y222" s="31" t="str">
        <f t="shared" si="56"/>
        <v/>
      </c>
    </row>
    <row r="223" spans="1:25" x14ac:dyDescent="0.2">
      <c r="A223" s="127"/>
      <c r="B223" s="82" t="str">
        <f t="shared" si="45"/>
        <v/>
      </c>
      <c r="C223" s="82" t="str">
        <f t="shared" si="46"/>
        <v/>
      </c>
      <c r="D223" s="127"/>
      <c r="E223" s="82" t="str">
        <f t="shared" si="50"/>
        <v/>
      </c>
      <c r="F223" s="82" t="str">
        <f t="shared" si="51"/>
        <v/>
      </c>
      <c r="G223" s="127"/>
      <c r="H223" s="75" t="str">
        <f t="shared" si="52"/>
        <v/>
      </c>
      <c r="I223" s="127"/>
      <c r="J223" s="75" t="str">
        <f t="shared" si="57"/>
        <v/>
      </c>
      <c r="K223" s="127"/>
      <c r="L223" s="31">
        <v>218</v>
      </c>
      <c r="M223" s="31">
        <f t="shared" si="58"/>
        <v>73</v>
      </c>
      <c r="N223" s="31">
        <f t="shared" si="53"/>
        <v>2</v>
      </c>
      <c r="O223" s="31" t="str">
        <f>IF(LEN(Q223)=0,"",DEC2HEX(MOD(HEX2DEC(INDEX(Assembler!$D$13:$D$512,M223))+N223,65536),4))</f>
        <v/>
      </c>
      <c r="P223" s="78" t="str">
        <f t="shared" si="54"/>
        <v/>
      </c>
      <c r="Q223" s="31" t="str">
        <f>INDEX(Assembler!$E$13:$G$512,M223,N223+1)</f>
        <v/>
      </c>
      <c r="R223" s="81"/>
      <c r="S223" s="31" t="str">
        <f t="shared" si="55"/>
        <v/>
      </c>
      <c r="T223" s="31">
        <f t="shared" si="59"/>
        <v>1</v>
      </c>
      <c r="U223" s="31" t="str">
        <f t="shared" si="47"/>
        <v/>
      </c>
      <c r="V223" s="31" t="str">
        <f t="shared" si="48"/>
        <v/>
      </c>
      <c r="W223" s="31" t="str">
        <f>IF(LEN(U223)=0,"",SUM(T$5:T223))</f>
        <v/>
      </c>
      <c r="X223" s="31" t="str">
        <f t="shared" si="49"/>
        <v/>
      </c>
      <c r="Y223" s="31" t="str">
        <f t="shared" si="56"/>
        <v/>
      </c>
    </row>
    <row r="224" spans="1:25" x14ac:dyDescent="0.2">
      <c r="A224" s="127"/>
      <c r="B224" s="82" t="str">
        <f t="shared" si="45"/>
        <v/>
      </c>
      <c r="C224" s="82" t="str">
        <f t="shared" si="46"/>
        <v/>
      </c>
      <c r="D224" s="127"/>
      <c r="E224" s="82" t="str">
        <f t="shared" si="50"/>
        <v/>
      </c>
      <c r="F224" s="82" t="str">
        <f t="shared" si="51"/>
        <v/>
      </c>
      <c r="G224" s="127"/>
      <c r="H224" s="75" t="str">
        <f t="shared" si="52"/>
        <v/>
      </c>
      <c r="I224" s="127"/>
      <c r="J224" s="75" t="str">
        <f t="shared" si="57"/>
        <v/>
      </c>
      <c r="K224" s="127"/>
      <c r="L224" s="31">
        <v>219</v>
      </c>
      <c r="M224" s="31">
        <f t="shared" si="58"/>
        <v>74</v>
      </c>
      <c r="N224" s="31">
        <f t="shared" si="53"/>
        <v>0</v>
      </c>
      <c r="O224" s="31" t="str">
        <f>IF(LEN(Q224)=0,"",DEC2HEX(MOD(HEX2DEC(INDEX(Assembler!$D$13:$D$512,M224))+N224,65536),4))</f>
        <v/>
      </c>
      <c r="P224" s="78" t="str">
        <f t="shared" si="54"/>
        <v/>
      </c>
      <c r="Q224" s="31" t="str">
        <f>INDEX(Assembler!$E$13:$G$512,M224,N224+1)</f>
        <v/>
      </c>
      <c r="R224" s="81"/>
      <c r="S224" s="31" t="str">
        <f t="shared" si="55"/>
        <v/>
      </c>
      <c r="T224" s="31">
        <f t="shared" si="59"/>
        <v>1</v>
      </c>
      <c r="U224" s="31" t="str">
        <f t="shared" si="47"/>
        <v/>
      </c>
      <c r="V224" s="31" t="str">
        <f t="shared" si="48"/>
        <v/>
      </c>
      <c r="W224" s="31" t="str">
        <f>IF(LEN(U224)=0,"",SUM(T$5:T224))</f>
        <v/>
      </c>
      <c r="X224" s="31" t="str">
        <f t="shared" si="49"/>
        <v/>
      </c>
      <c r="Y224" s="31" t="str">
        <f t="shared" si="56"/>
        <v/>
      </c>
    </row>
    <row r="225" spans="1:25" x14ac:dyDescent="0.2">
      <c r="A225" s="127"/>
      <c r="B225" s="82" t="str">
        <f t="shared" si="45"/>
        <v/>
      </c>
      <c r="C225" s="82" t="str">
        <f t="shared" si="46"/>
        <v/>
      </c>
      <c r="D225" s="127"/>
      <c r="E225" s="82" t="str">
        <f t="shared" si="50"/>
        <v/>
      </c>
      <c r="F225" s="82" t="str">
        <f t="shared" si="51"/>
        <v/>
      </c>
      <c r="G225" s="127"/>
      <c r="H225" s="75" t="str">
        <f t="shared" si="52"/>
        <v/>
      </c>
      <c r="I225" s="127"/>
      <c r="J225" s="75" t="str">
        <f t="shared" si="57"/>
        <v/>
      </c>
      <c r="K225" s="127"/>
      <c r="L225" s="31">
        <v>220</v>
      </c>
      <c r="M225" s="31">
        <f t="shared" si="58"/>
        <v>74</v>
      </c>
      <c r="N225" s="31">
        <f t="shared" si="53"/>
        <v>1</v>
      </c>
      <c r="O225" s="31" t="str">
        <f>IF(LEN(Q225)=0,"",DEC2HEX(MOD(HEX2DEC(INDEX(Assembler!$D$13:$D$512,M225))+N225,65536),4))</f>
        <v/>
      </c>
      <c r="P225" s="78" t="str">
        <f t="shared" si="54"/>
        <v/>
      </c>
      <c r="Q225" s="31" t="str">
        <f>INDEX(Assembler!$E$13:$G$512,M225,N225+1)</f>
        <v/>
      </c>
      <c r="R225" s="81"/>
      <c r="S225" s="31" t="str">
        <f t="shared" si="55"/>
        <v/>
      </c>
      <c r="T225" s="31">
        <f t="shared" si="59"/>
        <v>1</v>
      </c>
      <c r="U225" s="31" t="str">
        <f t="shared" si="47"/>
        <v/>
      </c>
      <c r="V225" s="31" t="str">
        <f t="shared" si="48"/>
        <v/>
      </c>
      <c r="W225" s="31" t="str">
        <f>IF(LEN(U225)=0,"",SUM(T$5:T225))</f>
        <v/>
      </c>
      <c r="X225" s="31" t="str">
        <f t="shared" si="49"/>
        <v/>
      </c>
      <c r="Y225" s="31" t="str">
        <f t="shared" si="56"/>
        <v/>
      </c>
    </row>
    <row r="226" spans="1:25" x14ac:dyDescent="0.2">
      <c r="A226" s="127"/>
      <c r="B226" s="82" t="str">
        <f t="shared" si="45"/>
        <v/>
      </c>
      <c r="C226" s="82" t="str">
        <f t="shared" si="46"/>
        <v/>
      </c>
      <c r="D226" s="127"/>
      <c r="E226" s="82" t="str">
        <f t="shared" si="50"/>
        <v/>
      </c>
      <c r="F226" s="82" t="str">
        <f t="shared" si="51"/>
        <v/>
      </c>
      <c r="G226" s="127"/>
      <c r="H226" s="75" t="str">
        <f t="shared" si="52"/>
        <v/>
      </c>
      <c r="I226" s="127"/>
      <c r="J226" s="75" t="str">
        <f t="shared" si="57"/>
        <v/>
      </c>
      <c r="K226" s="127"/>
      <c r="L226" s="31">
        <v>221</v>
      </c>
      <c r="M226" s="31">
        <f t="shared" si="58"/>
        <v>74</v>
      </c>
      <c r="N226" s="31">
        <f t="shared" si="53"/>
        <v>2</v>
      </c>
      <c r="O226" s="31" t="str">
        <f>IF(LEN(Q226)=0,"",DEC2HEX(MOD(HEX2DEC(INDEX(Assembler!$D$13:$D$512,M226))+N226,65536),4))</f>
        <v/>
      </c>
      <c r="P226" s="78" t="str">
        <f t="shared" si="54"/>
        <v/>
      </c>
      <c r="Q226" s="31" t="str">
        <f>INDEX(Assembler!$E$13:$G$512,M226,N226+1)</f>
        <v/>
      </c>
      <c r="R226" s="81"/>
      <c r="S226" s="31" t="str">
        <f t="shared" si="55"/>
        <v/>
      </c>
      <c r="T226" s="31">
        <f t="shared" si="59"/>
        <v>1</v>
      </c>
      <c r="U226" s="31" t="str">
        <f t="shared" si="47"/>
        <v/>
      </c>
      <c r="V226" s="31" t="str">
        <f t="shared" si="48"/>
        <v/>
      </c>
      <c r="W226" s="31" t="str">
        <f>IF(LEN(U226)=0,"",SUM(T$5:T226))</f>
        <v/>
      </c>
      <c r="X226" s="31" t="str">
        <f t="shared" si="49"/>
        <v/>
      </c>
      <c r="Y226" s="31" t="str">
        <f t="shared" si="56"/>
        <v/>
      </c>
    </row>
    <row r="227" spans="1:25" x14ac:dyDescent="0.2">
      <c r="A227" s="127"/>
      <c r="B227" s="82" t="str">
        <f t="shared" si="45"/>
        <v/>
      </c>
      <c r="C227" s="82" t="str">
        <f t="shared" si="46"/>
        <v/>
      </c>
      <c r="D227" s="127"/>
      <c r="E227" s="82" t="str">
        <f t="shared" si="50"/>
        <v/>
      </c>
      <c r="F227" s="82" t="str">
        <f t="shared" si="51"/>
        <v/>
      </c>
      <c r="G227" s="127"/>
      <c r="H227" s="75" t="str">
        <f t="shared" si="52"/>
        <v/>
      </c>
      <c r="I227" s="127"/>
      <c r="J227" s="75" t="str">
        <f t="shared" si="57"/>
        <v/>
      </c>
      <c r="K227" s="127"/>
      <c r="L227" s="31">
        <v>222</v>
      </c>
      <c r="M227" s="31">
        <f t="shared" si="58"/>
        <v>75</v>
      </c>
      <c r="N227" s="31">
        <f t="shared" si="53"/>
        <v>0</v>
      </c>
      <c r="O227" s="31" t="str">
        <f>IF(LEN(Q227)=0,"",DEC2HEX(MOD(HEX2DEC(INDEX(Assembler!$D$13:$D$512,M227))+N227,65536),4))</f>
        <v/>
      </c>
      <c r="P227" s="78" t="str">
        <f t="shared" si="54"/>
        <v/>
      </c>
      <c r="Q227" s="31" t="str">
        <f>INDEX(Assembler!$E$13:$G$512,M227,N227+1)</f>
        <v/>
      </c>
      <c r="R227" s="81"/>
      <c r="S227" s="31" t="str">
        <f t="shared" si="55"/>
        <v/>
      </c>
      <c r="T227" s="31">
        <f t="shared" si="59"/>
        <v>1</v>
      </c>
      <c r="U227" s="31" t="str">
        <f t="shared" si="47"/>
        <v/>
      </c>
      <c r="V227" s="31" t="str">
        <f t="shared" si="48"/>
        <v/>
      </c>
      <c r="W227" s="31" t="str">
        <f>IF(LEN(U227)=0,"",SUM(T$5:T227))</f>
        <v/>
      </c>
      <c r="X227" s="31" t="str">
        <f t="shared" si="49"/>
        <v/>
      </c>
      <c r="Y227" s="31" t="str">
        <f t="shared" si="56"/>
        <v/>
      </c>
    </row>
    <row r="228" spans="1:25" x14ac:dyDescent="0.2">
      <c r="A228" s="127"/>
      <c r="B228" s="82" t="str">
        <f t="shared" si="45"/>
        <v/>
      </c>
      <c r="C228" s="82" t="str">
        <f t="shared" si="46"/>
        <v/>
      </c>
      <c r="D228" s="127"/>
      <c r="E228" s="82" t="str">
        <f t="shared" si="50"/>
        <v/>
      </c>
      <c r="F228" s="82" t="str">
        <f t="shared" si="51"/>
        <v/>
      </c>
      <c r="G228" s="127"/>
      <c r="H228" s="75" t="str">
        <f t="shared" si="52"/>
        <v/>
      </c>
      <c r="I228" s="127"/>
      <c r="J228" s="75" t="str">
        <f t="shared" si="57"/>
        <v/>
      </c>
      <c r="K228" s="127"/>
      <c r="L228" s="31">
        <v>223</v>
      </c>
      <c r="M228" s="31">
        <f t="shared" si="58"/>
        <v>75</v>
      </c>
      <c r="N228" s="31">
        <f t="shared" si="53"/>
        <v>1</v>
      </c>
      <c r="O228" s="31" t="str">
        <f>IF(LEN(Q228)=0,"",DEC2HEX(MOD(HEX2DEC(INDEX(Assembler!$D$13:$D$512,M228))+N228,65536),4))</f>
        <v/>
      </c>
      <c r="P228" s="78" t="str">
        <f t="shared" si="54"/>
        <v/>
      </c>
      <c r="Q228" s="31" t="str">
        <f>INDEX(Assembler!$E$13:$G$512,M228,N228+1)</f>
        <v/>
      </c>
      <c r="R228" s="81"/>
      <c r="S228" s="31" t="str">
        <f t="shared" si="55"/>
        <v/>
      </c>
      <c r="T228" s="31">
        <f t="shared" si="59"/>
        <v>1</v>
      </c>
      <c r="U228" s="31" t="str">
        <f t="shared" si="47"/>
        <v/>
      </c>
      <c r="V228" s="31" t="str">
        <f t="shared" si="48"/>
        <v/>
      </c>
      <c r="W228" s="31" t="str">
        <f>IF(LEN(U228)=0,"",SUM(T$5:T228))</f>
        <v/>
      </c>
      <c r="X228" s="31" t="str">
        <f t="shared" si="49"/>
        <v/>
      </c>
      <c r="Y228" s="31" t="str">
        <f t="shared" si="56"/>
        <v/>
      </c>
    </row>
    <row r="229" spans="1:25" x14ac:dyDescent="0.2">
      <c r="A229" s="127"/>
      <c r="B229" s="82" t="str">
        <f t="shared" si="45"/>
        <v/>
      </c>
      <c r="C229" s="82" t="str">
        <f t="shared" si="46"/>
        <v/>
      </c>
      <c r="D229" s="127"/>
      <c r="E229" s="82" t="str">
        <f t="shared" si="50"/>
        <v/>
      </c>
      <c r="F229" s="82" t="str">
        <f t="shared" si="51"/>
        <v/>
      </c>
      <c r="G229" s="127"/>
      <c r="H229" s="75" t="str">
        <f t="shared" si="52"/>
        <v/>
      </c>
      <c r="I229" s="127"/>
      <c r="J229" s="75" t="str">
        <f t="shared" si="57"/>
        <v/>
      </c>
      <c r="K229" s="127"/>
      <c r="L229" s="31">
        <v>224</v>
      </c>
      <c r="M229" s="31">
        <f t="shared" si="58"/>
        <v>75</v>
      </c>
      <c r="N229" s="31">
        <f t="shared" si="53"/>
        <v>2</v>
      </c>
      <c r="O229" s="31" t="str">
        <f>IF(LEN(Q229)=0,"",DEC2HEX(MOD(HEX2DEC(INDEX(Assembler!$D$13:$D$512,M229))+N229,65536),4))</f>
        <v/>
      </c>
      <c r="P229" s="78" t="str">
        <f t="shared" si="54"/>
        <v/>
      </c>
      <c r="Q229" s="31" t="str">
        <f>INDEX(Assembler!$E$13:$G$512,M229,N229+1)</f>
        <v/>
      </c>
      <c r="R229" s="81"/>
      <c r="S229" s="31" t="str">
        <f t="shared" si="55"/>
        <v/>
      </c>
      <c r="T229" s="31">
        <f t="shared" si="59"/>
        <v>1</v>
      </c>
      <c r="U229" s="31" t="str">
        <f t="shared" si="47"/>
        <v/>
      </c>
      <c r="V229" s="31" t="str">
        <f t="shared" si="48"/>
        <v/>
      </c>
      <c r="W229" s="31" t="str">
        <f>IF(LEN(U229)=0,"",SUM(T$5:T229))</f>
        <v/>
      </c>
      <c r="X229" s="31" t="str">
        <f t="shared" si="49"/>
        <v/>
      </c>
      <c r="Y229" s="31" t="str">
        <f t="shared" si="56"/>
        <v/>
      </c>
    </row>
    <row r="230" spans="1:25" x14ac:dyDescent="0.2">
      <c r="A230" s="127"/>
      <c r="B230" s="82" t="str">
        <f t="shared" si="45"/>
        <v/>
      </c>
      <c r="C230" s="82" t="str">
        <f t="shared" si="46"/>
        <v/>
      </c>
      <c r="D230" s="127"/>
      <c r="E230" s="82" t="str">
        <f t="shared" si="50"/>
        <v/>
      </c>
      <c r="F230" s="82" t="str">
        <f t="shared" si="51"/>
        <v/>
      </c>
      <c r="G230" s="127"/>
      <c r="H230" s="75" t="str">
        <f t="shared" si="52"/>
        <v/>
      </c>
      <c r="I230" s="127"/>
      <c r="J230" s="75" t="str">
        <f t="shared" si="57"/>
        <v/>
      </c>
      <c r="K230" s="127"/>
      <c r="L230" s="31">
        <v>225</v>
      </c>
      <c r="M230" s="31">
        <f t="shared" si="58"/>
        <v>76</v>
      </c>
      <c r="N230" s="31">
        <f t="shared" si="53"/>
        <v>0</v>
      </c>
      <c r="O230" s="31" t="str">
        <f>IF(LEN(Q230)=0,"",DEC2HEX(MOD(HEX2DEC(INDEX(Assembler!$D$13:$D$512,M230))+N230,65536),4))</f>
        <v/>
      </c>
      <c r="P230" s="78" t="str">
        <f t="shared" si="54"/>
        <v/>
      </c>
      <c r="Q230" s="31" t="str">
        <f>INDEX(Assembler!$E$13:$G$512,M230,N230+1)</f>
        <v/>
      </c>
      <c r="R230" s="81"/>
      <c r="S230" s="31" t="str">
        <f t="shared" si="55"/>
        <v/>
      </c>
      <c r="T230" s="31">
        <f t="shared" si="59"/>
        <v>1</v>
      </c>
      <c r="U230" s="31" t="str">
        <f t="shared" si="47"/>
        <v/>
      </c>
      <c r="V230" s="31" t="str">
        <f t="shared" si="48"/>
        <v/>
      </c>
      <c r="W230" s="31" t="str">
        <f>IF(LEN(U230)=0,"",SUM(T$5:T230))</f>
        <v/>
      </c>
      <c r="X230" s="31" t="str">
        <f t="shared" si="49"/>
        <v/>
      </c>
      <c r="Y230" s="31" t="str">
        <f t="shared" si="56"/>
        <v/>
      </c>
    </row>
    <row r="231" spans="1:25" x14ac:dyDescent="0.2">
      <c r="A231" s="127"/>
      <c r="B231" s="82" t="str">
        <f t="shared" si="45"/>
        <v/>
      </c>
      <c r="C231" s="82" t="str">
        <f t="shared" si="46"/>
        <v/>
      </c>
      <c r="D231" s="127"/>
      <c r="E231" s="82" t="str">
        <f t="shared" si="50"/>
        <v/>
      </c>
      <c r="F231" s="82" t="str">
        <f t="shared" si="51"/>
        <v/>
      </c>
      <c r="G231" s="127"/>
      <c r="H231" s="75" t="str">
        <f t="shared" si="52"/>
        <v/>
      </c>
      <c r="I231" s="127"/>
      <c r="J231" s="75" t="str">
        <f t="shared" si="57"/>
        <v/>
      </c>
      <c r="K231" s="127"/>
      <c r="L231" s="31">
        <v>226</v>
      </c>
      <c r="M231" s="31">
        <f t="shared" si="58"/>
        <v>76</v>
      </c>
      <c r="N231" s="31">
        <f t="shared" si="53"/>
        <v>1</v>
      </c>
      <c r="O231" s="31" t="str">
        <f>IF(LEN(Q231)=0,"",DEC2HEX(MOD(HEX2DEC(INDEX(Assembler!$D$13:$D$512,M231))+N231,65536),4))</f>
        <v/>
      </c>
      <c r="P231" s="78" t="str">
        <f t="shared" si="54"/>
        <v/>
      </c>
      <c r="Q231" s="31" t="str">
        <f>INDEX(Assembler!$E$13:$G$512,M231,N231+1)</f>
        <v/>
      </c>
      <c r="R231" s="81"/>
      <c r="S231" s="31" t="str">
        <f t="shared" si="55"/>
        <v/>
      </c>
      <c r="T231" s="31">
        <f t="shared" si="59"/>
        <v>1</v>
      </c>
      <c r="U231" s="31" t="str">
        <f t="shared" si="47"/>
        <v/>
      </c>
      <c r="V231" s="31" t="str">
        <f t="shared" si="48"/>
        <v/>
      </c>
      <c r="W231" s="31" t="str">
        <f>IF(LEN(U231)=0,"",SUM(T$5:T231))</f>
        <v/>
      </c>
      <c r="X231" s="31" t="str">
        <f t="shared" si="49"/>
        <v/>
      </c>
      <c r="Y231" s="31" t="str">
        <f t="shared" si="56"/>
        <v/>
      </c>
    </row>
    <row r="232" spans="1:25" x14ac:dyDescent="0.2">
      <c r="A232" s="127"/>
      <c r="B232" s="82" t="str">
        <f t="shared" si="45"/>
        <v/>
      </c>
      <c r="C232" s="82" t="str">
        <f t="shared" si="46"/>
        <v/>
      </c>
      <c r="D232" s="127"/>
      <c r="E232" s="82" t="str">
        <f t="shared" si="50"/>
        <v/>
      </c>
      <c r="F232" s="82" t="str">
        <f t="shared" si="51"/>
        <v/>
      </c>
      <c r="G232" s="127"/>
      <c r="H232" s="75" t="str">
        <f t="shared" si="52"/>
        <v/>
      </c>
      <c r="I232" s="127"/>
      <c r="J232" s="75" t="str">
        <f t="shared" si="57"/>
        <v/>
      </c>
      <c r="K232" s="127"/>
      <c r="L232" s="31">
        <v>227</v>
      </c>
      <c r="M232" s="31">
        <f t="shared" si="58"/>
        <v>76</v>
      </c>
      <c r="N232" s="31">
        <f t="shared" si="53"/>
        <v>2</v>
      </c>
      <c r="O232" s="31" t="str">
        <f>IF(LEN(Q232)=0,"",DEC2HEX(MOD(HEX2DEC(INDEX(Assembler!$D$13:$D$512,M232))+N232,65536),4))</f>
        <v/>
      </c>
      <c r="P232" s="78" t="str">
        <f t="shared" si="54"/>
        <v/>
      </c>
      <c r="Q232" s="31" t="str">
        <f>INDEX(Assembler!$E$13:$G$512,M232,N232+1)</f>
        <v/>
      </c>
      <c r="R232" s="81"/>
      <c r="S232" s="31" t="str">
        <f t="shared" si="55"/>
        <v/>
      </c>
      <c r="T232" s="31">
        <f t="shared" si="59"/>
        <v>1</v>
      </c>
      <c r="U232" s="31" t="str">
        <f t="shared" si="47"/>
        <v/>
      </c>
      <c r="V232" s="31" t="str">
        <f t="shared" si="48"/>
        <v/>
      </c>
      <c r="W232" s="31" t="str">
        <f>IF(LEN(U232)=0,"",SUM(T$5:T232))</f>
        <v/>
      </c>
      <c r="X232" s="31" t="str">
        <f t="shared" si="49"/>
        <v/>
      </c>
      <c r="Y232" s="31" t="str">
        <f t="shared" si="56"/>
        <v/>
      </c>
    </row>
    <row r="233" spans="1:25" x14ac:dyDescent="0.2">
      <c r="A233" s="127"/>
      <c r="B233" s="82" t="str">
        <f t="shared" si="45"/>
        <v/>
      </c>
      <c r="C233" s="82" t="str">
        <f t="shared" si="46"/>
        <v/>
      </c>
      <c r="D233" s="127"/>
      <c r="E233" s="82" t="str">
        <f t="shared" si="50"/>
        <v/>
      </c>
      <c r="F233" s="82" t="str">
        <f t="shared" si="51"/>
        <v/>
      </c>
      <c r="G233" s="127"/>
      <c r="H233" s="75" t="str">
        <f t="shared" si="52"/>
        <v/>
      </c>
      <c r="I233" s="127"/>
      <c r="J233" s="75" t="str">
        <f t="shared" si="57"/>
        <v/>
      </c>
      <c r="K233" s="127"/>
      <c r="L233" s="31">
        <v>228</v>
      </c>
      <c r="M233" s="31">
        <f t="shared" si="58"/>
        <v>77</v>
      </c>
      <c r="N233" s="31">
        <f t="shared" si="53"/>
        <v>0</v>
      </c>
      <c r="O233" s="31" t="str">
        <f>IF(LEN(Q233)=0,"",DEC2HEX(MOD(HEX2DEC(INDEX(Assembler!$D$13:$D$512,M233))+N233,65536),4))</f>
        <v/>
      </c>
      <c r="P233" s="78" t="str">
        <f t="shared" si="54"/>
        <v/>
      </c>
      <c r="Q233" s="31" t="str">
        <f>INDEX(Assembler!$E$13:$G$512,M233,N233+1)</f>
        <v/>
      </c>
      <c r="R233" s="81"/>
      <c r="S233" s="31" t="str">
        <f t="shared" si="55"/>
        <v/>
      </c>
      <c r="T233" s="31">
        <f t="shared" si="59"/>
        <v>1</v>
      </c>
      <c r="U233" s="31" t="str">
        <f t="shared" si="47"/>
        <v/>
      </c>
      <c r="V233" s="31" t="str">
        <f t="shared" si="48"/>
        <v/>
      </c>
      <c r="W233" s="31" t="str">
        <f>IF(LEN(U233)=0,"",SUM(T$5:T233))</f>
        <v/>
      </c>
      <c r="X233" s="31" t="str">
        <f t="shared" si="49"/>
        <v/>
      </c>
      <c r="Y233" s="31" t="str">
        <f t="shared" si="56"/>
        <v/>
      </c>
    </row>
    <row r="234" spans="1:25" x14ac:dyDescent="0.2">
      <c r="A234" s="127"/>
      <c r="B234" s="82" t="str">
        <f t="shared" si="45"/>
        <v/>
      </c>
      <c r="C234" s="82" t="str">
        <f t="shared" si="46"/>
        <v/>
      </c>
      <c r="D234" s="127"/>
      <c r="E234" s="82" t="str">
        <f t="shared" si="50"/>
        <v/>
      </c>
      <c r="F234" s="82" t="str">
        <f t="shared" si="51"/>
        <v/>
      </c>
      <c r="G234" s="127"/>
      <c r="H234" s="75" t="str">
        <f t="shared" si="52"/>
        <v/>
      </c>
      <c r="I234" s="127"/>
      <c r="J234" s="75" t="str">
        <f t="shared" si="57"/>
        <v/>
      </c>
      <c r="K234" s="127"/>
      <c r="L234" s="31">
        <v>229</v>
      </c>
      <c r="M234" s="31">
        <f t="shared" si="58"/>
        <v>77</v>
      </c>
      <c r="N234" s="31">
        <f t="shared" si="53"/>
        <v>1</v>
      </c>
      <c r="O234" s="31" t="str">
        <f>IF(LEN(Q234)=0,"",DEC2HEX(MOD(HEX2DEC(INDEX(Assembler!$D$13:$D$512,M234))+N234,65536),4))</f>
        <v/>
      </c>
      <c r="P234" s="78" t="str">
        <f t="shared" si="54"/>
        <v/>
      </c>
      <c r="Q234" s="31" t="str">
        <f>INDEX(Assembler!$E$13:$G$512,M234,N234+1)</f>
        <v/>
      </c>
      <c r="R234" s="81"/>
      <c r="S234" s="31" t="str">
        <f t="shared" si="55"/>
        <v/>
      </c>
      <c r="T234" s="31">
        <f t="shared" si="59"/>
        <v>1</v>
      </c>
      <c r="U234" s="31" t="str">
        <f t="shared" si="47"/>
        <v/>
      </c>
      <c r="V234" s="31" t="str">
        <f t="shared" si="48"/>
        <v/>
      </c>
      <c r="W234" s="31" t="str">
        <f>IF(LEN(U234)=0,"",SUM(T$5:T234))</f>
        <v/>
      </c>
      <c r="X234" s="31" t="str">
        <f t="shared" si="49"/>
        <v/>
      </c>
      <c r="Y234" s="31" t="str">
        <f t="shared" si="56"/>
        <v/>
      </c>
    </row>
    <row r="235" spans="1:25" x14ac:dyDescent="0.2">
      <c r="A235" s="127"/>
      <c r="B235" s="82" t="str">
        <f t="shared" si="45"/>
        <v/>
      </c>
      <c r="C235" s="82" t="str">
        <f t="shared" si="46"/>
        <v/>
      </c>
      <c r="D235" s="127"/>
      <c r="E235" s="82" t="str">
        <f t="shared" si="50"/>
        <v/>
      </c>
      <c r="F235" s="82" t="str">
        <f t="shared" si="51"/>
        <v/>
      </c>
      <c r="G235" s="127"/>
      <c r="H235" s="75" t="str">
        <f t="shared" si="52"/>
        <v/>
      </c>
      <c r="I235" s="127"/>
      <c r="J235" s="75" t="str">
        <f t="shared" si="57"/>
        <v/>
      </c>
      <c r="K235" s="127"/>
      <c r="L235" s="31">
        <v>230</v>
      </c>
      <c r="M235" s="31">
        <f t="shared" si="58"/>
        <v>77</v>
      </c>
      <c r="N235" s="31">
        <f t="shared" si="53"/>
        <v>2</v>
      </c>
      <c r="O235" s="31" t="str">
        <f>IF(LEN(Q235)=0,"",DEC2HEX(MOD(HEX2DEC(INDEX(Assembler!$D$13:$D$512,M235))+N235,65536),4))</f>
        <v/>
      </c>
      <c r="P235" s="78" t="str">
        <f t="shared" si="54"/>
        <v/>
      </c>
      <c r="Q235" s="31" t="str">
        <f>INDEX(Assembler!$E$13:$G$512,M235,N235+1)</f>
        <v/>
      </c>
      <c r="R235" s="81"/>
      <c r="S235" s="31" t="str">
        <f t="shared" si="55"/>
        <v/>
      </c>
      <c r="T235" s="31">
        <f t="shared" si="59"/>
        <v>1</v>
      </c>
      <c r="U235" s="31" t="str">
        <f t="shared" si="47"/>
        <v/>
      </c>
      <c r="V235" s="31" t="str">
        <f t="shared" si="48"/>
        <v/>
      </c>
      <c r="W235" s="31" t="str">
        <f>IF(LEN(U235)=0,"",SUM(T$5:T235))</f>
        <v/>
      </c>
      <c r="X235" s="31" t="str">
        <f t="shared" si="49"/>
        <v/>
      </c>
      <c r="Y235" s="31" t="str">
        <f t="shared" si="56"/>
        <v/>
      </c>
    </row>
    <row r="236" spans="1:25" x14ac:dyDescent="0.2">
      <c r="A236" s="127"/>
      <c r="B236" s="82" t="str">
        <f t="shared" si="45"/>
        <v/>
      </c>
      <c r="C236" s="82" t="str">
        <f t="shared" si="46"/>
        <v/>
      </c>
      <c r="D236" s="127"/>
      <c r="E236" s="82" t="str">
        <f t="shared" si="50"/>
        <v/>
      </c>
      <c r="F236" s="82" t="str">
        <f t="shared" si="51"/>
        <v/>
      </c>
      <c r="G236" s="127"/>
      <c r="H236" s="75" t="str">
        <f t="shared" si="52"/>
        <v/>
      </c>
      <c r="I236" s="127"/>
      <c r="J236" s="75" t="str">
        <f t="shared" si="57"/>
        <v/>
      </c>
      <c r="K236" s="127"/>
      <c r="L236" s="31">
        <v>231</v>
      </c>
      <c r="M236" s="31">
        <f t="shared" si="58"/>
        <v>78</v>
      </c>
      <c r="N236" s="31">
        <f t="shared" si="53"/>
        <v>0</v>
      </c>
      <c r="O236" s="31" t="str">
        <f>IF(LEN(Q236)=0,"",DEC2HEX(MOD(HEX2DEC(INDEX(Assembler!$D$13:$D$512,M236))+N236,65536),4))</f>
        <v/>
      </c>
      <c r="P236" s="78" t="str">
        <f t="shared" si="54"/>
        <v/>
      </c>
      <c r="Q236" s="31" t="str">
        <f>INDEX(Assembler!$E$13:$G$512,M236,N236+1)</f>
        <v/>
      </c>
      <c r="R236" s="81"/>
      <c r="S236" s="31" t="str">
        <f t="shared" si="55"/>
        <v/>
      </c>
      <c r="T236" s="31">
        <f t="shared" si="59"/>
        <v>1</v>
      </c>
      <c r="U236" s="31" t="str">
        <f t="shared" si="47"/>
        <v/>
      </c>
      <c r="V236" s="31" t="str">
        <f t="shared" si="48"/>
        <v/>
      </c>
      <c r="W236" s="31" t="str">
        <f>IF(LEN(U236)=0,"",SUM(T$5:T236))</f>
        <v/>
      </c>
      <c r="X236" s="31" t="str">
        <f t="shared" si="49"/>
        <v/>
      </c>
      <c r="Y236" s="31" t="str">
        <f t="shared" si="56"/>
        <v/>
      </c>
    </row>
    <row r="237" spans="1:25" x14ac:dyDescent="0.2">
      <c r="A237" s="127"/>
      <c r="B237" s="82" t="str">
        <f t="shared" si="45"/>
        <v/>
      </c>
      <c r="C237" s="82" t="str">
        <f t="shared" si="46"/>
        <v/>
      </c>
      <c r="D237" s="127"/>
      <c r="E237" s="82" t="str">
        <f t="shared" si="50"/>
        <v/>
      </c>
      <c r="F237" s="82" t="str">
        <f t="shared" si="51"/>
        <v/>
      </c>
      <c r="G237" s="127"/>
      <c r="H237" s="75" t="str">
        <f t="shared" si="52"/>
        <v/>
      </c>
      <c r="I237" s="127"/>
      <c r="J237" s="75" t="str">
        <f t="shared" si="57"/>
        <v/>
      </c>
      <c r="K237" s="127"/>
      <c r="L237" s="31">
        <v>232</v>
      </c>
      <c r="M237" s="31">
        <f t="shared" si="58"/>
        <v>78</v>
      </c>
      <c r="N237" s="31">
        <f t="shared" si="53"/>
        <v>1</v>
      </c>
      <c r="O237" s="31" t="str">
        <f>IF(LEN(Q237)=0,"",DEC2HEX(MOD(HEX2DEC(INDEX(Assembler!$D$13:$D$512,M237))+N237,65536),4))</f>
        <v/>
      </c>
      <c r="P237" s="78" t="str">
        <f t="shared" si="54"/>
        <v/>
      </c>
      <c r="Q237" s="31" t="str">
        <f>INDEX(Assembler!$E$13:$G$512,M237,N237+1)</f>
        <v/>
      </c>
      <c r="R237" s="81"/>
      <c r="S237" s="31" t="str">
        <f t="shared" si="55"/>
        <v/>
      </c>
      <c r="T237" s="31">
        <f t="shared" si="59"/>
        <v>1</v>
      </c>
      <c r="U237" s="31" t="str">
        <f t="shared" si="47"/>
        <v/>
      </c>
      <c r="V237" s="31" t="str">
        <f t="shared" si="48"/>
        <v/>
      </c>
      <c r="W237" s="31" t="str">
        <f>IF(LEN(U237)=0,"",SUM(T$5:T237))</f>
        <v/>
      </c>
      <c r="X237" s="31" t="str">
        <f t="shared" si="49"/>
        <v/>
      </c>
      <c r="Y237" s="31" t="str">
        <f t="shared" si="56"/>
        <v/>
      </c>
    </row>
    <row r="238" spans="1:25" x14ac:dyDescent="0.2">
      <c r="A238" s="127"/>
      <c r="B238" s="82" t="str">
        <f t="shared" si="45"/>
        <v/>
      </c>
      <c r="C238" s="82" t="str">
        <f t="shared" si="46"/>
        <v/>
      </c>
      <c r="D238" s="127"/>
      <c r="E238" s="82" t="str">
        <f t="shared" si="50"/>
        <v/>
      </c>
      <c r="F238" s="82" t="str">
        <f t="shared" si="51"/>
        <v/>
      </c>
      <c r="G238" s="127"/>
      <c r="H238" s="75" t="str">
        <f t="shared" si="52"/>
        <v/>
      </c>
      <c r="I238" s="127"/>
      <c r="J238" s="75" t="str">
        <f t="shared" si="57"/>
        <v/>
      </c>
      <c r="K238" s="127"/>
      <c r="L238" s="31">
        <v>233</v>
      </c>
      <c r="M238" s="31">
        <f t="shared" si="58"/>
        <v>78</v>
      </c>
      <c r="N238" s="31">
        <f t="shared" si="53"/>
        <v>2</v>
      </c>
      <c r="O238" s="31" t="str">
        <f>IF(LEN(Q238)=0,"",DEC2HEX(MOD(HEX2DEC(INDEX(Assembler!$D$13:$D$512,M238))+N238,65536),4))</f>
        <v/>
      </c>
      <c r="P238" s="78" t="str">
        <f t="shared" si="54"/>
        <v/>
      </c>
      <c r="Q238" s="31" t="str">
        <f>INDEX(Assembler!$E$13:$G$512,M238,N238+1)</f>
        <v/>
      </c>
      <c r="R238" s="81"/>
      <c r="S238" s="31" t="str">
        <f t="shared" si="55"/>
        <v/>
      </c>
      <c r="T238" s="31">
        <f t="shared" si="59"/>
        <v>1</v>
      </c>
      <c r="U238" s="31" t="str">
        <f t="shared" si="47"/>
        <v/>
      </c>
      <c r="V238" s="31" t="str">
        <f t="shared" si="48"/>
        <v/>
      </c>
      <c r="W238" s="31" t="str">
        <f>IF(LEN(U238)=0,"",SUM(T$5:T238))</f>
        <v/>
      </c>
      <c r="X238" s="31" t="str">
        <f t="shared" si="49"/>
        <v/>
      </c>
      <c r="Y238" s="31" t="str">
        <f t="shared" si="56"/>
        <v/>
      </c>
    </row>
    <row r="239" spans="1:25" x14ac:dyDescent="0.2">
      <c r="A239" s="127"/>
      <c r="B239" s="82" t="str">
        <f t="shared" si="45"/>
        <v/>
      </c>
      <c r="C239" s="82" t="str">
        <f t="shared" si="46"/>
        <v/>
      </c>
      <c r="D239" s="127"/>
      <c r="E239" s="82" t="str">
        <f t="shared" si="50"/>
        <v/>
      </c>
      <c r="F239" s="82" t="str">
        <f t="shared" si="51"/>
        <v/>
      </c>
      <c r="G239" s="127"/>
      <c r="H239" s="75" t="str">
        <f t="shared" si="52"/>
        <v/>
      </c>
      <c r="I239" s="127"/>
      <c r="J239" s="75" t="str">
        <f t="shared" si="57"/>
        <v/>
      </c>
      <c r="K239" s="127"/>
      <c r="L239" s="31">
        <v>234</v>
      </c>
      <c r="M239" s="31">
        <f t="shared" si="58"/>
        <v>79</v>
      </c>
      <c r="N239" s="31">
        <f t="shared" si="53"/>
        <v>0</v>
      </c>
      <c r="O239" s="31" t="str">
        <f>IF(LEN(Q239)=0,"",DEC2HEX(MOD(HEX2DEC(INDEX(Assembler!$D$13:$D$512,M239))+N239,65536),4))</f>
        <v/>
      </c>
      <c r="P239" s="78" t="str">
        <f t="shared" si="54"/>
        <v/>
      </c>
      <c r="Q239" s="31" t="str">
        <f>INDEX(Assembler!$E$13:$G$512,M239,N239+1)</f>
        <v/>
      </c>
      <c r="R239" s="81"/>
      <c r="S239" s="31" t="str">
        <f t="shared" si="55"/>
        <v/>
      </c>
      <c r="T239" s="31">
        <f t="shared" si="59"/>
        <v>1</v>
      </c>
      <c r="U239" s="31" t="str">
        <f t="shared" si="47"/>
        <v/>
      </c>
      <c r="V239" s="31" t="str">
        <f t="shared" si="48"/>
        <v/>
      </c>
      <c r="W239" s="31" t="str">
        <f>IF(LEN(U239)=0,"",SUM(T$5:T239))</f>
        <v/>
      </c>
      <c r="X239" s="31" t="str">
        <f t="shared" si="49"/>
        <v/>
      </c>
      <c r="Y239" s="31" t="str">
        <f t="shared" si="56"/>
        <v/>
      </c>
    </row>
    <row r="240" spans="1:25" x14ac:dyDescent="0.2">
      <c r="A240" s="127"/>
      <c r="B240" s="82" t="str">
        <f t="shared" si="45"/>
        <v/>
      </c>
      <c r="C240" s="82" t="str">
        <f t="shared" si="46"/>
        <v/>
      </c>
      <c r="D240" s="127"/>
      <c r="E240" s="82" t="str">
        <f t="shared" si="50"/>
        <v/>
      </c>
      <c r="F240" s="82" t="str">
        <f t="shared" si="51"/>
        <v/>
      </c>
      <c r="G240" s="127"/>
      <c r="H240" s="75" t="str">
        <f t="shared" si="52"/>
        <v/>
      </c>
      <c r="I240" s="127"/>
      <c r="J240" s="75" t="str">
        <f t="shared" si="57"/>
        <v/>
      </c>
      <c r="K240" s="127"/>
      <c r="L240" s="31">
        <v>235</v>
      </c>
      <c r="M240" s="31">
        <f t="shared" si="58"/>
        <v>79</v>
      </c>
      <c r="N240" s="31">
        <f t="shared" si="53"/>
        <v>1</v>
      </c>
      <c r="O240" s="31" t="str">
        <f>IF(LEN(Q240)=0,"",DEC2HEX(MOD(HEX2DEC(INDEX(Assembler!$D$13:$D$512,M240))+N240,65536),4))</f>
        <v/>
      </c>
      <c r="P240" s="78" t="str">
        <f t="shared" si="54"/>
        <v/>
      </c>
      <c r="Q240" s="31" t="str">
        <f>INDEX(Assembler!$E$13:$G$512,M240,N240+1)</f>
        <v/>
      </c>
      <c r="R240" s="81"/>
      <c r="S240" s="31" t="str">
        <f t="shared" si="55"/>
        <v/>
      </c>
      <c r="T240" s="31">
        <f t="shared" si="59"/>
        <v>1</v>
      </c>
      <c r="U240" s="31" t="str">
        <f t="shared" si="47"/>
        <v/>
      </c>
      <c r="V240" s="31" t="str">
        <f t="shared" si="48"/>
        <v/>
      </c>
      <c r="W240" s="31" t="str">
        <f>IF(LEN(U240)=0,"",SUM(T$5:T240))</f>
        <v/>
      </c>
      <c r="X240" s="31" t="str">
        <f t="shared" si="49"/>
        <v/>
      </c>
      <c r="Y240" s="31" t="str">
        <f t="shared" si="56"/>
        <v/>
      </c>
    </row>
    <row r="241" spans="1:25" x14ac:dyDescent="0.2">
      <c r="A241" s="127"/>
      <c r="B241" s="82" t="str">
        <f t="shared" si="45"/>
        <v/>
      </c>
      <c r="C241" s="82" t="str">
        <f t="shared" si="46"/>
        <v/>
      </c>
      <c r="D241" s="127"/>
      <c r="E241" s="82" t="str">
        <f t="shared" si="50"/>
        <v/>
      </c>
      <c r="F241" s="82" t="str">
        <f t="shared" si="51"/>
        <v/>
      </c>
      <c r="G241" s="127"/>
      <c r="H241" s="75" t="str">
        <f t="shared" si="52"/>
        <v/>
      </c>
      <c r="I241" s="127"/>
      <c r="J241" s="75" t="str">
        <f t="shared" si="57"/>
        <v/>
      </c>
      <c r="K241" s="127"/>
      <c r="L241" s="31">
        <v>236</v>
      </c>
      <c r="M241" s="31">
        <f t="shared" si="58"/>
        <v>79</v>
      </c>
      <c r="N241" s="31">
        <f t="shared" si="53"/>
        <v>2</v>
      </c>
      <c r="O241" s="31" t="str">
        <f>IF(LEN(Q241)=0,"",DEC2HEX(MOD(HEX2DEC(INDEX(Assembler!$D$13:$D$512,M241))+N241,65536),4))</f>
        <v/>
      </c>
      <c r="P241" s="78" t="str">
        <f t="shared" si="54"/>
        <v/>
      </c>
      <c r="Q241" s="31" t="str">
        <f>INDEX(Assembler!$E$13:$G$512,M241,N241+1)</f>
        <v/>
      </c>
      <c r="R241" s="81"/>
      <c r="S241" s="31" t="str">
        <f t="shared" si="55"/>
        <v/>
      </c>
      <c r="T241" s="31">
        <f t="shared" si="59"/>
        <v>1</v>
      </c>
      <c r="U241" s="31" t="str">
        <f t="shared" si="47"/>
        <v/>
      </c>
      <c r="V241" s="31" t="str">
        <f t="shared" si="48"/>
        <v/>
      </c>
      <c r="W241" s="31" t="str">
        <f>IF(LEN(U241)=0,"",SUM(T$5:T241))</f>
        <v/>
      </c>
      <c r="X241" s="31" t="str">
        <f t="shared" si="49"/>
        <v/>
      </c>
      <c r="Y241" s="31" t="str">
        <f t="shared" si="56"/>
        <v/>
      </c>
    </row>
    <row r="242" spans="1:25" x14ac:dyDescent="0.2">
      <c r="A242" s="127"/>
      <c r="B242" s="82" t="str">
        <f t="shared" si="45"/>
        <v/>
      </c>
      <c r="C242" s="82" t="str">
        <f t="shared" si="46"/>
        <v/>
      </c>
      <c r="D242" s="127"/>
      <c r="E242" s="82" t="str">
        <f t="shared" si="50"/>
        <v/>
      </c>
      <c r="F242" s="82" t="str">
        <f t="shared" si="51"/>
        <v/>
      </c>
      <c r="G242" s="127"/>
      <c r="H242" s="75" t="str">
        <f t="shared" si="52"/>
        <v/>
      </c>
      <c r="I242" s="127"/>
      <c r="J242" s="75" t="str">
        <f t="shared" si="57"/>
        <v/>
      </c>
      <c r="K242" s="127"/>
      <c r="L242" s="31">
        <v>237</v>
      </c>
      <c r="M242" s="31">
        <f t="shared" si="58"/>
        <v>80</v>
      </c>
      <c r="N242" s="31">
        <f t="shared" si="53"/>
        <v>0</v>
      </c>
      <c r="O242" s="31" t="str">
        <f>IF(LEN(Q242)=0,"",DEC2HEX(MOD(HEX2DEC(INDEX(Assembler!$D$13:$D$512,M242))+N242,65536),4))</f>
        <v/>
      </c>
      <c r="P242" s="78" t="str">
        <f t="shared" si="54"/>
        <v/>
      </c>
      <c r="Q242" s="31" t="str">
        <f>INDEX(Assembler!$E$13:$G$512,M242,N242+1)</f>
        <v/>
      </c>
      <c r="R242" s="81"/>
      <c r="S242" s="31" t="str">
        <f t="shared" si="55"/>
        <v/>
      </c>
      <c r="T242" s="31">
        <f t="shared" si="59"/>
        <v>1</v>
      </c>
      <c r="U242" s="31" t="str">
        <f t="shared" si="47"/>
        <v/>
      </c>
      <c r="V242" s="31" t="str">
        <f t="shared" si="48"/>
        <v/>
      </c>
      <c r="W242" s="31" t="str">
        <f>IF(LEN(U242)=0,"",SUM(T$5:T242))</f>
        <v/>
      </c>
      <c r="X242" s="31" t="str">
        <f t="shared" si="49"/>
        <v/>
      </c>
      <c r="Y242" s="31" t="str">
        <f t="shared" si="56"/>
        <v/>
      </c>
    </row>
    <row r="243" spans="1:25" x14ac:dyDescent="0.2">
      <c r="A243" s="127"/>
      <c r="B243" s="82" t="str">
        <f t="shared" si="45"/>
        <v/>
      </c>
      <c r="C243" s="82" t="str">
        <f t="shared" si="46"/>
        <v/>
      </c>
      <c r="D243" s="127"/>
      <c r="E243" s="82" t="str">
        <f t="shared" si="50"/>
        <v/>
      </c>
      <c r="F243" s="82" t="str">
        <f t="shared" si="51"/>
        <v/>
      </c>
      <c r="G243" s="127"/>
      <c r="H243" s="75" t="str">
        <f t="shared" si="52"/>
        <v/>
      </c>
      <c r="I243" s="127"/>
      <c r="J243" s="75" t="str">
        <f t="shared" si="57"/>
        <v/>
      </c>
      <c r="K243" s="127"/>
      <c r="L243" s="31">
        <v>238</v>
      </c>
      <c r="M243" s="31">
        <f t="shared" si="58"/>
        <v>80</v>
      </c>
      <c r="N243" s="31">
        <f t="shared" si="53"/>
        <v>1</v>
      </c>
      <c r="O243" s="31" t="str">
        <f>IF(LEN(Q243)=0,"",DEC2HEX(MOD(HEX2DEC(INDEX(Assembler!$D$13:$D$512,M243))+N243,65536),4))</f>
        <v/>
      </c>
      <c r="P243" s="78" t="str">
        <f t="shared" si="54"/>
        <v/>
      </c>
      <c r="Q243" s="31" t="str">
        <f>INDEX(Assembler!$E$13:$G$512,M243,N243+1)</f>
        <v/>
      </c>
      <c r="R243" s="81"/>
      <c r="S243" s="31" t="str">
        <f t="shared" si="55"/>
        <v/>
      </c>
      <c r="T243" s="31">
        <f t="shared" si="59"/>
        <v>1</v>
      </c>
      <c r="U243" s="31" t="str">
        <f t="shared" si="47"/>
        <v/>
      </c>
      <c r="V243" s="31" t="str">
        <f t="shared" si="48"/>
        <v/>
      </c>
      <c r="W243" s="31" t="str">
        <f>IF(LEN(U243)=0,"",SUM(T$5:T243))</f>
        <v/>
      </c>
      <c r="X243" s="31" t="str">
        <f t="shared" si="49"/>
        <v/>
      </c>
      <c r="Y243" s="31" t="str">
        <f t="shared" si="56"/>
        <v/>
      </c>
    </row>
    <row r="244" spans="1:25" x14ac:dyDescent="0.2">
      <c r="A244" s="127"/>
      <c r="B244" s="82" t="str">
        <f t="shared" si="45"/>
        <v/>
      </c>
      <c r="C244" s="82" t="str">
        <f t="shared" si="46"/>
        <v/>
      </c>
      <c r="D244" s="127"/>
      <c r="E244" s="82" t="str">
        <f t="shared" si="50"/>
        <v/>
      </c>
      <c r="F244" s="82" t="str">
        <f t="shared" si="51"/>
        <v/>
      </c>
      <c r="G244" s="127"/>
      <c r="H244" s="75" t="str">
        <f t="shared" si="52"/>
        <v/>
      </c>
      <c r="I244" s="127"/>
      <c r="J244" s="75" t="str">
        <f t="shared" si="57"/>
        <v/>
      </c>
      <c r="K244" s="127"/>
      <c r="L244" s="31">
        <v>239</v>
      </c>
      <c r="M244" s="31">
        <f t="shared" si="58"/>
        <v>80</v>
      </c>
      <c r="N244" s="31">
        <f t="shared" si="53"/>
        <v>2</v>
      </c>
      <c r="O244" s="31" t="str">
        <f>IF(LEN(Q244)=0,"",DEC2HEX(MOD(HEX2DEC(INDEX(Assembler!$D$13:$D$512,M244))+N244,65536),4))</f>
        <v/>
      </c>
      <c r="P244" s="78" t="str">
        <f t="shared" si="54"/>
        <v/>
      </c>
      <c r="Q244" s="31" t="str">
        <f>INDEX(Assembler!$E$13:$G$512,M244,N244+1)</f>
        <v/>
      </c>
      <c r="R244" s="81"/>
      <c r="S244" s="31" t="str">
        <f t="shared" si="55"/>
        <v/>
      </c>
      <c r="T244" s="31">
        <f t="shared" si="59"/>
        <v>1</v>
      </c>
      <c r="U244" s="31" t="str">
        <f t="shared" si="47"/>
        <v/>
      </c>
      <c r="V244" s="31" t="str">
        <f t="shared" si="48"/>
        <v/>
      </c>
      <c r="W244" s="31" t="str">
        <f>IF(LEN(U244)=0,"",SUM(T$5:T244))</f>
        <v/>
      </c>
      <c r="X244" s="31" t="str">
        <f t="shared" si="49"/>
        <v/>
      </c>
      <c r="Y244" s="31" t="str">
        <f t="shared" si="56"/>
        <v/>
      </c>
    </row>
    <row r="245" spans="1:25" x14ac:dyDescent="0.2">
      <c r="A245" s="127"/>
      <c r="B245" s="82" t="str">
        <f t="shared" si="45"/>
        <v/>
      </c>
      <c r="C245" s="82" t="str">
        <f t="shared" si="46"/>
        <v/>
      </c>
      <c r="D245" s="127"/>
      <c r="E245" s="82" t="str">
        <f t="shared" si="50"/>
        <v/>
      </c>
      <c r="F245" s="82" t="str">
        <f t="shared" si="51"/>
        <v/>
      </c>
      <c r="G245" s="127"/>
      <c r="H245" s="75" t="str">
        <f t="shared" si="52"/>
        <v/>
      </c>
      <c r="I245" s="127"/>
      <c r="J245" s="75" t="str">
        <f t="shared" si="57"/>
        <v/>
      </c>
      <c r="K245" s="127"/>
      <c r="L245" s="31">
        <v>240</v>
      </c>
      <c r="M245" s="31">
        <f t="shared" si="58"/>
        <v>81</v>
      </c>
      <c r="N245" s="31">
        <f t="shared" si="53"/>
        <v>0</v>
      </c>
      <c r="O245" s="31" t="str">
        <f>IF(LEN(Q245)=0,"",DEC2HEX(MOD(HEX2DEC(INDEX(Assembler!$D$13:$D$512,M245))+N245,65536),4))</f>
        <v/>
      </c>
      <c r="P245" s="78" t="str">
        <f t="shared" si="54"/>
        <v/>
      </c>
      <c r="Q245" s="31" t="str">
        <f>INDEX(Assembler!$E$13:$G$512,M245,N245+1)</f>
        <v/>
      </c>
      <c r="R245" s="81"/>
      <c r="S245" s="31" t="str">
        <f t="shared" si="55"/>
        <v/>
      </c>
      <c r="T245" s="31">
        <f t="shared" si="59"/>
        <v>1</v>
      </c>
      <c r="U245" s="31" t="str">
        <f t="shared" si="47"/>
        <v/>
      </c>
      <c r="V245" s="31" t="str">
        <f t="shared" si="48"/>
        <v/>
      </c>
      <c r="W245" s="31" t="str">
        <f>IF(LEN(U245)=0,"",SUM(T$5:T245))</f>
        <v/>
      </c>
      <c r="X245" s="31" t="str">
        <f t="shared" si="49"/>
        <v/>
      </c>
      <c r="Y245" s="31" t="str">
        <f t="shared" si="56"/>
        <v/>
      </c>
    </row>
    <row r="246" spans="1:25" x14ac:dyDescent="0.2">
      <c r="A246" s="127"/>
      <c r="B246" s="82" t="str">
        <f t="shared" si="45"/>
        <v/>
      </c>
      <c r="C246" s="82" t="str">
        <f t="shared" si="46"/>
        <v/>
      </c>
      <c r="D246" s="127"/>
      <c r="E246" s="82" t="str">
        <f t="shared" si="50"/>
        <v/>
      </c>
      <c r="F246" s="82" t="str">
        <f t="shared" si="51"/>
        <v/>
      </c>
      <c r="G246" s="127"/>
      <c r="H246" s="75" t="str">
        <f t="shared" si="52"/>
        <v/>
      </c>
      <c r="I246" s="127"/>
      <c r="J246" s="75" t="str">
        <f t="shared" si="57"/>
        <v/>
      </c>
      <c r="K246" s="127"/>
      <c r="L246" s="31">
        <v>241</v>
      </c>
      <c r="M246" s="31">
        <f t="shared" si="58"/>
        <v>81</v>
      </c>
      <c r="N246" s="31">
        <f t="shared" si="53"/>
        <v>1</v>
      </c>
      <c r="O246" s="31" t="str">
        <f>IF(LEN(Q246)=0,"",DEC2HEX(MOD(HEX2DEC(INDEX(Assembler!$D$13:$D$512,M246))+N246,65536),4))</f>
        <v/>
      </c>
      <c r="P246" s="78" t="str">
        <f t="shared" si="54"/>
        <v/>
      </c>
      <c r="Q246" s="31" t="str">
        <f>INDEX(Assembler!$E$13:$G$512,M246,N246+1)</f>
        <v/>
      </c>
      <c r="R246" s="81"/>
      <c r="S246" s="31" t="str">
        <f t="shared" si="55"/>
        <v/>
      </c>
      <c r="T246" s="31">
        <f t="shared" si="59"/>
        <v>1</v>
      </c>
      <c r="U246" s="31" t="str">
        <f t="shared" si="47"/>
        <v/>
      </c>
      <c r="V246" s="31" t="str">
        <f t="shared" si="48"/>
        <v/>
      </c>
      <c r="W246" s="31" t="str">
        <f>IF(LEN(U246)=0,"",SUM(T$5:T246))</f>
        <v/>
      </c>
      <c r="X246" s="31" t="str">
        <f t="shared" si="49"/>
        <v/>
      </c>
      <c r="Y246" s="31" t="str">
        <f t="shared" si="56"/>
        <v/>
      </c>
    </row>
    <row r="247" spans="1:25" x14ac:dyDescent="0.2">
      <c r="A247" s="127"/>
      <c r="B247" s="82" t="str">
        <f t="shared" si="45"/>
        <v/>
      </c>
      <c r="C247" s="82" t="str">
        <f t="shared" si="46"/>
        <v/>
      </c>
      <c r="D247" s="127"/>
      <c r="E247" s="82" t="str">
        <f t="shared" si="50"/>
        <v/>
      </c>
      <c r="F247" s="82" t="str">
        <f t="shared" si="51"/>
        <v/>
      </c>
      <c r="G247" s="127"/>
      <c r="H247" s="75" t="str">
        <f t="shared" si="52"/>
        <v/>
      </c>
      <c r="I247" s="127"/>
      <c r="J247" s="75" t="str">
        <f t="shared" si="57"/>
        <v/>
      </c>
      <c r="K247" s="127"/>
      <c r="L247" s="31">
        <v>242</v>
      </c>
      <c r="M247" s="31">
        <f t="shared" si="58"/>
        <v>81</v>
      </c>
      <c r="N247" s="31">
        <f t="shared" si="53"/>
        <v>2</v>
      </c>
      <c r="O247" s="31" t="str">
        <f>IF(LEN(Q247)=0,"",DEC2HEX(MOD(HEX2DEC(INDEX(Assembler!$D$13:$D$512,M247))+N247,65536),4))</f>
        <v/>
      </c>
      <c r="P247" s="78" t="str">
        <f t="shared" si="54"/>
        <v/>
      </c>
      <c r="Q247" s="31" t="str">
        <f>INDEX(Assembler!$E$13:$G$512,M247,N247+1)</f>
        <v/>
      </c>
      <c r="R247" s="81"/>
      <c r="S247" s="31" t="str">
        <f t="shared" si="55"/>
        <v/>
      </c>
      <c r="T247" s="31">
        <f t="shared" si="59"/>
        <v>1</v>
      </c>
      <c r="U247" s="31" t="str">
        <f t="shared" si="47"/>
        <v/>
      </c>
      <c r="V247" s="31" t="str">
        <f t="shared" si="48"/>
        <v/>
      </c>
      <c r="W247" s="31" t="str">
        <f>IF(LEN(U247)=0,"",SUM(T$5:T247))</f>
        <v/>
      </c>
      <c r="X247" s="31" t="str">
        <f t="shared" si="49"/>
        <v/>
      </c>
      <c r="Y247" s="31" t="str">
        <f t="shared" si="56"/>
        <v/>
      </c>
    </row>
    <row r="248" spans="1:25" x14ac:dyDescent="0.2">
      <c r="A248" s="127"/>
      <c r="B248" s="82" t="str">
        <f t="shared" si="45"/>
        <v/>
      </c>
      <c r="C248" s="82" t="str">
        <f t="shared" si="46"/>
        <v/>
      </c>
      <c r="D248" s="127"/>
      <c r="E248" s="82" t="str">
        <f t="shared" si="50"/>
        <v/>
      </c>
      <c r="F248" s="82" t="str">
        <f t="shared" si="51"/>
        <v/>
      </c>
      <c r="G248" s="127"/>
      <c r="H248" s="75" t="str">
        <f t="shared" si="52"/>
        <v/>
      </c>
      <c r="I248" s="127"/>
      <c r="J248" s="75" t="str">
        <f t="shared" si="57"/>
        <v/>
      </c>
      <c r="K248" s="127"/>
      <c r="L248" s="31">
        <v>243</v>
      </c>
      <c r="M248" s="31">
        <f t="shared" si="58"/>
        <v>82</v>
      </c>
      <c r="N248" s="31">
        <f t="shared" si="53"/>
        <v>0</v>
      </c>
      <c r="O248" s="31" t="str">
        <f>IF(LEN(Q248)=0,"",DEC2HEX(MOD(HEX2DEC(INDEX(Assembler!$D$13:$D$512,M248))+N248,65536),4))</f>
        <v/>
      </c>
      <c r="P248" s="78" t="str">
        <f t="shared" si="54"/>
        <v/>
      </c>
      <c r="Q248" s="31" t="str">
        <f>INDEX(Assembler!$E$13:$G$512,M248,N248+1)</f>
        <v/>
      </c>
      <c r="R248" s="81"/>
      <c r="S248" s="31" t="str">
        <f t="shared" si="55"/>
        <v/>
      </c>
      <c r="T248" s="31">
        <f t="shared" si="59"/>
        <v>1</v>
      </c>
      <c r="U248" s="31" t="str">
        <f t="shared" si="47"/>
        <v/>
      </c>
      <c r="V248" s="31" t="str">
        <f t="shared" si="48"/>
        <v/>
      </c>
      <c r="W248" s="31" t="str">
        <f>IF(LEN(U248)=0,"",SUM(T$5:T248))</f>
        <v/>
      </c>
      <c r="X248" s="31" t="str">
        <f t="shared" si="49"/>
        <v/>
      </c>
      <c r="Y248" s="31" t="str">
        <f t="shared" si="56"/>
        <v/>
      </c>
    </row>
    <row r="249" spans="1:25" x14ac:dyDescent="0.2">
      <c r="A249" s="127"/>
      <c r="B249" s="82" t="str">
        <f t="shared" si="45"/>
        <v/>
      </c>
      <c r="C249" s="82" t="str">
        <f t="shared" si="46"/>
        <v/>
      </c>
      <c r="D249" s="127"/>
      <c r="E249" s="82" t="str">
        <f t="shared" si="50"/>
        <v/>
      </c>
      <c r="F249" s="82" t="str">
        <f t="shared" si="51"/>
        <v/>
      </c>
      <c r="G249" s="127"/>
      <c r="H249" s="75" t="str">
        <f t="shared" si="52"/>
        <v/>
      </c>
      <c r="I249" s="127"/>
      <c r="J249" s="75" t="str">
        <f t="shared" si="57"/>
        <v/>
      </c>
      <c r="K249" s="127"/>
      <c r="L249" s="31">
        <v>244</v>
      </c>
      <c r="M249" s="31">
        <f t="shared" si="58"/>
        <v>82</v>
      </c>
      <c r="N249" s="31">
        <f t="shared" si="53"/>
        <v>1</v>
      </c>
      <c r="O249" s="31" t="str">
        <f>IF(LEN(Q249)=0,"",DEC2HEX(MOD(HEX2DEC(INDEX(Assembler!$D$13:$D$512,M249))+N249,65536),4))</f>
        <v/>
      </c>
      <c r="P249" s="78" t="str">
        <f t="shared" si="54"/>
        <v/>
      </c>
      <c r="Q249" s="31" t="str">
        <f>INDEX(Assembler!$E$13:$G$512,M249,N249+1)</f>
        <v/>
      </c>
      <c r="R249" s="81"/>
      <c r="S249" s="31" t="str">
        <f t="shared" si="55"/>
        <v/>
      </c>
      <c r="T249" s="31">
        <f t="shared" si="59"/>
        <v>1</v>
      </c>
      <c r="U249" s="31" t="str">
        <f t="shared" si="47"/>
        <v/>
      </c>
      <c r="V249" s="31" t="str">
        <f t="shared" si="48"/>
        <v/>
      </c>
      <c r="W249" s="31" t="str">
        <f>IF(LEN(U249)=0,"",SUM(T$5:T249))</f>
        <v/>
      </c>
      <c r="X249" s="31" t="str">
        <f t="shared" si="49"/>
        <v/>
      </c>
      <c r="Y249" s="31" t="str">
        <f t="shared" si="56"/>
        <v/>
      </c>
    </row>
    <row r="250" spans="1:25" x14ac:dyDescent="0.2">
      <c r="A250" s="127"/>
      <c r="B250" s="82" t="str">
        <f t="shared" si="45"/>
        <v/>
      </c>
      <c r="C250" s="82" t="str">
        <f t="shared" si="46"/>
        <v/>
      </c>
      <c r="D250" s="127"/>
      <c r="E250" s="82" t="str">
        <f t="shared" si="50"/>
        <v/>
      </c>
      <c r="F250" s="82" t="str">
        <f t="shared" si="51"/>
        <v/>
      </c>
      <c r="G250" s="127"/>
      <c r="H250" s="75" t="str">
        <f t="shared" si="52"/>
        <v/>
      </c>
      <c r="I250" s="127"/>
      <c r="J250" s="75" t="str">
        <f t="shared" si="57"/>
        <v/>
      </c>
      <c r="K250" s="127"/>
      <c r="L250" s="31">
        <v>245</v>
      </c>
      <c r="M250" s="31">
        <f t="shared" si="58"/>
        <v>82</v>
      </c>
      <c r="N250" s="31">
        <f t="shared" si="53"/>
        <v>2</v>
      </c>
      <c r="O250" s="31" t="str">
        <f>IF(LEN(Q250)=0,"",DEC2HEX(MOD(HEX2DEC(INDEX(Assembler!$D$13:$D$512,M250))+N250,65536),4))</f>
        <v/>
      </c>
      <c r="P250" s="78" t="str">
        <f t="shared" si="54"/>
        <v/>
      </c>
      <c r="Q250" s="31" t="str">
        <f>INDEX(Assembler!$E$13:$G$512,M250,N250+1)</f>
        <v/>
      </c>
      <c r="R250" s="81"/>
      <c r="S250" s="31" t="str">
        <f t="shared" si="55"/>
        <v/>
      </c>
      <c r="T250" s="31">
        <f t="shared" si="59"/>
        <v>1</v>
      </c>
      <c r="U250" s="31" t="str">
        <f t="shared" si="47"/>
        <v/>
      </c>
      <c r="V250" s="31" t="str">
        <f t="shared" si="48"/>
        <v/>
      </c>
      <c r="W250" s="31" t="str">
        <f>IF(LEN(U250)=0,"",SUM(T$5:T250))</f>
        <v/>
      </c>
      <c r="X250" s="31" t="str">
        <f t="shared" si="49"/>
        <v/>
      </c>
      <c r="Y250" s="31" t="str">
        <f t="shared" si="56"/>
        <v/>
      </c>
    </row>
    <row r="251" spans="1:25" x14ac:dyDescent="0.2">
      <c r="A251" s="127"/>
      <c r="B251" s="82" t="str">
        <f t="shared" si="45"/>
        <v/>
      </c>
      <c r="C251" s="82" t="str">
        <f t="shared" si="46"/>
        <v/>
      </c>
      <c r="D251" s="127"/>
      <c r="E251" s="82" t="str">
        <f t="shared" si="50"/>
        <v/>
      </c>
      <c r="F251" s="82" t="str">
        <f t="shared" si="51"/>
        <v/>
      </c>
      <c r="G251" s="127"/>
      <c r="H251" s="75" t="str">
        <f t="shared" si="52"/>
        <v/>
      </c>
      <c r="I251" s="127"/>
      <c r="J251" s="75" t="str">
        <f t="shared" si="57"/>
        <v/>
      </c>
      <c r="K251" s="127"/>
      <c r="L251" s="31">
        <v>246</v>
      </c>
      <c r="M251" s="31">
        <f t="shared" si="58"/>
        <v>83</v>
      </c>
      <c r="N251" s="31">
        <f t="shared" si="53"/>
        <v>0</v>
      </c>
      <c r="O251" s="31" t="str">
        <f>IF(LEN(Q251)=0,"",DEC2HEX(MOD(HEX2DEC(INDEX(Assembler!$D$13:$D$512,M251))+N251,65536),4))</f>
        <v/>
      </c>
      <c r="P251" s="78" t="str">
        <f t="shared" si="54"/>
        <v/>
      </c>
      <c r="Q251" s="31" t="str">
        <f>INDEX(Assembler!$E$13:$G$512,M251,N251+1)</f>
        <v/>
      </c>
      <c r="R251" s="81"/>
      <c r="S251" s="31" t="str">
        <f t="shared" si="55"/>
        <v/>
      </c>
      <c r="T251" s="31">
        <f t="shared" si="59"/>
        <v>1</v>
      </c>
      <c r="U251" s="31" t="str">
        <f t="shared" si="47"/>
        <v/>
      </c>
      <c r="V251" s="31" t="str">
        <f t="shared" si="48"/>
        <v/>
      </c>
      <c r="W251" s="31" t="str">
        <f>IF(LEN(U251)=0,"",SUM(T$5:T251))</f>
        <v/>
      </c>
      <c r="X251" s="31" t="str">
        <f t="shared" si="49"/>
        <v/>
      </c>
      <c r="Y251" s="31" t="str">
        <f t="shared" si="56"/>
        <v/>
      </c>
    </row>
    <row r="252" spans="1:25" x14ac:dyDescent="0.2">
      <c r="A252" s="127"/>
      <c r="B252" s="82" t="str">
        <f t="shared" si="45"/>
        <v/>
      </c>
      <c r="C252" s="82" t="str">
        <f t="shared" si="46"/>
        <v/>
      </c>
      <c r="D252" s="127"/>
      <c r="E252" s="82" t="str">
        <f t="shared" si="50"/>
        <v/>
      </c>
      <c r="F252" s="82" t="str">
        <f t="shared" si="51"/>
        <v/>
      </c>
      <c r="G252" s="127"/>
      <c r="H252" s="75" t="str">
        <f t="shared" si="52"/>
        <v/>
      </c>
      <c r="I252" s="127"/>
      <c r="J252" s="75" t="str">
        <f t="shared" si="57"/>
        <v/>
      </c>
      <c r="K252" s="127"/>
      <c r="L252" s="31">
        <v>247</v>
      </c>
      <c r="M252" s="31">
        <f t="shared" si="58"/>
        <v>83</v>
      </c>
      <c r="N252" s="31">
        <f t="shared" si="53"/>
        <v>1</v>
      </c>
      <c r="O252" s="31" t="str">
        <f>IF(LEN(Q252)=0,"",DEC2HEX(MOD(HEX2DEC(INDEX(Assembler!$D$13:$D$512,M252))+N252,65536),4))</f>
        <v/>
      </c>
      <c r="P252" s="78" t="str">
        <f t="shared" si="54"/>
        <v/>
      </c>
      <c r="Q252" s="31" t="str">
        <f>INDEX(Assembler!$E$13:$G$512,M252,N252+1)</f>
        <v/>
      </c>
      <c r="R252" s="81"/>
      <c r="S252" s="31" t="str">
        <f t="shared" si="55"/>
        <v/>
      </c>
      <c r="T252" s="31">
        <f t="shared" si="59"/>
        <v>1</v>
      </c>
      <c r="U252" s="31" t="str">
        <f t="shared" si="47"/>
        <v/>
      </c>
      <c r="V252" s="31" t="str">
        <f t="shared" si="48"/>
        <v/>
      </c>
      <c r="W252" s="31" t="str">
        <f>IF(LEN(U252)=0,"",SUM(T$5:T252))</f>
        <v/>
      </c>
      <c r="X252" s="31" t="str">
        <f t="shared" si="49"/>
        <v/>
      </c>
      <c r="Y252" s="31" t="str">
        <f t="shared" si="56"/>
        <v/>
      </c>
    </row>
    <row r="253" spans="1:25" x14ac:dyDescent="0.2">
      <c r="A253" s="127"/>
      <c r="B253" s="82" t="str">
        <f t="shared" si="45"/>
        <v/>
      </c>
      <c r="C253" s="82" t="str">
        <f t="shared" si="46"/>
        <v/>
      </c>
      <c r="D253" s="127"/>
      <c r="E253" s="82" t="str">
        <f t="shared" si="50"/>
        <v/>
      </c>
      <c r="F253" s="82" t="str">
        <f t="shared" si="51"/>
        <v/>
      </c>
      <c r="G253" s="127"/>
      <c r="H253" s="75" t="str">
        <f t="shared" si="52"/>
        <v/>
      </c>
      <c r="I253" s="127"/>
      <c r="J253" s="75" t="str">
        <f t="shared" si="57"/>
        <v/>
      </c>
      <c r="K253" s="127"/>
      <c r="L253" s="31">
        <v>248</v>
      </c>
      <c r="M253" s="31">
        <f t="shared" si="58"/>
        <v>83</v>
      </c>
      <c r="N253" s="31">
        <f t="shared" si="53"/>
        <v>2</v>
      </c>
      <c r="O253" s="31" t="str">
        <f>IF(LEN(Q253)=0,"",DEC2HEX(MOD(HEX2DEC(INDEX(Assembler!$D$13:$D$512,M253))+N253,65536),4))</f>
        <v/>
      </c>
      <c r="P253" s="78" t="str">
        <f t="shared" si="54"/>
        <v/>
      </c>
      <c r="Q253" s="31" t="str">
        <f>INDEX(Assembler!$E$13:$G$512,M253,N253+1)</f>
        <v/>
      </c>
      <c r="R253" s="81"/>
      <c r="S253" s="31" t="str">
        <f t="shared" si="55"/>
        <v/>
      </c>
      <c r="T253" s="31">
        <f t="shared" si="59"/>
        <v>1</v>
      </c>
      <c r="U253" s="31" t="str">
        <f t="shared" si="47"/>
        <v/>
      </c>
      <c r="V253" s="31" t="str">
        <f t="shared" si="48"/>
        <v/>
      </c>
      <c r="W253" s="31" t="str">
        <f>IF(LEN(U253)=0,"",SUM(T$5:T253))</f>
        <v/>
      </c>
      <c r="X253" s="31" t="str">
        <f t="shared" si="49"/>
        <v/>
      </c>
      <c r="Y253" s="31" t="str">
        <f t="shared" si="56"/>
        <v/>
      </c>
    </row>
    <row r="254" spans="1:25" x14ac:dyDescent="0.2">
      <c r="A254" s="127"/>
      <c r="B254" s="82" t="str">
        <f t="shared" si="45"/>
        <v/>
      </c>
      <c r="C254" s="82" t="str">
        <f t="shared" si="46"/>
        <v/>
      </c>
      <c r="D254" s="127"/>
      <c r="E254" s="82" t="str">
        <f t="shared" si="50"/>
        <v/>
      </c>
      <c r="F254" s="82" t="str">
        <f t="shared" si="51"/>
        <v/>
      </c>
      <c r="G254" s="127"/>
      <c r="H254" s="75" t="str">
        <f t="shared" si="52"/>
        <v/>
      </c>
      <c r="I254" s="127"/>
      <c r="J254" s="75" t="str">
        <f t="shared" si="57"/>
        <v/>
      </c>
      <c r="K254" s="127"/>
      <c r="L254" s="31">
        <v>249</v>
      </c>
      <c r="M254" s="31">
        <f t="shared" si="58"/>
        <v>84</v>
      </c>
      <c r="N254" s="31">
        <f t="shared" si="53"/>
        <v>0</v>
      </c>
      <c r="O254" s="31" t="str">
        <f>IF(LEN(Q254)=0,"",DEC2HEX(MOD(HEX2DEC(INDEX(Assembler!$D$13:$D$512,M254))+N254,65536),4))</f>
        <v/>
      </c>
      <c r="P254" s="78" t="str">
        <f t="shared" si="54"/>
        <v/>
      </c>
      <c r="Q254" s="31" t="str">
        <f>INDEX(Assembler!$E$13:$G$512,M254,N254+1)</f>
        <v/>
      </c>
      <c r="R254" s="81"/>
      <c r="S254" s="31" t="str">
        <f t="shared" si="55"/>
        <v/>
      </c>
      <c r="T254" s="31">
        <f t="shared" si="59"/>
        <v>1</v>
      </c>
      <c r="U254" s="31" t="str">
        <f t="shared" si="47"/>
        <v/>
      </c>
      <c r="V254" s="31" t="str">
        <f t="shared" si="48"/>
        <v/>
      </c>
      <c r="W254" s="31" t="str">
        <f>IF(LEN(U254)=0,"",SUM(T$5:T254))</f>
        <v/>
      </c>
      <c r="X254" s="31" t="str">
        <f t="shared" si="49"/>
        <v/>
      </c>
      <c r="Y254" s="31" t="str">
        <f t="shared" si="56"/>
        <v/>
      </c>
    </row>
    <row r="255" spans="1:25" x14ac:dyDescent="0.2">
      <c r="A255" s="127"/>
      <c r="B255" s="82" t="str">
        <f t="shared" si="45"/>
        <v/>
      </c>
      <c r="C255" s="82" t="str">
        <f t="shared" si="46"/>
        <v/>
      </c>
      <c r="D255" s="127"/>
      <c r="E255" s="82" t="str">
        <f t="shared" si="50"/>
        <v/>
      </c>
      <c r="F255" s="82" t="str">
        <f t="shared" si="51"/>
        <v/>
      </c>
      <c r="G255" s="127"/>
      <c r="H255" s="75" t="str">
        <f t="shared" si="52"/>
        <v/>
      </c>
      <c r="I255" s="127"/>
      <c r="J255" s="75" t="str">
        <f t="shared" si="57"/>
        <v/>
      </c>
      <c r="K255" s="127"/>
      <c r="L255" s="31">
        <v>250</v>
      </c>
      <c r="M255" s="31">
        <f t="shared" si="58"/>
        <v>84</v>
      </c>
      <c r="N255" s="31">
        <f t="shared" si="53"/>
        <v>1</v>
      </c>
      <c r="O255" s="31" t="str">
        <f>IF(LEN(Q255)=0,"",DEC2HEX(MOD(HEX2DEC(INDEX(Assembler!$D$13:$D$512,M255))+N255,65536),4))</f>
        <v/>
      </c>
      <c r="P255" s="78" t="str">
        <f t="shared" si="54"/>
        <v/>
      </c>
      <c r="Q255" s="31" t="str">
        <f>INDEX(Assembler!$E$13:$G$512,M255,N255+1)</f>
        <v/>
      </c>
      <c r="R255" s="81"/>
      <c r="S255" s="31" t="str">
        <f t="shared" si="55"/>
        <v/>
      </c>
      <c r="T255" s="31">
        <f t="shared" si="59"/>
        <v>1</v>
      </c>
      <c r="U255" s="31" t="str">
        <f t="shared" si="47"/>
        <v/>
      </c>
      <c r="V255" s="31" t="str">
        <f t="shared" si="48"/>
        <v/>
      </c>
      <c r="W255" s="31" t="str">
        <f>IF(LEN(U255)=0,"",SUM(T$5:T255))</f>
        <v/>
      </c>
      <c r="X255" s="31" t="str">
        <f t="shared" si="49"/>
        <v/>
      </c>
      <c r="Y255" s="31" t="str">
        <f t="shared" si="56"/>
        <v/>
      </c>
    </row>
    <row r="256" spans="1:25" x14ac:dyDescent="0.2">
      <c r="A256" s="127"/>
      <c r="B256" s="82" t="str">
        <f t="shared" si="45"/>
        <v/>
      </c>
      <c r="C256" s="82" t="str">
        <f t="shared" si="46"/>
        <v/>
      </c>
      <c r="D256" s="127"/>
      <c r="E256" s="82" t="str">
        <f t="shared" si="50"/>
        <v/>
      </c>
      <c r="F256" s="82" t="str">
        <f t="shared" si="51"/>
        <v/>
      </c>
      <c r="G256" s="127"/>
      <c r="H256" s="75" t="str">
        <f t="shared" si="52"/>
        <v/>
      </c>
      <c r="I256" s="127"/>
      <c r="J256" s="75" t="str">
        <f t="shared" si="57"/>
        <v/>
      </c>
      <c r="K256" s="127"/>
      <c r="L256" s="31">
        <v>251</v>
      </c>
      <c r="M256" s="31">
        <f t="shared" si="58"/>
        <v>84</v>
      </c>
      <c r="N256" s="31">
        <f t="shared" si="53"/>
        <v>2</v>
      </c>
      <c r="O256" s="31" t="str">
        <f>IF(LEN(Q256)=0,"",DEC2HEX(MOD(HEX2DEC(INDEX(Assembler!$D$13:$D$512,M256))+N256,65536),4))</f>
        <v/>
      </c>
      <c r="P256" s="78" t="str">
        <f t="shared" si="54"/>
        <v/>
      </c>
      <c r="Q256" s="31" t="str">
        <f>INDEX(Assembler!$E$13:$G$512,M256,N256+1)</f>
        <v/>
      </c>
      <c r="R256" s="81"/>
      <c r="S256" s="31" t="str">
        <f t="shared" si="55"/>
        <v/>
      </c>
      <c r="T256" s="31">
        <f t="shared" si="59"/>
        <v>1</v>
      </c>
      <c r="U256" s="31" t="str">
        <f t="shared" si="47"/>
        <v/>
      </c>
      <c r="V256" s="31" t="str">
        <f t="shared" si="48"/>
        <v/>
      </c>
      <c r="W256" s="31" t="str">
        <f>IF(LEN(U256)=0,"",SUM(T$5:T256))</f>
        <v/>
      </c>
      <c r="X256" s="31" t="str">
        <f t="shared" si="49"/>
        <v/>
      </c>
      <c r="Y256" s="31" t="str">
        <f t="shared" si="56"/>
        <v/>
      </c>
    </row>
    <row r="257" spans="1:25" x14ac:dyDescent="0.2">
      <c r="A257" s="127"/>
      <c r="B257" s="82" t="str">
        <f t="shared" si="45"/>
        <v/>
      </c>
      <c r="C257" s="82" t="str">
        <f t="shared" si="46"/>
        <v/>
      </c>
      <c r="D257" s="127"/>
      <c r="E257" s="82" t="str">
        <f t="shared" si="50"/>
        <v/>
      </c>
      <c r="F257" s="82" t="str">
        <f t="shared" si="51"/>
        <v/>
      </c>
      <c r="G257" s="127"/>
      <c r="H257" s="75" t="str">
        <f t="shared" si="52"/>
        <v/>
      </c>
      <c r="I257" s="127"/>
      <c r="J257" s="75" t="str">
        <f t="shared" si="57"/>
        <v/>
      </c>
      <c r="K257" s="127"/>
      <c r="L257" s="31">
        <v>252</v>
      </c>
      <c r="M257" s="31">
        <f t="shared" si="58"/>
        <v>85</v>
      </c>
      <c r="N257" s="31">
        <f t="shared" si="53"/>
        <v>0</v>
      </c>
      <c r="O257" s="31" t="str">
        <f>IF(LEN(Q257)=0,"",DEC2HEX(MOD(HEX2DEC(INDEX(Assembler!$D$13:$D$512,M257))+N257,65536),4))</f>
        <v/>
      </c>
      <c r="P257" s="78" t="str">
        <f t="shared" si="54"/>
        <v/>
      </c>
      <c r="Q257" s="31" t="str">
        <f>INDEX(Assembler!$E$13:$G$512,M257,N257+1)</f>
        <v/>
      </c>
      <c r="R257" s="81"/>
      <c r="S257" s="31" t="str">
        <f t="shared" si="55"/>
        <v/>
      </c>
      <c r="T257" s="31">
        <f t="shared" si="59"/>
        <v>1</v>
      </c>
      <c r="U257" s="31" t="str">
        <f t="shared" si="47"/>
        <v/>
      </c>
      <c r="V257" s="31" t="str">
        <f t="shared" si="48"/>
        <v/>
      </c>
      <c r="W257" s="31" t="str">
        <f>IF(LEN(U257)=0,"",SUM(T$5:T257))</f>
        <v/>
      </c>
      <c r="X257" s="31" t="str">
        <f t="shared" si="49"/>
        <v/>
      </c>
      <c r="Y257" s="31" t="str">
        <f t="shared" si="56"/>
        <v/>
      </c>
    </row>
    <row r="258" spans="1:25" x14ac:dyDescent="0.2">
      <c r="A258" s="127"/>
      <c r="B258" s="82" t="str">
        <f t="shared" si="45"/>
        <v/>
      </c>
      <c r="C258" s="82" t="str">
        <f t="shared" si="46"/>
        <v/>
      </c>
      <c r="D258" s="127"/>
      <c r="E258" s="82" t="str">
        <f t="shared" si="50"/>
        <v/>
      </c>
      <c r="F258" s="82" t="str">
        <f t="shared" si="51"/>
        <v/>
      </c>
      <c r="G258" s="127"/>
      <c r="H258" s="75" t="str">
        <f t="shared" si="52"/>
        <v/>
      </c>
      <c r="I258" s="127"/>
      <c r="J258" s="75" t="str">
        <f t="shared" si="57"/>
        <v/>
      </c>
      <c r="K258" s="127"/>
      <c r="L258" s="31">
        <v>253</v>
      </c>
      <c r="M258" s="31">
        <f t="shared" si="58"/>
        <v>85</v>
      </c>
      <c r="N258" s="31">
        <f t="shared" si="53"/>
        <v>1</v>
      </c>
      <c r="O258" s="31" t="str">
        <f>IF(LEN(Q258)=0,"",DEC2HEX(MOD(HEX2DEC(INDEX(Assembler!$D$13:$D$512,M258))+N258,65536),4))</f>
        <v/>
      </c>
      <c r="P258" s="78" t="str">
        <f t="shared" si="54"/>
        <v/>
      </c>
      <c r="Q258" s="31" t="str">
        <f>INDEX(Assembler!$E$13:$G$512,M258,N258+1)</f>
        <v/>
      </c>
      <c r="R258" s="81"/>
      <c r="S258" s="31" t="str">
        <f t="shared" si="55"/>
        <v/>
      </c>
      <c r="T258" s="31">
        <f t="shared" si="59"/>
        <v>1</v>
      </c>
      <c r="U258" s="31" t="str">
        <f t="shared" si="47"/>
        <v/>
      </c>
      <c r="V258" s="31" t="str">
        <f t="shared" si="48"/>
        <v/>
      </c>
      <c r="W258" s="31" t="str">
        <f>IF(LEN(U258)=0,"",SUM(T$5:T258))</f>
        <v/>
      </c>
      <c r="X258" s="31" t="str">
        <f t="shared" si="49"/>
        <v/>
      </c>
      <c r="Y258" s="31" t="str">
        <f t="shared" si="56"/>
        <v/>
      </c>
    </row>
    <row r="259" spans="1:25" x14ac:dyDescent="0.2">
      <c r="A259" s="127"/>
      <c r="B259" s="82" t="str">
        <f t="shared" si="45"/>
        <v/>
      </c>
      <c r="C259" s="82" t="str">
        <f t="shared" si="46"/>
        <v/>
      </c>
      <c r="D259" s="127"/>
      <c r="E259" s="82" t="str">
        <f t="shared" si="50"/>
        <v/>
      </c>
      <c r="F259" s="82" t="str">
        <f t="shared" si="51"/>
        <v/>
      </c>
      <c r="G259" s="127"/>
      <c r="H259" s="75" t="str">
        <f t="shared" si="52"/>
        <v/>
      </c>
      <c r="I259" s="127"/>
      <c r="J259" s="75" t="str">
        <f t="shared" si="57"/>
        <v/>
      </c>
      <c r="K259" s="127"/>
      <c r="L259" s="31">
        <v>254</v>
      </c>
      <c r="M259" s="31">
        <f t="shared" si="58"/>
        <v>85</v>
      </c>
      <c r="N259" s="31">
        <f t="shared" si="53"/>
        <v>2</v>
      </c>
      <c r="O259" s="31" t="str">
        <f>IF(LEN(Q259)=0,"",DEC2HEX(MOD(HEX2DEC(INDEX(Assembler!$D$13:$D$512,M259))+N259,65536),4))</f>
        <v/>
      </c>
      <c r="P259" s="78" t="str">
        <f t="shared" si="54"/>
        <v/>
      </c>
      <c r="Q259" s="31" t="str">
        <f>INDEX(Assembler!$E$13:$G$512,M259,N259+1)</f>
        <v/>
      </c>
      <c r="R259" s="81"/>
      <c r="S259" s="31" t="str">
        <f t="shared" si="55"/>
        <v/>
      </c>
      <c r="T259" s="31">
        <f t="shared" si="59"/>
        <v>1</v>
      </c>
      <c r="U259" s="31" t="str">
        <f t="shared" si="47"/>
        <v/>
      </c>
      <c r="V259" s="31" t="str">
        <f t="shared" si="48"/>
        <v/>
      </c>
      <c r="W259" s="31" t="str">
        <f>IF(LEN(U259)=0,"",SUM(T$5:T259))</f>
        <v/>
      </c>
      <c r="X259" s="31" t="str">
        <f t="shared" si="49"/>
        <v/>
      </c>
      <c r="Y259" s="31" t="str">
        <f t="shared" si="56"/>
        <v/>
      </c>
    </row>
    <row r="260" spans="1:25" x14ac:dyDescent="0.2">
      <c r="A260" s="127"/>
      <c r="B260" s="82" t="str">
        <f t="shared" si="45"/>
        <v/>
      </c>
      <c r="C260" s="82" t="str">
        <f t="shared" si="46"/>
        <v/>
      </c>
      <c r="D260" s="127"/>
      <c r="E260" s="82" t="str">
        <f t="shared" si="50"/>
        <v/>
      </c>
      <c r="F260" s="82" t="str">
        <f t="shared" si="51"/>
        <v/>
      </c>
      <c r="G260" s="127"/>
      <c r="H260" s="75" t="str">
        <f t="shared" si="52"/>
        <v/>
      </c>
      <c r="I260" s="127"/>
      <c r="J260" s="75" t="str">
        <f t="shared" si="57"/>
        <v/>
      </c>
      <c r="K260" s="127"/>
      <c r="L260" s="31">
        <v>255</v>
      </c>
      <c r="M260" s="31">
        <f t="shared" si="58"/>
        <v>86</v>
      </c>
      <c r="N260" s="31">
        <f t="shared" si="53"/>
        <v>0</v>
      </c>
      <c r="O260" s="31" t="str">
        <f>IF(LEN(Q260)=0,"",DEC2HEX(MOD(HEX2DEC(INDEX(Assembler!$D$13:$D$512,M260))+N260,65536),4))</f>
        <v/>
      </c>
      <c r="P260" s="78" t="str">
        <f t="shared" si="54"/>
        <v/>
      </c>
      <c r="Q260" s="31" t="str">
        <f>INDEX(Assembler!$E$13:$G$512,M260,N260+1)</f>
        <v/>
      </c>
      <c r="R260" s="81"/>
      <c r="S260" s="31" t="str">
        <f t="shared" si="55"/>
        <v/>
      </c>
      <c r="T260" s="31">
        <f t="shared" si="59"/>
        <v>1</v>
      </c>
      <c r="U260" s="31" t="str">
        <f t="shared" si="47"/>
        <v/>
      </c>
      <c r="V260" s="31" t="str">
        <f t="shared" si="48"/>
        <v/>
      </c>
      <c r="W260" s="31" t="str">
        <f>IF(LEN(U260)=0,"",SUM(T$5:T260))</f>
        <v/>
      </c>
      <c r="X260" s="31" t="str">
        <f t="shared" si="49"/>
        <v/>
      </c>
      <c r="Y260" s="31" t="str">
        <f t="shared" si="56"/>
        <v/>
      </c>
    </row>
    <row r="261" spans="1:25" x14ac:dyDescent="0.2">
      <c r="A261" s="127"/>
      <c r="B261" s="82" t="str">
        <f t="shared" ref="B261:B324" si="60">IF(LEN(S261)=0,"",DEC2HEX(S261,4))</f>
        <v/>
      </c>
      <c r="C261" s="82" t="str">
        <f t="shared" ref="C261:C324" si="61">IF(LEN(B261)=0,"",VLOOKUP(B261,$O$5:$Q$1494,3,0))</f>
        <v/>
      </c>
      <c r="D261" s="127"/>
      <c r="E261" s="82" t="str">
        <f t="shared" si="50"/>
        <v/>
      </c>
      <c r="F261" s="82" t="str">
        <f t="shared" si="51"/>
        <v/>
      </c>
      <c r="G261" s="127"/>
      <c r="H261" s="75" t="str">
        <f t="shared" si="52"/>
        <v/>
      </c>
      <c r="I261" s="127"/>
      <c r="J261" s="75" t="str">
        <f t="shared" si="57"/>
        <v/>
      </c>
      <c r="K261" s="127"/>
      <c r="L261" s="31">
        <v>256</v>
      </c>
      <c r="M261" s="31">
        <f t="shared" si="58"/>
        <v>86</v>
      </c>
      <c r="N261" s="31">
        <f t="shared" si="53"/>
        <v>1</v>
      </c>
      <c r="O261" s="31" t="str">
        <f>IF(LEN(Q261)=0,"",DEC2HEX(MOD(HEX2DEC(INDEX(Assembler!$D$13:$D$512,M261))+N261,65536),4))</f>
        <v/>
      </c>
      <c r="P261" s="78" t="str">
        <f t="shared" si="54"/>
        <v/>
      </c>
      <c r="Q261" s="31" t="str">
        <f>INDEX(Assembler!$E$13:$G$512,M261,N261+1)</f>
        <v/>
      </c>
      <c r="R261" s="81"/>
      <c r="S261" s="31" t="str">
        <f t="shared" si="55"/>
        <v/>
      </c>
      <c r="T261" s="31">
        <f t="shared" si="59"/>
        <v>1</v>
      </c>
      <c r="U261" s="31" t="str">
        <f t="shared" ref="U261:U324" si="62">IF(OR(LEN(S261)=0,T261=0),"",IF(T262=1,1,IF(T263=1,2,IF(T264=1,3,IF(T265=1,4,IF(T266=1,5,IF(T267=1,6,IF(T268=1,7,IF(T269=1,8,IF(T270=1,9,IF(T271=1,10,IF(T272=1,11,IF(T273=1,12,IF(T274=1,13,IF(T275=1,14,IF(T276=1,15,16))))))))))))))))</f>
        <v/>
      </c>
      <c r="V261" s="31" t="str">
        <f t="shared" ref="V261:V324" si="63">IF(OR(LEN(S261)=0,T261=0),"",MOD(U261+HEX2DEC(LEFT(B261,2))+HEX2DEC(RIGHT(B261,2))+HEX2DEC(C261)+IF(T262=1,0,HEX2DEC(C262)+IF(T263=1,0,HEX2DEC(C263)+IF(T264=1,0,HEX2DEC(C264)+IF(T265=1,0,HEX2DEC(C265)+IF(T266=1,0,HEX2DEC(C266)+IF(T267=1,0,HEX2DEC(C267)+IF(T268=1,0,HEX2DEC(C268)+IF(T269=1,0,HEX2DEC(C269)+IF(T270=1,0,HEX2DEC(C270)+IF(T271=1,0,HEX2DEC(C271)+IF(T272=1,0,HEX2DEC(C272)+IF(T273=1,0,HEX2DEC(C273)+IF(T274=1,0,HEX2DEC(C274)+IF(T275=1,0,HEX2DEC(C275)+IF(T276=1,0,HEX2DEC(C276)))))))))))))))),256))</f>
        <v/>
      </c>
      <c r="W261" s="31" t="str">
        <f>IF(LEN(U261)=0,"",SUM(T$5:T261))</f>
        <v/>
      </c>
      <c r="X261" s="31" t="str">
        <f t="shared" ref="X261:X324" si="64">IF(LEN(W261)=0,"",CONCATENATE(":",DEC2HEX(U261,2),B261,"00",C261,IF(U261&gt;1,C262,""),IF(U261&gt;2,C263,""),IF(U261&gt;3,C264,""),IF(U261&gt;4,C265,""),IF(U261&gt;5,C266,""),IF(U261&gt;6,C267,""),IF(U261&gt;7,C268,""),IF(U261&gt;8,C269,""),IF(U261&gt;9,C270,""),IF(U261&gt;10,C271,""),IF(U261&gt;11,C272,""),IF(U261&gt;12,C273,""),IF(U261&gt;13,C274,""),IF(U261&gt;14,C275,""),IF(U261&gt;15,C276,""),DEC2HEX(MOD(-V261,256),2)))</f>
        <v/>
      </c>
      <c r="Y261" s="31" t="str">
        <f t="shared" si="56"/>
        <v/>
      </c>
    </row>
    <row r="262" spans="1:25" x14ac:dyDescent="0.2">
      <c r="A262" s="127"/>
      <c r="B262" s="82" t="str">
        <f t="shared" si="60"/>
        <v/>
      </c>
      <c r="C262" s="82" t="str">
        <f t="shared" si="61"/>
        <v/>
      </c>
      <c r="D262" s="127"/>
      <c r="E262" s="82" t="str">
        <f t="shared" ref="E262:E325" si="65">IF(LEN(B262)=0,"",DEC2OCT(HEX2DEC(B262),6))</f>
        <v/>
      </c>
      <c r="F262" s="82" t="str">
        <f t="shared" ref="F262:F325" si="66">IF(LEN(C262)=0,"",DEC2OCT(HEX2DEC(C262),3))</f>
        <v/>
      </c>
      <c r="G262" s="127"/>
      <c r="H262" s="75" t="str">
        <f t="shared" ref="H262:H325" si="67">IF(ISNA(MATCH(L262+1,$W$5:$W$1504,0)),IF(ISNA(MATCH(L262,$W$5:$W$1504,0)),"",":0000000000"),VLOOKUP(L262+1,$W$5:$X$1504,2,0))</f>
        <v/>
      </c>
      <c r="I262" s="127"/>
      <c r="J262" s="75" t="str">
        <f t="shared" si="57"/>
        <v/>
      </c>
      <c r="K262" s="127"/>
      <c r="L262" s="31">
        <v>257</v>
      </c>
      <c r="M262" s="31">
        <f t="shared" si="58"/>
        <v>86</v>
      </c>
      <c r="N262" s="31">
        <f t="shared" ref="N262:N325" si="68">MOD(L262,3)</f>
        <v>2</v>
      </c>
      <c r="O262" s="31" t="str">
        <f>IF(LEN(Q262)=0,"",DEC2HEX(MOD(HEX2DEC(INDEX(Assembler!$D$13:$D$512,M262))+N262,65536),4))</f>
        <v/>
      </c>
      <c r="P262" s="78" t="str">
        <f t="shared" ref="P262:P325" si="69">IF(LEN(O262)=0,"",VALUE(HEX2DEC(O262)))</f>
        <v/>
      </c>
      <c r="Q262" s="31" t="str">
        <f>INDEX(Assembler!$E$13:$G$512,M262,N262+1)</f>
        <v/>
      </c>
      <c r="R262" s="81"/>
      <c r="S262" s="31" t="str">
        <f t="shared" ref="S262:S325" si="70">IF(ISNUMBER(SMALL($P$5:$P$1504,L262+1)),SMALL($P$5:$P$1504,L262+1),"")</f>
        <v/>
      </c>
      <c r="T262" s="31">
        <f t="shared" si="59"/>
        <v>1</v>
      </c>
      <c r="U262" s="31" t="str">
        <f t="shared" si="62"/>
        <v/>
      </c>
      <c r="V262" s="31" t="str">
        <f t="shared" si="63"/>
        <v/>
      </c>
      <c r="W262" s="31" t="str">
        <f>IF(LEN(U262)=0,"",SUM(T$5:T262))</f>
        <v/>
      </c>
      <c r="X262" s="31" t="str">
        <f t="shared" si="64"/>
        <v/>
      </c>
      <c r="Y262" s="31" t="str">
        <f t="shared" ref="Y262:Y325" si="71">IF(LEN(X262)=0,"",CONCATENATE(MID(X262,4,4),": ",MID(X262,10,2),IF(U262&gt;1,CONCATENATE(" ",MID(X262,12,2)),""),IF(U262&gt;2,CONCATENATE(" ",MID(X262,14,2)),""),IF(U262&gt;3,CONCATENATE(" ",MID(X262,16,2)),""),IF(U262&gt;4,CONCATENATE(" ",MID(X262,18,2)),""),IF(U262&gt;5,CONCATENATE(" ",MID(X262,20,2)),""),IF(U262&gt;6,CONCATENATE(" ",MID(X262,22,2)),""),IF(U262&gt;7,CONCATENATE(" ",MID(X262,24,2)),""),IF(U262&gt;8,CONCATENATE(" ",MID(X262,26,2)),""),IF(U262&gt;9,CONCATENATE(" ",MID(X262,28,2)),""),IF(U262&gt;10,CONCATENATE(" ",MID(X262,30,2)),""),IF(U262&gt;11,CONCATENATE(" ",MID(X262,32,2)),""),IF(U262&gt;12,CONCATENATE(" ",MID(X262,34,2)),""),IF(U262&gt;13,CONCATENATE(" ",MID(X262,36,2)),""),IF(U262&gt;14,CONCATENATE(" ",MID(X262,38,2)),""),IF(U262&gt;15,CONCATENATE(" ",MID(X262,40,2)),"")))</f>
        <v/>
      </c>
    </row>
    <row r="263" spans="1:25" x14ac:dyDescent="0.2">
      <c r="A263" s="127"/>
      <c r="B263" s="82" t="str">
        <f t="shared" si="60"/>
        <v/>
      </c>
      <c r="C263" s="82" t="str">
        <f t="shared" si="61"/>
        <v/>
      </c>
      <c r="D263" s="127"/>
      <c r="E263" s="82" t="str">
        <f t="shared" si="65"/>
        <v/>
      </c>
      <c r="F263" s="82" t="str">
        <f t="shared" si="66"/>
        <v/>
      </c>
      <c r="G263" s="127"/>
      <c r="H263" s="75" t="str">
        <f t="shared" si="67"/>
        <v/>
      </c>
      <c r="I263" s="127"/>
      <c r="J263" s="75" t="str">
        <f t="shared" ref="J263:J326" si="72">IF(LEN(H262)&lt;12,"",VLOOKUP(H262,$X$5:$Y$1504,2,0))</f>
        <v/>
      </c>
      <c r="K263" s="127"/>
      <c r="L263" s="31">
        <v>258</v>
      </c>
      <c r="M263" s="31">
        <f t="shared" ref="M263:M326" si="73">INT(L263/3)+1</f>
        <v>87</v>
      </c>
      <c r="N263" s="31">
        <f t="shared" si="68"/>
        <v>0</v>
      </c>
      <c r="O263" s="31" t="str">
        <f>IF(LEN(Q263)=0,"",DEC2HEX(MOD(HEX2DEC(INDEX(Assembler!$D$13:$D$512,M263))+N263,65536),4))</f>
        <v/>
      </c>
      <c r="P263" s="78" t="str">
        <f t="shared" si="69"/>
        <v/>
      </c>
      <c r="Q263" s="31" t="str">
        <f>INDEX(Assembler!$E$13:$G$512,M263,N263+1)</f>
        <v/>
      </c>
      <c r="R263" s="81"/>
      <c r="S263" s="31" t="str">
        <f t="shared" si="70"/>
        <v/>
      </c>
      <c r="T263" s="31">
        <f t="shared" si="59"/>
        <v>1</v>
      </c>
      <c r="U263" s="31" t="str">
        <f t="shared" si="62"/>
        <v/>
      </c>
      <c r="V263" s="31" t="str">
        <f t="shared" si="63"/>
        <v/>
      </c>
      <c r="W263" s="31" t="str">
        <f>IF(LEN(U263)=0,"",SUM(T$5:T263))</f>
        <v/>
      </c>
      <c r="X263" s="31" t="str">
        <f t="shared" si="64"/>
        <v/>
      </c>
      <c r="Y263" s="31" t="str">
        <f t="shared" si="71"/>
        <v/>
      </c>
    </row>
    <row r="264" spans="1:25" x14ac:dyDescent="0.2">
      <c r="A264" s="127"/>
      <c r="B264" s="82" t="str">
        <f t="shared" si="60"/>
        <v/>
      </c>
      <c r="C264" s="82" t="str">
        <f t="shared" si="61"/>
        <v/>
      </c>
      <c r="D264" s="127"/>
      <c r="E264" s="82" t="str">
        <f t="shared" si="65"/>
        <v/>
      </c>
      <c r="F264" s="82" t="str">
        <f t="shared" si="66"/>
        <v/>
      </c>
      <c r="G264" s="127"/>
      <c r="H264" s="75" t="str">
        <f t="shared" si="67"/>
        <v/>
      </c>
      <c r="I264" s="127"/>
      <c r="J264" s="75" t="str">
        <f t="shared" si="72"/>
        <v/>
      </c>
      <c r="K264" s="127"/>
      <c r="L264" s="31">
        <v>259</v>
      </c>
      <c r="M264" s="31">
        <f t="shared" si="73"/>
        <v>87</v>
      </c>
      <c r="N264" s="31">
        <f t="shared" si="68"/>
        <v>1</v>
      </c>
      <c r="O264" s="31" t="str">
        <f>IF(LEN(Q264)=0,"",DEC2HEX(MOD(HEX2DEC(INDEX(Assembler!$D$13:$D$512,M264))+N264,65536),4))</f>
        <v/>
      </c>
      <c r="P264" s="78" t="str">
        <f t="shared" si="69"/>
        <v/>
      </c>
      <c r="Q264" s="31" t="str">
        <f>INDEX(Assembler!$E$13:$G$512,M264,N264+1)</f>
        <v/>
      </c>
      <c r="R264" s="81"/>
      <c r="S264" s="31" t="str">
        <f t="shared" si="70"/>
        <v/>
      </c>
      <c r="T264" s="31">
        <f t="shared" si="59"/>
        <v>1</v>
      </c>
      <c r="U264" s="31" t="str">
        <f t="shared" si="62"/>
        <v/>
      </c>
      <c r="V264" s="31" t="str">
        <f t="shared" si="63"/>
        <v/>
      </c>
      <c r="W264" s="31" t="str">
        <f>IF(LEN(U264)=0,"",SUM(T$5:T264))</f>
        <v/>
      </c>
      <c r="X264" s="31" t="str">
        <f t="shared" si="64"/>
        <v/>
      </c>
      <c r="Y264" s="31" t="str">
        <f t="shared" si="71"/>
        <v/>
      </c>
    </row>
    <row r="265" spans="1:25" x14ac:dyDescent="0.2">
      <c r="A265" s="127"/>
      <c r="B265" s="82" t="str">
        <f t="shared" si="60"/>
        <v/>
      </c>
      <c r="C265" s="82" t="str">
        <f t="shared" si="61"/>
        <v/>
      </c>
      <c r="D265" s="127"/>
      <c r="E265" s="82" t="str">
        <f t="shared" si="65"/>
        <v/>
      </c>
      <c r="F265" s="82" t="str">
        <f t="shared" si="66"/>
        <v/>
      </c>
      <c r="G265" s="127"/>
      <c r="H265" s="75" t="str">
        <f t="shared" si="67"/>
        <v/>
      </c>
      <c r="I265" s="127"/>
      <c r="J265" s="75" t="str">
        <f t="shared" si="72"/>
        <v/>
      </c>
      <c r="K265" s="127"/>
      <c r="L265" s="31">
        <v>260</v>
      </c>
      <c r="M265" s="31">
        <f t="shared" si="73"/>
        <v>87</v>
      </c>
      <c r="N265" s="31">
        <f t="shared" si="68"/>
        <v>2</v>
      </c>
      <c r="O265" s="31" t="str">
        <f>IF(LEN(Q265)=0,"",DEC2HEX(MOD(HEX2DEC(INDEX(Assembler!$D$13:$D$512,M265))+N265,65536),4))</f>
        <v/>
      </c>
      <c r="P265" s="78" t="str">
        <f t="shared" si="69"/>
        <v/>
      </c>
      <c r="Q265" s="31" t="str">
        <f>INDEX(Assembler!$E$13:$G$512,M265,N265+1)</f>
        <v/>
      </c>
      <c r="R265" s="81"/>
      <c r="S265" s="31" t="str">
        <f t="shared" si="70"/>
        <v/>
      </c>
      <c r="T265" s="31">
        <f t="shared" si="59"/>
        <v>1</v>
      </c>
      <c r="U265" s="31" t="str">
        <f t="shared" si="62"/>
        <v/>
      </c>
      <c r="V265" s="31" t="str">
        <f t="shared" si="63"/>
        <v/>
      </c>
      <c r="W265" s="31" t="str">
        <f>IF(LEN(U265)=0,"",SUM(T$5:T265))</f>
        <v/>
      </c>
      <c r="X265" s="31" t="str">
        <f t="shared" si="64"/>
        <v/>
      </c>
      <c r="Y265" s="31" t="str">
        <f t="shared" si="71"/>
        <v/>
      </c>
    </row>
    <row r="266" spans="1:25" x14ac:dyDescent="0.2">
      <c r="A266" s="127"/>
      <c r="B266" s="82" t="str">
        <f t="shared" si="60"/>
        <v/>
      </c>
      <c r="C266" s="82" t="str">
        <f t="shared" si="61"/>
        <v/>
      </c>
      <c r="D266" s="127"/>
      <c r="E266" s="82" t="str">
        <f t="shared" si="65"/>
        <v/>
      </c>
      <c r="F266" s="82" t="str">
        <f t="shared" si="66"/>
        <v/>
      </c>
      <c r="G266" s="127"/>
      <c r="H266" s="75" t="str">
        <f t="shared" si="67"/>
        <v/>
      </c>
      <c r="I266" s="127"/>
      <c r="J266" s="75" t="str">
        <f t="shared" si="72"/>
        <v/>
      </c>
      <c r="K266" s="127"/>
      <c r="L266" s="31">
        <v>261</v>
      </c>
      <c r="M266" s="31">
        <f t="shared" si="73"/>
        <v>88</v>
      </c>
      <c r="N266" s="31">
        <f t="shared" si="68"/>
        <v>0</v>
      </c>
      <c r="O266" s="31" t="str">
        <f>IF(LEN(Q266)=0,"",DEC2HEX(MOD(HEX2DEC(INDEX(Assembler!$D$13:$D$512,M266))+N266,65536),4))</f>
        <v/>
      </c>
      <c r="P266" s="78" t="str">
        <f t="shared" si="69"/>
        <v/>
      </c>
      <c r="Q266" s="31" t="str">
        <f>INDEX(Assembler!$E$13:$G$512,M266,N266+1)</f>
        <v/>
      </c>
      <c r="R266" s="81"/>
      <c r="S266" s="31" t="str">
        <f t="shared" si="70"/>
        <v/>
      </c>
      <c r="T266" s="31">
        <f t="shared" si="59"/>
        <v>1</v>
      </c>
      <c r="U266" s="31" t="str">
        <f t="shared" si="62"/>
        <v/>
      </c>
      <c r="V266" s="31" t="str">
        <f t="shared" si="63"/>
        <v/>
      </c>
      <c r="W266" s="31" t="str">
        <f>IF(LEN(U266)=0,"",SUM(T$5:T266))</f>
        <v/>
      </c>
      <c r="X266" s="31" t="str">
        <f t="shared" si="64"/>
        <v/>
      </c>
      <c r="Y266" s="31" t="str">
        <f t="shared" si="71"/>
        <v/>
      </c>
    </row>
    <row r="267" spans="1:25" x14ac:dyDescent="0.2">
      <c r="A267" s="127"/>
      <c r="B267" s="82" t="str">
        <f t="shared" si="60"/>
        <v/>
      </c>
      <c r="C267" s="82" t="str">
        <f t="shared" si="61"/>
        <v/>
      </c>
      <c r="D267" s="127"/>
      <c r="E267" s="82" t="str">
        <f t="shared" si="65"/>
        <v/>
      </c>
      <c r="F267" s="82" t="str">
        <f t="shared" si="66"/>
        <v/>
      </c>
      <c r="G267" s="127"/>
      <c r="H267" s="75" t="str">
        <f t="shared" si="67"/>
        <v/>
      </c>
      <c r="I267" s="127"/>
      <c r="J267" s="75" t="str">
        <f t="shared" si="72"/>
        <v/>
      </c>
      <c r="K267" s="127"/>
      <c r="L267" s="31">
        <v>262</v>
      </c>
      <c r="M267" s="31">
        <f t="shared" si="73"/>
        <v>88</v>
      </c>
      <c r="N267" s="31">
        <f t="shared" si="68"/>
        <v>1</v>
      </c>
      <c r="O267" s="31" t="str">
        <f>IF(LEN(Q267)=0,"",DEC2HEX(MOD(HEX2DEC(INDEX(Assembler!$D$13:$D$512,M267))+N267,65536),4))</f>
        <v/>
      </c>
      <c r="P267" s="78" t="str">
        <f t="shared" si="69"/>
        <v/>
      </c>
      <c r="Q267" s="31" t="str">
        <f>INDEX(Assembler!$E$13:$G$512,M267,N267+1)</f>
        <v/>
      </c>
      <c r="R267" s="81"/>
      <c r="S267" s="31" t="str">
        <f t="shared" si="70"/>
        <v/>
      </c>
      <c r="T267" s="31">
        <f t="shared" si="59"/>
        <v>1</v>
      </c>
      <c r="U267" s="31" t="str">
        <f t="shared" si="62"/>
        <v/>
      </c>
      <c r="V267" s="31" t="str">
        <f t="shared" si="63"/>
        <v/>
      </c>
      <c r="W267" s="31" t="str">
        <f>IF(LEN(U267)=0,"",SUM(T$5:T267))</f>
        <v/>
      </c>
      <c r="X267" s="31" t="str">
        <f t="shared" si="64"/>
        <v/>
      </c>
      <c r="Y267" s="31" t="str">
        <f t="shared" si="71"/>
        <v/>
      </c>
    </row>
    <row r="268" spans="1:25" x14ac:dyDescent="0.2">
      <c r="A268" s="127"/>
      <c r="B268" s="82" t="str">
        <f t="shared" si="60"/>
        <v/>
      </c>
      <c r="C268" s="82" t="str">
        <f t="shared" si="61"/>
        <v/>
      </c>
      <c r="D268" s="127"/>
      <c r="E268" s="82" t="str">
        <f t="shared" si="65"/>
        <v/>
      </c>
      <c r="F268" s="82" t="str">
        <f t="shared" si="66"/>
        <v/>
      </c>
      <c r="G268" s="127"/>
      <c r="H268" s="75" t="str">
        <f t="shared" si="67"/>
        <v/>
      </c>
      <c r="I268" s="127"/>
      <c r="J268" s="75" t="str">
        <f t="shared" si="72"/>
        <v/>
      </c>
      <c r="K268" s="127"/>
      <c r="L268" s="31">
        <v>263</v>
      </c>
      <c r="M268" s="31">
        <f t="shared" si="73"/>
        <v>88</v>
      </c>
      <c r="N268" s="31">
        <f t="shared" si="68"/>
        <v>2</v>
      </c>
      <c r="O268" s="31" t="str">
        <f>IF(LEN(Q268)=0,"",DEC2HEX(MOD(HEX2DEC(INDEX(Assembler!$D$13:$D$512,M268))+N268,65536),4))</f>
        <v/>
      </c>
      <c r="P268" s="78" t="str">
        <f t="shared" si="69"/>
        <v/>
      </c>
      <c r="Q268" s="31" t="str">
        <f>INDEX(Assembler!$E$13:$G$512,M268,N268+1)</f>
        <v/>
      </c>
      <c r="R268" s="81"/>
      <c r="S268" s="31" t="str">
        <f t="shared" si="70"/>
        <v/>
      </c>
      <c r="T268" s="31">
        <f t="shared" si="59"/>
        <v>1</v>
      </c>
      <c r="U268" s="31" t="str">
        <f t="shared" si="62"/>
        <v/>
      </c>
      <c r="V268" s="31" t="str">
        <f t="shared" si="63"/>
        <v/>
      </c>
      <c r="W268" s="31" t="str">
        <f>IF(LEN(U268)=0,"",SUM(T$5:T268))</f>
        <v/>
      </c>
      <c r="X268" s="31" t="str">
        <f t="shared" si="64"/>
        <v/>
      </c>
      <c r="Y268" s="31" t="str">
        <f t="shared" si="71"/>
        <v/>
      </c>
    </row>
    <row r="269" spans="1:25" x14ac:dyDescent="0.2">
      <c r="A269" s="127"/>
      <c r="B269" s="82" t="str">
        <f t="shared" si="60"/>
        <v/>
      </c>
      <c r="C269" s="82" t="str">
        <f t="shared" si="61"/>
        <v/>
      </c>
      <c r="D269" s="127"/>
      <c r="E269" s="82" t="str">
        <f t="shared" si="65"/>
        <v/>
      </c>
      <c r="F269" s="82" t="str">
        <f t="shared" si="66"/>
        <v/>
      </c>
      <c r="G269" s="127"/>
      <c r="H269" s="75" t="str">
        <f t="shared" si="67"/>
        <v/>
      </c>
      <c r="I269" s="127"/>
      <c r="J269" s="75" t="str">
        <f t="shared" si="72"/>
        <v/>
      </c>
      <c r="K269" s="127"/>
      <c r="L269" s="31">
        <v>264</v>
      </c>
      <c r="M269" s="31">
        <f t="shared" si="73"/>
        <v>89</v>
      </c>
      <c r="N269" s="31">
        <f t="shared" si="68"/>
        <v>0</v>
      </c>
      <c r="O269" s="31" t="str">
        <f>IF(LEN(Q269)=0,"",DEC2HEX(MOD(HEX2DEC(INDEX(Assembler!$D$13:$D$512,M269))+N269,65536),4))</f>
        <v/>
      </c>
      <c r="P269" s="78" t="str">
        <f t="shared" si="69"/>
        <v/>
      </c>
      <c r="Q269" s="31" t="str">
        <f>INDEX(Assembler!$E$13:$G$512,M269,N269+1)</f>
        <v/>
      </c>
      <c r="R269" s="81"/>
      <c r="S269" s="31" t="str">
        <f t="shared" si="70"/>
        <v/>
      </c>
      <c r="T269" s="31">
        <f t="shared" si="59"/>
        <v>1</v>
      </c>
      <c r="U269" s="31" t="str">
        <f t="shared" si="62"/>
        <v/>
      </c>
      <c r="V269" s="31" t="str">
        <f t="shared" si="63"/>
        <v/>
      </c>
      <c r="W269" s="31" t="str">
        <f>IF(LEN(U269)=0,"",SUM(T$5:T269))</f>
        <v/>
      </c>
      <c r="X269" s="31" t="str">
        <f t="shared" si="64"/>
        <v/>
      </c>
      <c r="Y269" s="31" t="str">
        <f t="shared" si="71"/>
        <v/>
      </c>
    </row>
    <row r="270" spans="1:25" x14ac:dyDescent="0.2">
      <c r="A270" s="127"/>
      <c r="B270" s="82" t="str">
        <f t="shared" si="60"/>
        <v/>
      </c>
      <c r="C270" s="82" t="str">
        <f t="shared" si="61"/>
        <v/>
      </c>
      <c r="D270" s="127"/>
      <c r="E270" s="82" t="str">
        <f t="shared" si="65"/>
        <v/>
      </c>
      <c r="F270" s="82" t="str">
        <f t="shared" si="66"/>
        <v/>
      </c>
      <c r="G270" s="127"/>
      <c r="H270" s="75" t="str">
        <f t="shared" si="67"/>
        <v/>
      </c>
      <c r="I270" s="127"/>
      <c r="J270" s="75" t="str">
        <f t="shared" si="72"/>
        <v/>
      </c>
      <c r="K270" s="127"/>
      <c r="L270" s="31">
        <v>265</v>
      </c>
      <c r="M270" s="31">
        <f t="shared" si="73"/>
        <v>89</v>
      </c>
      <c r="N270" s="31">
        <f t="shared" si="68"/>
        <v>1</v>
      </c>
      <c r="O270" s="31" t="str">
        <f>IF(LEN(Q270)=0,"",DEC2HEX(MOD(HEX2DEC(INDEX(Assembler!$D$13:$D$512,M270))+N270,65536),4))</f>
        <v/>
      </c>
      <c r="P270" s="78" t="str">
        <f t="shared" si="69"/>
        <v/>
      </c>
      <c r="Q270" s="31" t="str">
        <f>INDEX(Assembler!$E$13:$G$512,M270,N270+1)</f>
        <v/>
      </c>
      <c r="R270" s="81"/>
      <c r="S270" s="31" t="str">
        <f t="shared" si="70"/>
        <v/>
      </c>
      <c r="T270" s="31">
        <f t="shared" si="59"/>
        <v>1</v>
      </c>
      <c r="U270" s="31" t="str">
        <f t="shared" si="62"/>
        <v/>
      </c>
      <c r="V270" s="31" t="str">
        <f t="shared" si="63"/>
        <v/>
      </c>
      <c r="W270" s="31" t="str">
        <f>IF(LEN(U270)=0,"",SUM(T$5:T270))</f>
        <v/>
      </c>
      <c r="X270" s="31" t="str">
        <f t="shared" si="64"/>
        <v/>
      </c>
      <c r="Y270" s="31" t="str">
        <f t="shared" si="71"/>
        <v/>
      </c>
    </row>
    <row r="271" spans="1:25" x14ac:dyDescent="0.2">
      <c r="A271" s="127"/>
      <c r="B271" s="82" t="str">
        <f t="shared" si="60"/>
        <v/>
      </c>
      <c r="C271" s="82" t="str">
        <f t="shared" si="61"/>
        <v/>
      </c>
      <c r="D271" s="127"/>
      <c r="E271" s="82" t="str">
        <f t="shared" si="65"/>
        <v/>
      </c>
      <c r="F271" s="82" t="str">
        <f t="shared" si="66"/>
        <v/>
      </c>
      <c r="G271" s="127"/>
      <c r="H271" s="75" t="str">
        <f t="shared" si="67"/>
        <v/>
      </c>
      <c r="I271" s="127"/>
      <c r="J271" s="75" t="str">
        <f t="shared" si="72"/>
        <v/>
      </c>
      <c r="K271" s="127"/>
      <c r="L271" s="31">
        <v>266</v>
      </c>
      <c r="M271" s="31">
        <f t="shared" si="73"/>
        <v>89</v>
      </c>
      <c r="N271" s="31">
        <f t="shared" si="68"/>
        <v>2</v>
      </c>
      <c r="O271" s="31" t="str">
        <f>IF(LEN(Q271)=0,"",DEC2HEX(MOD(HEX2DEC(INDEX(Assembler!$D$13:$D$512,M271))+N271,65536),4))</f>
        <v/>
      </c>
      <c r="P271" s="78" t="str">
        <f t="shared" si="69"/>
        <v/>
      </c>
      <c r="Q271" s="31" t="str">
        <f>INDEX(Assembler!$E$13:$G$512,M271,N271+1)</f>
        <v/>
      </c>
      <c r="R271" s="81"/>
      <c r="S271" s="31" t="str">
        <f t="shared" si="70"/>
        <v/>
      </c>
      <c r="T271" s="31">
        <f t="shared" si="59"/>
        <v>1</v>
      </c>
      <c r="U271" s="31" t="str">
        <f t="shared" si="62"/>
        <v/>
      </c>
      <c r="V271" s="31" t="str">
        <f t="shared" si="63"/>
        <v/>
      </c>
      <c r="W271" s="31" t="str">
        <f>IF(LEN(U271)=0,"",SUM(T$5:T271))</f>
        <v/>
      </c>
      <c r="X271" s="31" t="str">
        <f t="shared" si="64"/>
        <v/>
      </c>
      <c r="Y271" s="31" t="str">
        <f t="shared" si="71"/>
        <v/>
      </c>
    </row>
    <row r="272" spans="1:25" x14ac:dyDescent="0.2">
      <c r="A272" s="127"/>
      <c r="B272" s="82" t="str">
        <f t="shared" si="60"/>
        <v/>
      </c>
      <c r="C272" s="82" t="str">
        <f t="shared" si="61"/>
        <v/>
      </c>
      <c r="D272" s="127"/>
      <c r="E272" s="82" t="str">
        <f t="shared" si="65"/>
        <v/>
      </c>
      <c r="F272" s="82" t="str">
        <f t="shared" si="66"/>
        <v/>
      </c>
      <c r="G272" s="127"/>
      <c r="H272" s="75" t="str">
        <f t="shared" si="67"/>
        <v/>
      </c>
      <c r="I272" s="127"/>
      <c r="J272" s="75" t="str">
        <f t="shared" si="72"/>
        <v/>
      </c>
      <c r="K272" s="127"/>
      <c r="L272" s="31">
        <v>267</v>
      </c>
      <c r="M272" s="31">
        <f t="shared" si="73"/>
        <v>90</v>
      </c>
      <c r="N272" s="31">
        <f t="shared" si="68"/>
        <v>0</v>
      </c>
      <c r="O272" s="31" t="str">
        <f>IF(LEN(Q272)=0,"",DEC2HEX(MOD(HEX2DEC(INDEX(Assembler!$D$13:$D$512,M272))+N272,65536),4))</f>
        <v/>
      </c>
      <c r="P272" s="78" t="str">
        <f t="shared" si="69"/>
        <v/>
      </c>
      <c r="Q272" s="31" t="str">
        <f>INDEX(Assembler!$E$13:$G$512,M272,N272+1)</f>
        <v/>
      </c>
      <c r="R272" s="81"/>
      <c r="S272" s="31" t="str">
        <f t="shared" si="70"/>
        <v/>
      </c>
      <c r="T272" s="31">
        <f t="shared" si="59"/>
        <v>1</v>
      </c>
      <c r="U272" s="31" t="str">
        <f t="shared" si="62"/>
        <v/>
      </c>
      <c r="V272" s="31" t="str">
        <f t="shared" si="63"/>
        <v/>
      </c>
      <c r="W272" s="31" t="str">
        <f>IF(LEN(U272)=0,"",SUM(T$5:T272))</f>
        <v/>
      </c>
      <c r="X272" s="31" t="str">
        <f t="shared" si="64"/>
        <v/>
      </c>
      <c r="Y272" s="31" t="str">
        <f t="shared" si="71"/>
        <v/>
      </c>
    </row>
    <row r="273" spans="1:25" x14ac:dyDescent="0.2">
      <c r="A273" s="127"/>
      <c r="B273" s="82" t="str">
        <f t="shared" si="60"/>
        <v/>
      </c>
      <c r="C273" s="82" t="str">
        <f t="shared" si="61"/>
        <v/>
      </c>
      <c r="D273" s="127"/>
      <c r="E273" s="82" t="str">
        <f t="shared" si="65"/>
        <v/>
      </c>
      <c r="F273" s="82" t="str">
        <f t="shared" si="66"/>
        <v/>
      </c>
      <c r="G273" s="127"/>
      <c r="H273" s="75" t="str">
        <f t="shared" si="67"/>
        <v/>
      </c>
      <c r="I273" s="127"/>
      <c r="J273" s="75" t="str">
        <f t="shared" si="72"/>
        <v/>
      </c>
      <c r="K273" s="127"/>
      <c r="L273" s="31">
        <v>268</v>
      </c>
      <c r="M273" s="31">
        <f t="shared" si="73"/>
        <v>90</v>
      </c>
      <c r="N273" s="31">
        <f t="shared" si="68"/>
        <v>1</v>
      </c>
      <c r="O273" s="31" t="str">
        <f>IF(LEN(Q273)=0,"",DEC2HEX(MOD(HEX2DEC(INDEX(Assembler!$D$13:$D$512,M273))+N273,65536),4))</f>
        <v/>
      </c>
      <c r="P273" s="78" t="str">
        <f t="shared" si="69"/>
        <v/>
      </c>
      <c r="Q273" s="31" t="str">
        <f>INDEX(Assembler!$E$13:$G$512,M273,N273+1)</f>
        <v/>
      </c>
      <c r="R273" s="81"/>
      <c r="S273" s="31" t="str">
        <f t="shared" si="70"/>
        <v/>
      </c>
      <c r="T273" s="31">
        <f t="shared" si="59"/>
        <v>1</v>
      </c>
      <c r="U273" s="31" t="str">
        <f t="shared" si="62"/>
        <v/>
      </c>
      <c r="V273" s="31" t="str">
        <f t="shared" si="63"/>
        <v/>
      </c>
      <c r="W273" s="31" t="str">
        <f>IF(LEN(U273)=0,"",SUM(T$5:T273))</f>
        <v/>
      </c>
      <c r="X273" s="31" t="str">
        <f t="shared" si="64"/>
        <v/>
      </c>
      <c r="Y273" s="31" t="str">
        <f t="shared" si="71"/>
        <v/>
      </c>
    </row>
    <row r="274" spans="1:25" x14ac:dyDescent="0.2">
      <c r="A274" s="127"/>
      <c r="B274" s="82" t="str">
        <f t="shared" si="60"/>
        <v/>
      </c>
      <c r="C274" s="82" t="str">
        <f t="shared" si="61"/>
        <v/>
      </c>
      <c r="D274" s="127"/>
      <c r="E274" s="82" t="str">
        <f t="shared" si="65"/>
        <v/>
      </c>
      <c r="F274" s="82" t="str">
        <f t="shared" si="66"/>
        <v/>
      </c>
      <c r="G274" s="127"/>
      <c r="H274" s="75" t="str">
        <f t="shared" si="67"/>
        <v/>
      </c>
      <c r="I274" s="127"/>
      <c r="J274" s="75" t="str">
        <f t="shared" si="72"/>
        <v/>
      </c>
      <c r="K274" s="127"/>
      <c r="L274" s="31">
        <v>269</v>
      </c>
      <c r="M274" s="31">
        <f t="shared" si="73"/>
        <v>90</v>
      </c>
      <c r="N274" s="31">
        <f t="shared" si="68"/>
        <v>2</v>
      </c>
      <c r="O274" s="31" t="str">
        <f>IF(LEN(Q274)=0,"",DEC2HEX(MOD(HEX2DEC(INDEX(Assembler!$D$13:$D$512,M274))+N274,65536),4))</f>
        <v/>
      </c>
      <c r="P274" s="78" t="str">
        <f t="shared" si="69"/>
        <v/>
      </c>
      <c r="Q274" s="31" t="str">
        <f>INDEX(Assembler!$E$13:$G$512,M274,N274+1)</f>
        <v/>
      </c>
      <c r="R274" s="81"/>
      <c r="S274" s="31" t="str">
        <f t="shared" si="70"/>
        <v/>
      </c>
      <c r="T274" s="31">
        <f t="shared" ref="T274:T337" si="74">IF(LEN(S274)=0,1,IF(S274-1=S273,IF(L274&lt;16,0,IF(SUM(T259:T273)=0,1,0)),1))</f>
        <v>1</v>
      </c>
      <c r="U274" s="31" t="str">
        <f t="shared" si="62"/>
        <v/>
      </c>
      <c r="V274" s="31" t="str">
        <f t="shared" si="63"/>
        <v/>
      </c>
      <c r="W274" s="31" t="str">
        <f>IF(LEN(U274)=0,"",SUM(T$5:T274))</f>
        <v/>
      </c>
      <c r="X274" s="31" t="str">
        <f t="shared" si="64"/>
        <v/>
      </c>
      <c r="Y274" s="31" t="str">
        <f t="shared" si="71"/>
        <v/>
      </c>
    </row>
    <row r="275" spans="1:25" x14ac:dyDescent="0.2">
      <c r="A275" s="127"/>
      <c r="B275" s="82" t="str">
        <f t="shared" si="60"/>
        <v/>
      </c>
      <c r="C275" s="82" t="str">
        <f t="shared" si="61"/>
        <v/>
      </c>
      <c r="D275" s="127"/>
      <c r="E275" s="82" t="str">
        <f t="shared" si="65"/>
        <v/>
      </c>
      <c r="F275" s="82" t="str">
        <f t="shared" si="66"/>
        <v/>
      </c>
      <c r="G275" s="127"/>
      <c r="H275" s="75" t="str">
        <f t="shared" si="67"/>
        <v/>
      </c>
      <c r="I275" s="127"/>
      <c r="J275" s="75" t="str">
        <f t="shared" si="72"/>
        <v/>
      </c>
      <c r="K275" s="127"/>
      <c r="L275" s="31">
        <v>270</v>
      </c>
      <c r="M275" s="31">
        <f t="shared" si="73"/>
        <v>91</v>
      </c>
      <c r="N275" s="31">
        <f t="shared" si="68"/>
        <v>0</v>
      </c>
      <c r="O275" s="31" t="str">
        <f>IF(LEN(Q275)=0,"",DEC2HEX(MOD(HEX2DEC(INDEX(Assembler!$D$13:$D$512,M275))+N275,65536),4))</f>
        <v/>
      </c>
      <c r="P275" s="78" t="str">
        <f t="shared" si="69"/>
        <v/>
      </c>
      <c r="Q275" s="31" t="str">
        <f>INDEX(Assembler!$E$13:$G$512,M275,N275+1)</f>
        <v/>
      </c>
      <c r="R275" s="81"/>
      <c r="S275" s="31" t="str">
        <f t="shared" si="70"/>
        <v/>
      </c>
      <c r="T275" s="31">
        <f t="shared" si="74"/>
        <v>1</v>
      </c>
      <c r="U275" s="31" t="str">
        <f t="shared" si="62"/>
        <v/>
      </c>
      <c r="V275" s="31" t="str">
        <f t="shared" si="63"/>
        <v/>
      </c>
      <c r="W275" s="31" t="str">
        <f>IF(LEN(U275)=0,"",SUM(T$5:T275))</f>
        <v/>
      </c>
      <c r="X275" s="31" t="str">
        <f t="shared" si="64"/>
        <v/>
      </c>
      <c r="Y275" s="31" t="str">
        <f t="shared" si="71"/>
        <v/>
      </c>
    </row>
    <row r="276" spans="1:25" x14ac:dyDescent="0.2">
      <c r="A276" s="127"/>
      <c r="B276" s="82" t="str">
        <f t="shared" si="60"/>
        <v/>
      </c>
      <c r="C276" s="82" t="str">
        <f t="shared" si="61"/>
        <v/>
      </c>
      <c r="D276" s="127"/>
      <c r="E276" s="82" t="str">
        <f t="shared" si="65"/>
        <v/>
      </c>
      <c r="F276" s="82" t="str">
        <f t="shared" si="66"/>
        <v/>
      </c>
      <c r="G276" s="127"/>
      <c r="H276" s="75" t="str">
        <f t="shared" si="67"/>
        <v/>
      </c>
      <c r="I276" s="127"/>
      <c r="J276" s="75" t="str">
        <f t="shared" si="72"/>
        <v/>
      </c>
      <c r="K276" s="127"/>
      <c r="L276" s="31">
        <v>271</v>
      </c>
      <c r="M276" s="31">
        <f t="shared" si="73"/>
        <v>91</v>
      </c>
      <c r="N276" s="31">
        <f t="shared" si="68"/>
        <v>1</v>
      </c>
      <c r="O276" s="31" t="str">
        <f>IF(LEN(Q276)=0,"",DEC2HEX(MOD(HEX2DEC(INDEX(Assembler!$D$13:$D$512,M276))+N276,65536),4))</f>
        <v/>
      </c>
      <c r="P276" s="78" t="str">
        <f t="shared" si="69"/>
        <v/>
      </c>
      <c r="Q276" s="31" t="str">
        <f>INDEX(Assembler!$E$13:$G$512,M276,N276+1)</f>
        <v/>
      </c>
      <c r="R276" s="81"/>
      <c r="S276" s="31" t="str">
        <f t="shared" si="70"/>
        <v/>
      </c>
      <c r="T276" s="31">
        <f t="shared" si="74"/>
        <v>1</v>
      </c>
      <c r="U276" s="31" t="str">
        <f t="shared" si="62"/>
        <v/>
      </c>
      <c r="V276" s="31" t="str">
        <f t="shared" si="63"/>
        <v/>
      </c>
      <c r="W276" s="31" t="str">
        <f>IF(LEN(U276)=0,"",SUM(T$5:T276))</f>
        <v/>
      </c>
      <c r="X276" s="31" t="str">
        <f t="shared" si="64"/>
        <v/>
      </c>
      <c r="Y276" s="31" t="str">
        <f t="shared" si="71"/>
        <v/>
      </c>
    </row>
    <row r="277" spans="1:25" x14ac:dyDescent="0.2">
      <c r="A277" s="127"/>
      <c r="B277" s="82" t="str">
        <f t="shared" si="60"/>
        <v/>
      </c>
      <c r="C277" s="82" t="str">
        <f t="shared" si="61"/>
        <v/>
      </c>
      <c r="D277" s="127"/>
      <c r="E277" s="82" t="str">
        <f t="shared" si="65"/>
        <v/>
      </c>
      <c r="F277" s="82" t="str">
        <f t="shared" si="66"/>
        <v/>
      </c>
      <c r="G277" s="127"/>
      <c r="H277" s="75" t="str">
        <f t="shared" si="67"/>
        <v/>
      </c>
      <c r="I277" s="127"/>
      <c r="J277" s="75" t="str">
        <f t="shared" si="72"/>
        <v/>
      </c>
      <c r="K277" s="127"/>
      <c r="L277" s="31">
        <v>272</v>
      </c>
      <c r="M277" s="31">
        <f t="shared" si="73"/>
        <v>91</v>
      </c>
      <c r="N277" s="31">
        <f t="shared" si="68"/>
        <v>2</v>
      </c>
      <c r="O277" s="31" t="str">
        <f>IF(LEN(Q277)=0,"",DEC2HEX(MOD(HEX2DEC(INDEX(Assembler!$D$13:$D$512,M277))+N277,65536),4))</f>
        <v/>
      </c>
      <c r="P277" s="78" t="str">
        <f t="shared" si="69"/>
        <v/>
      </c>
      <c r="Q277" s="31" t="str">
        <f>INDEX(Assembler!$E$13:$G$512,M277,N277+1)</f>
        <v/>
      </c>
      <c r="R277" s="81"/>
      <c r="S277" s="31" t="str">
        <f t="shared" si="70"/>
        <v/>
      </c>
      <c r="T277" s="31">
        <f t="shared" si="74"/>
        <v>1</v>
      </c>
      <c r="U277" s="31" t="str">
        <f t="shared" si="62"/>
        <v/>
      </c>
      <c r="V277" s="31" t="str">
        <f t="shared" si="63"/>
        <v/>
      </c>
      <c r="W277" s="31" t="str">
        <f>IF(LEN(U277)=0,"",SUM(T$5:T277))</f>
        <v/>
      </c>
      <c r="X277" s="31" t="str">
        <f t="shared" si="64"/>
        <v/>
      </c>
      <c r="Y277" s="31" t="str">
        <f t="shared" si="71"/>
        <v/>
      </c>
    </row>
    <row r="278" spans="1:25" x14ac:dyDescent="0.2">
      <c r="A278" s="127"/>
      <c r="B278" s="82" t="str">
        <f t="shared" si="60"/>
        <v/>
      </c>
      <c r="C278" s="82" t="str">
        <f t="shared" si="61"/>
        <v/>
      </c>
      <c r="D278" s="127"/>
      <c r="E278" s="82" t="str">
        <f t="shared" si="65"/>
        <v/>
      </c>
      <c r="F278" s="82" t="str">
        <f t="shared" si="66"/>
        <v/>
      </c>
      <c r="G278" s="127"/>
      <c r="H278" s="75" t="str">
        <f t="shared" si="67"/>
        <v/>
      </c>
      <c r="I278" s="127"/>
      <c r="J278" s="75" t="str">
        <f t="shared" si="72"/>
        <v/>
      </c>
      <c r="K278" s="127"/>
      <c r="L278" s="31">
        <v>273</v>
      </c>
      <c r="M278" s="31">
        <f t="shared" si="73"/>
        <v>92</v>
      </c>
      <c r="N278" s="31">
        <f t="shared" si="68"/>
        <v>0</v>
      </c>
      <c r="O278" s="31" t="str">
        <f>IF(LEN(Q278)=0,"",DEC2HEX(MOD(HEX2DEC(INDEX(Assembler!$D$13:$D$512,M278))+N278,65536),4))</f>
        <v/>
      </c>
      <c r="P278" s="78" t="str">
        <f t="shared" si="69"/>
        <v/>
      </c>
      <c r="Q278" s="31" t="str">
        <f>INDEX(Assembler!$E$13:$G$512,M278,N278+1)</f>
        <v/>
      </c>
      <c r="R278" s="81"/>
      <c r="S278" s="31" t="str">
        <f t="shared" si="70"/>
        <v/>
      </c>
      <c r="T278" s="31">
        <f t="shared" si="74"/>
        <v>1</v>
      </c>
      <c r="U278" s="31" t="str">
        <f t="shared" si="62"/>
        <v/>
      </c>
      <c r="V278" s="31" t="str">
        <f t="shared" si="63"/>
        <v/>
      </c>
      <c r="W278" s="31" t="str">
        <f>IF(LEN(U278)=0,"",SUM(T$5:T278))</f>
        <v/>
      </c>
      <c r="X278" s="31" t="str">
        <f t="shared" si="64"/>
        <v/>
      </c>
      <c r="Y278" s="31" t="str">
        <f t="shared" si="71"/>
        <v/>
      </c>
    </row>
    <row r="279" spans="1:25" x14ac:dyDescent="0.2">
      <c r="A279" s="127"/>
      <c r="B279" s="82" t="str">
        <f t="shared" si="60"/>
        <v/>
      </c>
      <c r="C279" s="82" t="str">
        <f t="shared" si="61"/>
        <v/>
      </c>
      <c r="D279" s="127"/>
      <c r="E279" s="82" t="str">
        <f t="shared" si="65"/>
        <v/>
      </c>
      <c r="F279" s="82" t="str">
        <f t="shared" si="66"/>
        <v/>
      </c>
      <c r="G279" s="127"/>
      <c r="H279" s="75" t="str">
        <f t="shared" si="67"/>
        <v/>
      </c>
      <c r="I279" s="127"/>
      <c r="J279" s="75" t="str">
        <f t="shared" si="72"/>
        <v/>
      </c>
      <c r="K279" s="127"/>
      <c r="L279" s="31">
        <v>274</v>
      </c>
      <c r="M279" s="31">
        <f t="shared" si="73"/>
        <v>92</v>
      </c>
      <c r="N279" s="31">
        <f t="shared" si="68"/>
        <v>1</v>
      </c>
      <c r="O279" s="31" t="str">
        <f>IF(LEN(Q279)=0,"",DEC2HEX(MOD(HEX2DEC(INDEX(Assembler!$D$13:$D$512,M279))+N279,65536),4))</f>
        <v/>
      </c>
      <c r="P279" s="78" t="str">
        <f t="shared" si="69"/>
        <v/>
      </c>
      <c r="Q279" s="31" t="str">
        <f>INDEX(Assembler!$E$13:$G$512,M279,N279+1)</f>
        <v/>
      </c>
      <c r="R279" s="81"/>
      <c r="S279" s="31" t="str">
        <f t="shared" si="70"/>
        <v/>
      </c>
      <c r="T279" s="31">
        <f t="shared" si="74"/>
        <v>1</v>
      </c>
      <c r="U279" s="31" t="str">
        <f t="shared" si="62"/>
        <v/>
      </c>
      <c r="V279" s="31" t="str">
        <f t="shared" si="63"/>
        <v/>
      </c>
      <c r="W279" s="31" t="str">
        <f>IF(LEN(U279)=0,"",SUM(T$5:T279))</f>
        <v/>
      </c>
      <c r="X279" s="31" t="str">
        <f t="shared" si="64"/>
        <v/>
      </c>
      <c r="Y279" s="31" t="str">
        <f t="shared" si="71"/>
        <v/>
      </c>
    </row>
    <row r="280" spans="1:25" x14ac:dyDescent="0.2">
      <c r="A280" s="127"/>
      <c r="B280" s="82" t="str">
        <f t="shared" si="60"/>
        <v/>
      </c>
      <c r="C280" s="82" t="str">
        <f t="shared" si="61"/>
        <v/>
      </c>
      <c r="D280" s="127"/>
      <c r="E280" s="82" t="str">
        <f t="shared" si="65"/>
        <v/>
      </c>
      <c r="F280" s="82" t="str">
        <f t="shared" si="66"/>
        <v/>
      </c>
      <c r="G280" s="127"/>
      <c r="H280" s="75" t="str">
        <f t="shared" si="67"/>
        <v/>
      </c>
      <c r="I280" s="127"/>
      <c r="J280" s="75" t="str">
        <f t="shared" si="72"/>
        <v/>
      </c>
      <c r="K280" s="127"/>
      <c r="L280" s="31">
        <v>275</v>
      </c>
      <c r="M280" s="31">
        <f t="shared" si="73"/>
        <v>92</v>
      </c>
      <c r="N280" s="31">
        <f t="shared" si="68"/>
        <v>2</v>
      </c>
      <c r="O280" s="31" t="str">
        <f>IF(LEN(Q280)=0,"",DEC2HEX(MOD(HEX2DEC(INDEX(Assembler!$D$13:$D$512,M280))+N280,65536),4))</f>
        <v/>
      </c>
      <c r="P280" s="78" t="str">
        <f t="shared" si="69"/>
        <v/>
      </c>
      <c r="Q280" s="31" t="str">
        <f>INDEX(Assembler!$E$13:$G$512,M280,N280+1)</f>
        <v/>
      </c>
      <c r="R280" s="81"/>
      <c r="S280" s="31" t="str">
        <f t="shared" si="70"/>
        <v/>
      </c>
      <c r="T280" s="31">
        <f t="shared" si="74"/>
        <v>1</v>
      </c>
      <c r="U280" s="31" t="str">
        <f t="shared" si="62"/>
        <v/>
      </c>
      <c r="V280" s="31" t="str">
        <f t="shared" si="63"/>
        <v/>
      </c>
      <c r="W280" s="31" t="str">
        <f>IF(LEN(U280)=0,"",SUM(T$5:T280))</f>
        <v/>
      </c>
      <c r="X280" s="31" t="str">
        <f t="shared" si="64"/>
        <v/>
      </c>
      <c r="Y280" s="31" t="str">
        <f t="shared" si="71"/>
        <v/>
      </c>
    </row>
    <row r="281" spans="1:25" x14ac:dyDescent="0.2">
      <c r="A281" s="127"/>
      <c r="B281" s="82" t="str">
        <f t="shared" si="60"/>
        <v/>
      </c>
      <c r="C281" s="82" t="str">
        <f t="shared" si="61"/>
        <v/>
      </c>
      <c r="D281" s="127"/>
      <c r="E281" s="82" t="str">
        <f t="shared" si="65"/>
        <v/>
      </c>
      <c r="F281" s="82" t="str">
        <f t="shared" si="66"/>
        <v/>
      </c>
      <c r="G281" s="127"/>
      <c r="H281" s="75" t="str">
        <f t="shared" si="67"/>
        <v/>
      </c>
      <c r="I281" s="127"/>
      <c r="J281" s="75" t="str">
        <f t="shared" si="72"/>
        <v/>
      </c>
      <c r="K281" s="127"/>
      <c r="L281" s="31">
        <v>276</v>
      </c>
      <c r="M281" s="31">
        <f t="shared" si="73"/>
        <v>93</v>
      </c>
      <c r="N281" s="31">
        <f t="shared" si="68"/>
        <v>0</v>
      </c>
      <c r="O281" s="31" t="str">
        <f>IF(LEN(Q281)=0,"",DEC2HEX(MOD(HEX2DEC(INDEX(Assembler!$D$13:$D$512,M281))+N281,65536),4))</f>
        <v/>
      </c>
      <c r="P281" s="78" t="str">
        <f t="shared" si="69"/>
        <v/>
      </c>
      <c r="Q281" s="31" t="str">
        <f>INDEX(Assembler!$E$13:$G$512,M281,N281+1)</f>
        <v/>
      </c>
      <c r="R281" s="81"/>
      <c r="S281" s="31" t="str">
        <f t="shared" si="70"/>
        <v/>
      </c>
      <c r="T281" s="31">
        <f t="shared" si="74"/>
        <v>1</v>
      </c>
      <c r="U281" s="31" t="str">
        <f t="shared" si="62"/>
        <v/>
      </c>
      <c r="V281" s="31" t="str">
        <f t="shared" si="63"/>
        <v/>
      </c>
      <c r="W281" s="31" t="str">
        <f>IF(LEN(U281)=0,"",SUM(T$5:T281))</f>
        <v/>
      </c>
      <c r="X281" s="31" t="str">
        <f t="shared" si="64"/>
        <v/>
      </c>
      <c r="Y281" s="31" t="str">
        <f t="shared" si="71"/>
        <v/>
      </c>
    </row>
    <row r="282" spans="1:25" x14ac:dyDescent="0.2">
      <c r="A282" s="127"/>
      <c r="B282" s="82" t="str">
        <f t="shared" si="60"/>
        <v/>
      </c>
      <c r="C282" s="82" t="str">
        <f t="shared" si="61"/>
        <v/>
      </c>
      <c r="D282" s="127"/>
      <c r="E282" s="82" t="str">
        <f t="shared" si="65"/>
        <v/>
      </c>
      <c r="F282" s="82" t="str">
        <f t="shared" si="66"/>
        <v/>
      </c>
      <c r="G282" s="127"/>
      <c r="H282" s="75" t="str">
        <f t="shared" si="67"/>
        <v/>
      </c>
      <c r="I282" s="127"/>
      <c r="J282" s="75" t="str">
        <f t="shared" si="72"/>
        <v/>
      </c>
      <c r="K282" s="127"/>
      <c r="L282" s="31">
        <v>277</v>
      </c>
      <c r="M282" s="31">
        <f t="shared" si="73"/>
        <v>93</v>
      </c>
      <c r="N282" s="31">
        <f t="shared" si="68"/>
        <v>1</v>
      </c>
      <c r="O282" s="31" t="str">
        <f>IF(LEN(Q282)=0,"",DEC2HEX(MOD(HEX2DEC(INDEX(Assembler!$D$13:$D$512,M282))+N282,65536),4))</f>
        <v/>
      </c>
      <c r="P282" s="78" t="str">
        <f t="shared" si="69"/>
        <v/>
      </c>
      <c r="Q282" s="31" t="str">
        <f>INDEX(Assembler!$E$13:$G$512,M282,N282+1)</f>
        <v/>
      </c>
      <c r="R282" s="81"/>
      <c r="S282" s="31" t="str">
        <f t="shared" si="70"/>
        <v/>
      </c>
      <c r="T282" s="31">
        <f t="shared" si="74"/>
        <v>1</v>
      </c>
      <c r="U282" s="31" t="str">
        <f t="shared" si="62"/>
        <v/>
      </c>
      <c r="V282" s="31" t="str">
        <f t="shared" si="63"/>
        <v/>
      </c>
      <c r="W282" s="31" t="str">
        <f>IF(LEN(U282)=0,"",SUM(T$5:T282))</f>
        <v/>
      </c>
      <c r="X282" s="31" t="str">
        <f t="shared" si="64"/>
        <v/>
      </c>
      <c r="Y282" s="31" t="str">
        <f t="shared" si="71"/>
        <v/>
      </c>
    </row>
    <row r="283" spans="1:25" x14ac:dyDescent="0.2">
      <c r="A283" s="127"/>
      <c r="B283" s="82" t="str">
        <f t="shared" si="60"/>
        <v/>
      </c>
      <c r="C283" s="82" t="str">
        <f t="shared" si="61"/>
        <v/>
      </c>
      <c r="D283" s="127"/>
      <c r="E283" s="82" t="str">
        <f t="shared" si="65"/>
        <v/>
      </c>
      <c r="F283" s="82" t="str">
        <f t="shared" si="66"/>
        <v/>
      </c>
      <c r="G283" s="127"/>
      <c r="H283" s="75" t="str">
        <f t="shared" si="67"/>
        <v/>
      </c>
      <c r="I283" s="127"/>
      <c r="J283" s="75" t="str">
        <f t="shared" si="72"/>
        <v/>
      </c>
      <c r="K283" s="127"/>
      <c r="L283" s="31">
        <v>278</v>
      </c>
      <c r="M283" s="31">
        <f t="shared" si="73"/>
        <v>93</v>
      </c>
      <c r="N283" s="31">
        <f t="shared" si="68"/>
        <v>2</v>
      </c>
      <c r="O283" s="31" t="str">
        <f>IF(LEN(Q283)=0,"",DEC2HEX(MOD(HEX2DEC(INDEX(Assembler!$D$13:$D$512,M283))+N283,65536),4))</f>
        <v/>
      </c>
      <c r="P283" s="78" t="str">
        <f t="shared" si="69"/>
        <v/>
      </c>
      <c r="Q283" s="31" t="str">
        <f>INDEX(Assembler!$E$13:$G$512,M283,N283+1)</f>
        <v/>
      </c>
      <c r="R283" s="81"/>
      <c r="S283" s="31" t="str">
        <f t="shared" si="70"/>
        <v/>
      </c>
      <c r="T283" s="31">
        <f t="shared" si="74"/>
        <v>1</v>
      </c>
      <c r="U283" s="31" t="str">
        <f t="shared" si="62"/>
        <v/>
      </c>
      <c r="V283" s="31" t="str">
        <f t="shared" si="63"/>
        <v/>
      </c>
      <c r="W283" s="31" t="str">
        <f>IF(LEN(U283)=0,"",SUM(T$5:T283))</f>
        <v/>
      </c>
      <c r="X283" s="31" t="str">
        <f t="shared" si="64"/>
        <v/>
      </c>
      <c r="Y283" s="31" t="str">
        <f t="shared" si="71"/>
        <v/>
      </c>
    </row>
    <row r="284" spans="1:25" x14ac:dyDescent="0.2">
      <c r="A284" s="127"/>
      <c r="B284" s="82" t="str">
        <f t="shared" si="60"/>
        <v/>
      </c>
      <c r="C284" s="82" t="str">
        <f t="shared" si="61"/>
        <v/>
      </c>
      <c r="D284" s="127"/>
      <c r="E284" s="82" t="str">
        <f t="shared" si="65"/>
        <v/>
      </c>
      <c r="F284" s="82" t="str">
        <f t="shared" si="66"/>
        <v/>
      </c>
      <c r="G284" s="127"/>
      <c r="H284" s="75" t="str">
        <f t="shared" si="67"/>
        <v/>
      </c>
      <c r="I284" s="127"/>
      <c r="J284" s="75" t="str">
        <f t="shared" si="72"/>
        <v/>
      </c>
      <c r="K284" s="127"/>
      <c r="L284" s="31">
        <v>279</v>
      </c>
      <c r="M284" s="31">
        <f t="shared" si="73"/>
        <v>94</v>
      </c>
      <c r="N284" s="31">
        <f t="shared" si="68"/>
        <v>0</v>
      </c>
      <c r="O284" s="31" t="str">
        <f>IF(LEN(Q284)=0,"",DEC2HEX(MOD(HEX2DEC(INDEX(Assembler!$D$13:$D$512,M284))+N284,65536),4))</f>
        <v/>
      </c>
      <c r="P284" s="78" t="str">
        <f t="shared" si="69"/>
        <v/>
      </c>
      <c r="Q284" s="31" t="str">
        <f>INDEX(Assembler!$E$13:$G$512,M284,N284+1)</f>
        <v/>
      </c>
      <c r="R284" s="81"/>
      <c r="S284" s="31" t="str">
        <f t="shared" si="70"/>
        <v/>
      </c>
      <c r="T284" s="31">
        <f t="shared" si="74"/>
        <v>1</v>
      </c>
      <c r="U284" s="31" t="str">
        <f t="shared" si="62"/>
        <v/>
      </c>
      <c r="V284" s="31" t="str">
        <f t="shared" si="63"/>
        <v/>
      </c>
      <c r="W284" s="31" t="str">
        <f>IF(LEN(U284)=0,"",SUM(T$5:T284))</f>
        <v/>
      </c>
      <c r="X284" s="31" t="str">
        <f t="shared" si="64"/>
        <v/>
      </c>
      <c r="Y284" s="31" t="str">
        <f t="shared" si="71"/>
        <v/>
      </c>
    </row>
    <row r="285" spans="1:25" x14ac:dyDescent="0.2">
      <c r="A285" s="127"/>
      <c r="B285" s="82" t="str">
        <f t="shared" si="60"/>
        <v/>
      </c>
      <c r="C285" s="82" t="str">
        <f t="shared" si="61"/>
        <v/>
      </c>
      <c r="D285" s="127"/>
      <c r="E285" s="82" t="str">
        <f t="shared" si="65"/>
        <v/>
      </c>
      <c r="F285" s="82" t="str">
        <f t="shared" si="66"/>
        <v/>
      </c>
      <c r="G285" s="127"/>
      <c r="H285" s="75" t="str">
        <f t="shared" si="67"/>
        <v/>
      </c>
      <c r="I285" s="127"/>
      <c r="J285" s="75" t="str">
        <f t="shared" si="72"/>
        <v/>
      </c>
      <c r="K285" s="127"/>
      <c r="L285" s="31">
        <v>280</v>
      </c>
      <c r="M285" s="31">
        <f t="shared" si="73"/>
        <v>94</v>
      </c>
      <c r="N285" s="31">
        <f t="shared" si="68"/>
        <v>1</v>
      </c>
      <c r="O285" s="31" t="str">
        <f>IF(LEN(Q285)=0,"",DEC2HEX(MOD(HEX2DEC(INDEX(Assembler!$D$13:$D$512,M285))+N285,65536),4))</f>
        <v/>
      </c>
      <c r="P285" s="78" t="str">
        <f t="shared" si="69"/>
        <v/>
      </c>
      <c r="Q285" s="31" t="str">
        <f>INDEX(Assembler!$E$13:$G$512,M285,N285+1)</f>
        <v/>
      </c>
      <c r="R285" s="81"/>
      <c r="S285" s="31" t="str">
        <f t="shared" si="70"/>
        <v/>
      </c>
      <c r="T285" s="31">
        <f t="shared" si="74"/>
        <v>1</v>
      </c>
      <c r="U285" s="31" t="str">
        <f t="shared" si="62"/>
        <v/>
      </c>
      <c r="V285" s="31" t="str">
        <f t="shared" si="63"/>
        <v/>
      </c>
      <c r="W285" s="31" t="str">
        <f>IF(LEN(U285)=0,"",SUM(T$5:T285))</f>
        <v/>
      </c>
      <c r="X285" s="31" t="str">
        <f t="shared" si="64"/>
        <v/>
      </c>
      <c r="Y285" s="31" t="str">
        <f t="shared" si="71"/>
        <v/>
      </c>
    </row>
    <row r="286" spans="1:25" x14ac:dyDescent="0.2">
      <c r="A286" s="127"/>
      <c r="B286" s="82" t="str">
        <f t="shared" si="60"/>
        <v/>
      </c>
      <c r="C286" s="82" t="str">
        <f t="shared" si="61"/>
        <v/>
      </c>
      <c r="D286" s="127"/>
      <c r="E286" s="82" t="str">
        <f t="shared" si="65"/>
        <v/>
      </c>
      <c r="F286" s="82" t="str">
        <f t="shared" si="66"/>
        <v/>
      </c>
      <c r="G286" s="127"/>
      <c r="H286" s="75" t="str">
        <f t="shared" si="67"/>
        <v/>
      </c>
      <c r="I286" s="127"/>
      <c r="J286" s="75" t="str">
        <f t="shared" si="72"/>
        <v/>
      </c>
      <c r="K286" s="127"/>
      <c r="L286" s="31">
        <v>281</v>
      </c>
      <c r="M286" s="31">
        <f t="shared" si="73"/>
        <v>94</v>
      </c>
      <c r="N286" s="31">
        <f t="shared" si="68"/>
        <v>2</v>
      </c>
      <c r="O286" s="31" t="str">
        <f>IF(LEN(Q286)=0,"",DEC2HEX(MOD(HEX2DEC(INDEX(Assembler!$D$13:$D$512,M286))+N286,65536),4))</f>
        <v/>
      </c>
      <c r="P286" s="78" t="str">
        <f t="shared" si="69"/>
        <v/>
      </c>
      <c r="Q286" s="31" t="str">
        <f>INDEX(Assembler!$E$13:$G$512,M286,N286+1)</f>
        <v/>
      </c>
      <c r="R286" s="81"/>
      <c r="S286" s="31" t="str">
        <f t="shared" si="70"/>
        <v/>
      </c>
      <c r="T286" s="31">
        <f t="shared" si="74"/>
        <v>1</v>
      </c>
      <c r="U286" s="31" t="str">
        <f t="shared" si="62"/>
        <v/>
      </c>
      <c r="V286" s="31" t="str">
        <f t="shared" si="63"/>
        <v/>
      </c>
      <c r="W286" s="31" t="str">
        <f>IF(LEN(U286)=0,"",SUM(T$5:T286))</f>
        <v/>
      </c>
      <c r="X286" s="31" t="str">
        <f t="shared" si="64"/>
        <v/>
      </c>
      <c r="Y286" s="31" t="str">
        <f t="shared" si="71"/>
        <v/>
      </c>
    </row>
    <row r="287" spans="1:25" x14ac:dyDescent="0.2">
      <c r="A287" s="127"/>
      <c r="B287" s="82" t="str">
        <f t="shared" si="60"/>
        <v/>
      </c>
      <c r="C287" s="82" t="str">
        <f t="shared" si="61"/>
        <v/>
      </c>
      <c r="D287" s="127"/>
      <c r="E287" s="82" t="str">
        <f t="shared" si="65"/>
        <v/>
      </c>
      <c r="F287" s="82" t="str">
        <f t="shared" si="66"/>
        <v/>
      </c>
      <c r="G287" s="127"/>
      <c r="H287" s="75" t="str">
        <f t="shared" si="67"/>
        <v/>
      </c>
      <c r="I287" s="127"/>
      <c r="J287" s="75" t="str">
        <f t="shared" si="72"/>
        <v/>
      </c>
      <c r="K287" s="127"/>
      <c r="L287" s="31">
        <v>282</v>
      </c>
      <c r="M287" s="31">
        <f t="shared" si="73"/>
        <v>95</v>
      </c>
      <c r="N287" s="31">
        <f t="shared" si="68"/>
        <v>0</v>
      </c>
      <c r="O287" s="31" t="str">
        <f>IF(LEN(Q287)=0,"",DEC2HEX(MOD(HEX2DEC(INDEX(Assembler!$D$13:$D$512,M287))+N287,65536),4))</f>
        <v/>
      </c>
      <c r="P287" s="78" t="str">
        <f t="shared" si="69"/>
        <v/>
      </c>
      <c r="Q287" s="31" t="str">
        <f>INDEX(Assembler!$E$13:$G$512,M287,N287+1)</f>
        <v/>
      </c>
      <c r="R287" s="81"/>
      <c r="S287" s="31" t="str">
        <f t="shared" si="70"/>
        <v/>
      </c>
      <c r="T287" s="31">
        <f t="shared" si="74"/>
        <v>1</v>
      </c>
      <c r="U287" s="31" t="str">
        <f t="shared" si="62"/>
        <v/>
      </c>
      <c r="V287" s="31" t="str">
        <f t="shared" si="63"/>
        <v/>
      </c>
      <c r="W287" s="31" t="str">
        <f>IF(LEN(U287)=0,"",SUM(T$5:T287))</f>
        <v/>
      </c>
      <c r="X287" s="31" t="str">
        <f t="shared" si="64"/>
        <v/>
      </c>
      <c r="Y287" s="31" t="str">
        <f t="shared" si="71"/>
        <v/>
      </c>
    </row>
    <row r="288" spans="1:25" x14ac:dyDescent="0.2">
      <c r="A288" s="127"/>
      <c r="B288" s="82" t="str">
        <f t="shared" si="60"/>
        <v/>
      </c>
      <c r="C288" s="82" t="str">
        <f t="shared" si="61"/>
        <v/>
      </c>
      <c r="D288" s="127"/>
      <c r="E288" s="82" t="str">
        <f t="shared" si="65"/>
        <v/>
      </c>
      <c r="F288" s="82" t="str">
        <f t="shared" si="66"/>
        <v/>
      </c>
      <c r="G288" s="127"/>
      <c r="H288" s="75" t="str">
        <f t="shared" si="67"/>
        <v/>
      </c>
      <c r="I288" s="127"/>
      <c r="J288" s="75" t="str">
        <f t="shared" si="72"/>
        <v/>
      </c>
      <c r="K288" s="127"/>
      <c r="L288" s="31">
        <v>283</v>
      </c>
      <c r="M288" s="31">
        <f t="shared" si="73"/>
        <v>95</v>
      </c>
      <c r="N288" s="31">
        <f t="shared" si="68"/>
        <v>1</v>
      </c>
      <c r="O288" s="31" t="str">
        <f>IF(LEN(Q288)=0,"",DEC2HEX(MOD(HEX2DEC(INDEX(Assembler!$D$13:$D$512,M288))+N288,65536),4))</f>
        <v/>
      </c>
      <c r="P288" s="78" t="str">
        <f t="shared" si="69"/>
        <v/>
      </c>
      <c r="Q288" s="31" t="str">
        <f>INDEX(Assembler!$E$13:$G$512,M288,N288+1)</f>
        <v/>
      </c>
      <c r="R288" s="81"/>
      <c r="S288" s="31" t="str">
        <f t="shared" si="70"/>
        <v/>
      </c>
      <c r="T288" s="31">
        <f t="shared" si="74"/>
        <v>1</v>
      </c>
      <c r="U288" s="31" t="str">
        <f t="shared" si="62"/>
        <v/>
      </c>
      <c r="V288" s="31" t="str">
        <f t="shared" si="63"/>
        <v/>
      </c>
      <c r="W288" s="31" t="str">
        <f>IF(LEN(U288)=0,"",SUM(T$5:T288))</f>
        <v/>
      </c>
      <c r="X288" s="31" t="str">
        <f t="shared" si="64"/>
        <v/>
      </c>
      <c r="Y288" s="31" t="str">
        <f t="shared" si="71"/>
        <v/>
      </c>
    </row>
    <row r="289" spans="1:25" x14ac:dyDescent="0.2">
      <c r="A289" s="127"/>
      <c r="B289" s="82" t="str">
        <f t="shared" si="60"/>
        <v/>
      </c>
      <c r="C289" s="82" t="str">
        <f t="shared" si="61"/>
        <v/>
      </c>
      <c r="D289" s="127"/>
      <c r="E289" s="82" t="str">
        <f t="shared" si="65"/>
        <v/>
      </c>
      <c r="F289" s="82" t="str">
        <f t="shared" si="66"/>
        <v/>
      </c>
      <c r="G289" s="127"/>
      <c r="H289" s="75" t="str">
        <f t="shared" si="67"/>
        <v/>
      </c>
      <c r="I289" s="127"/>
      <c r="J289" s="75" t="str">
        <f t="shared" si="72"/>
        <v/>
      </c>
      <c r="K289" s="127"/>
      <c r="L289" s="31">
        <v>284</v>
      </c>
      <c r="M289" s="31">
        <f t="shared" si="73"/>
        <v>95</v>
      </c>
      <c r="N289" s="31">
        <f t="shared" si="68"/>
        <v>2</v>
      </c>
      <c r="O289" s="31" t="str">
        <f>IF(LEN(Q289)=0,"",DEC2HEX(MOD(HEX2DEC(INDEX(Assembler!$D$13:$D$512,M289))+N289,65536),4))</f>
        <v/>
      </c>
      <c r="P289" s="78" t="str">
        <f t="shared" si="69"/>
        <v/>
      </c>
      <c r="Q289" s="31" t="str">
        <f>INDEX(Assembler!$E$13:$G$512,M289,N289+1)</f>
        <v/>
      </c>
      <c r="R289" s="81"/>
      <c r="S289" s="31" t="str">
        <f t="shared" si="70"/>
        <v/>
      </c>
      <c r="T289" s="31">
        <f t="shared" si="74"/>
        <v>1</v>
      </c>
      <c r="U289" s="31" t="str">
        <f t="shared" si="62"/>
        <v/>
      </c>
      <c r="V289" s="31" t="str">
        <f t="shared" si="63"/>
        <v/>
      </c>
      <c r="W289" s="31" t="str">
        <f>IF(LEN(U289)=0,"",SUM(T$5:T289))</f>
        <v/>
      </c>
      <c r="X289" s="31" t="str">
        <f t="shared" si="64"/>
        <v/>
      </c>
      <c r="Y289" s="31" t="str">
        <f t="shared" si="71"/>
        <v/>
      </c>
    </row>
    <row r="290" spans="1:25" x14ac:dyDescent="0.2">
      <c r="A290" s="127"/>
      <c r="B290" s="82" t="str">
        <f t="shared" si="60"/>
        <v/>
      </c>
      <c r="C290" s="82" t="str">
        <f t="shared" si="61"/>
        <v/>
      </c>
      <c r="D290" s="127"/>
      <c r="E290" s="82" t="str">
        <f t="shared" si="65"/>
        <v/>
      </c>
      <c r="F290" s="82" t="str">
        <f t="shared" si="66"/>
        <v/>
      </c>
      <c r="G290" s="127"/>
      <c r="H290" s="75" t="str">
        <f t="shared" si="67"/>
        <v/>
      </c>
      <c r="I290" s="127"/>
      <c r="J290" s="75" t="str">
        <f t="shared" si="72"/>
        <v/>
      </c>
      <c r="K290" s="127"/>
      <c r="L290" s="31">
        <v>285</v>
      </c>
      <c r="M290" s="31">
        <f t="shared" si="73"/>
        <v>96</v>
      </c>
      <c r="N290" s="31">
        <f t="shared" si="68"/>
        <v>0</v>
      </c>
      <c r="O290" s="31" t="str">
        <f>IF(LEN(Q290)=0,"",DEC2HEX(MOD(HEX2DEC(INDEX(Assembler!$D$13:$D$512,M290))+N290,65536),4))</f>
        <v/>
      </c>
      <c r="P290" s="78" t="str">
        <f t="shared" si="69"/>
        <v/>
      </c>
      <c r="Q290" s="31" t="str">
        <f>INDEX(Assembler!$E$13:$G$512,M290,N290+1)</f>
        <v/>
      </c>
      <c r="R290" s="81"/>
      <c r="S290" s="31" t="str">
        <f t="shared" si="70"/>
        <v/>
      </c>
      <c r="T290" s="31">
        <f t="shared" si="74"/>
        <v>1</v>
      </c>
      <c r="U290" s="31" t="str">
        <f t="shared" si="62"/>
        <v/>
      </c>
      <c r="V290" s="31" t="str">
        <f t="shared" si="63"/>
        <v/>
      </c>
      <c r="W290" s="31" t="str">
        <f>IF(LEN(U290)=0,"",SUM(T$5:T290))</f>
        <v/>
      </c>
      <c r="X290" s="31" t="str">
        <f t="shared" si="64"/>
        <v/>
      </c>
      <c r="Y290" s="31" t="str">
        <f t="shared" si="71"/>
        <v/>
      </c>
    </row>
    <row r="291" spans="1:25" x14ac:dyDescent="0.2">
      <c r="A291" s="127"/>
      <c r="B291" s="82" t="str">
        <f t="shared" si="60"/>
        <v/>
      </c>
      <c r="C291" s="82" t="str">
        <f t="shared" si="61"/>
        <v/>
      </c>
      <c r="D291" s="127"/>
      <c r="E291" s="82" t="str">
        <f t="shared" si="65"/>
        <v/>
      </c>
      <c r="F291" s="82" t="str">
        <f t="shared" si="66"/>
        <v/>
      </c>
      <c r="G291" s="127"/>
      <c r="H291" s="75" t="str">
        <f t="shared" si="67"/>
        <v/>
      </c>
      <c r="I291" s="127"/>
      <c r="J291" s="75" t="str">
        <f t="shared" si="72"/>
        <v/>
      </c>
      <c r="K291" s="127"/>
      <c r="L291" s="31">
        <v>286</v>
      </c>
      <c r="M291" s="31">
        <f t="shared" si="73"/>
        <v>96</v>
      </c>
      <c r="N291" s="31">
        <f t="shared" si="68"/>
        <v>1</v>
      </c>
      <c r="O291" s="31" t="str">
        <f>IF(LEN(Q291)=0,"",DEC2HEX(MOD(HEX2DEC(INDEX(Assembler!$D$13:$D$512,M291))+N291,65536),4))</f>
        <v/>
      </c>
      <c r="P291" s="78" t="str">
        <f t="shared" si="69"/>
        <v/>
      </c>
      <c r="Q291" s="31" t="str">
        <f>INDEX(Assembler!$E$13:$G$512,M291,N291+1)</f>
        <v/>
      </c>
      <c r="R291" s="81"/>
      <c r="S291" s="31" t="str">
        <f t="shared" si="70"/>
        <v/>
      </c>
      <c r="T291" s="31">
        <f t="shared" si="74"/>
        <v>1</v>
      </c>
      <c r="U291" s="31" t="str">
        <f t="shared" si="62"/>
        <v/>
      </c>
      <c r="V291" s="31" t="str">
        <f t="shared" si="63"/>
        <v/>
      </c>
      <c r="W291" s="31" t="str">
        <f>IF(LEN(U291)=0,"",SUM(T$5:T291))</f>
        <v/>
      </c>
      <c r="X291" s="31" t="str">
        <f t="shared" si="64"/>
        <v/>
      </c>
      <c r="Y291" s="31" t="str">
        <f t="shared" si="71"/>
        <v/>
      </c>
    </row>
    <row r="292" spans="1:25" x14ac:dyDescent="0.2">
      <c r="A292" s="127"/>
      <c r="B292" s="82" t="str">
        <f t="shared" si="60"/>
        <v/>
      </c>
      <c r="C292" s="82" t="str">
        <f t="shared" si="61"/>
        <v/>
      </c>
      <c r="D292" s="127"/>
      <c r="E292" s="82" t="str">
        <f t="shared" si="65"/>
        <v/>
      </c>
      <c r="F292" s="82" t="str">
        <f t="shared" si="66"/>
        <v/>
      </c>
      <c r="G292" s="127"/>
      <c r="H292" s="75" t="str">
        <f t="shared" si="67"/>
        <v/>
      </c>
      <c r="I292" s="127"/>
      <c r="J292" s="75" t="str">
        <f t="shared" si="72"/>
        <v/>
      </c>
      <c r="K292" s="127"/>
      <c r="L292" s="31">
        <v>287</v>
      </c>
      <c r="M292" s="31">
        <f t="shared" si="73"/>
        <v>96</v>
      </c>
      <c r="N292" s="31">
        <f t="shared" si="68"/>
        <v>2</v>
      </c>
      <c r="O292" s="31" t="str">
        <f>IF(LEN(Q292)=0,"",DEC2HEX(MOD(HEX2DEC(INDEX(Assembler!$D$13:$D$512,M292))+N292,65536),4))</f>
        <v/>
      </c>
      <c r="P292" s="78" t="str">
        <f t="shared" si="69"/>
        <v/>
      </c>
      <c r="Q292" s="31" t="str">
        <f>INDEX(Assembler!$E$13:$G$512,M292,N292+1)</f>
        <v/>
      </c>
      <c r="R292" s="81"/>
      <c r="S292" s="31" t="str">
        <f t="shared" si="70"/>
        <v/>
      </c>
      <c r="T292" s="31">
        <f t="shared" si="74"/>
        <v>1</v>
      </c>
      <c r="U292" s="31" t="str">
        <f t="shared" si="62"/>
        <v/>
      </c>
      <c r="V292" s="31" t="str">
        <f t="shared" si="63"/>
        <v/>
      </c>
      <c r="W292" s="31" t="str">
        <f>IF(LEN(U292)=0,"",SUM(T$5:T292))</f>
        <v/>
      </c>
      <c r="X292" s="31" t="str">
        <f t="shared" si="64"/>
        <v/>
      </c>
      <c r="Y292" s="31" t="str">
        <f t="shared" si="71"/>
        <v/>
      </c>
    </row>
    <row r="293" spans="1:25" x14ac:dyDescent="0.2">
      <c r="A293" s="127"/>
      <c r="B293" s="82" t="str">
        <f t="shared" si="60"/>
        <v/>
      </c>
      <c r="C293" s="82" t="str">
        <f t="shared" si="61"/>
        <v/>
      </c>
      <c r="D293" s="127"/>
      <c r="E293" s="82" t="str">
        <f t="shared" si="65"/>
        <v/>
      </c>
      <c r="F293" s="82" t="str">
        <f t="shared" si="66"/>
        <v/>
      </c>
      <c r="G293" s="127"/>
      <c r="H293" s="75" t="str">
        <f t="shared" si="67"/>
        <v/>
      </c>
      <c r="I293" s="127"/>
      <c r="J293" s="75" t="str">
        <f t="shared" si="72"/>
        <v/>
      </c>
      <c r="K293" s="127"/>
      <c r="L293" s="31">
        <v>288</v>
      </c>
      <c r="M293" s="31">
        <f t="shared" si="73"/>
        <v>97</v>
      </c>
      <c r="N293" s="31">
        <f t="shared" si="68"/>
        <v>0</v>
      </c>
      <c r="O293" s="31" t="str">
        <f>IF(LEN(Q293)=0,"",DEC2HEX(MOD(HEX2DEC(INDEX(Assembler!$D$13:$D$512,M293))+N293,65536),4))</f>
        <v/>
      </c>
      <c r="P293" s="78" t="str">
        <f t="shared" si="69"/>
        <v/>
      </c>
      <c r="Q293" s="31" t="str">
        <f>INDEX(Assembler!$E$13:$G$512,M293,N293+1)</f>
        <v/>
      </c>
      <c r="R293" s="81"/>
      <c r="S293" s="31" t="str">
        <f t="shared" si="70"/>
        <v/>
      </c>
      <c r="T293" s="31">
        <f t="shared" si="74"/>
        <v>1</v>
      </c>
      <c r="U293" s="31" t="str">
        <f t="shared" si="62"/>
        <v/>
      </c>
      <c r="V293" s="31" t="str">
        <f t="shared" si="63"/>
        <v/>
      </c>
      <c r="W293" s="31" t="str">
        <f>IF(LEN(U293)=0,"",SUM(T$5:T293))</f>
        <v/>
      </c>
      <c r="X293" s="31" t="str">
        <f t="shared" si="64"/>
        <v/>
      </c>
      <c r="Y293" s="31" t="str">
        <f t="shared" si="71"/>
        <v/>
      </c>
    </row>
    <row r="294" spans="1:25" x14ac:dyDescent="0.2">
      <c r="A294" s="127"/>
      <c r="B294" s="82" t="str">
        <f t="shared" si="60"/>
        <v/>
      </c>
      <c r="C294" s="82" t="str">
        <f t="shared" si="61"/>
        <v/>
      </c>
      <c r="D294" s="127"/>
      <c r="E294" s="82" t="str">
        <f t="shared" si="65"/>
        <v/>
      </c>
      <c r="F294" s="82" t="str">
        <f t="shared" si="66"/>
        <v/>
      </c>
      <c r="G294" s="127"/>
      <c r="H294" s="75" t="str">
        <f t="shared" si="67"/>
        <v/>
      </c>
      <c r="I294" s="127"/>
      <c r="J294" s="75" t="str">
        <f t="shared" si="72"/>
        <v/>
      </c>
      <c r="K294" s="127"/>
      <c r="L294" s="31">
        <v>289</v>
      </c>
      <c r="M294" s="31">
        <f t="shared" si="73"/>
        <v>97</v>
      </c>
      <c r="N294" s="31">
        <f t="shared" si="68"/>
        <v>1</v>
      </c>
      <c r="O294" s="31" t="str">
        <f>IF(LEN(Q294)=0,"",DEC2HEX(MOD(HEX2DEC(INDEX(Assembler!$D$13:$D$512,M294))+N294,65536),4))</f>
        <v/>
      </c>
      <c r="P294" s="78" t="str">
        <f t="shared" si="69"/>
        <v/>
      </c>
      <c r="Q294" s="31" t="str">
        <f>INDEX(Assembler!$E$13:$G$512,M294,N294+1)</f>
        <v/>
      </c>
      <c r="R294" s="81"/>
      <c r="S294" s="31" t="str">
        <f t="shared" si="70"/>
        <v/>
      </c>
      <c r="T294" s="31">
        <f t="shared" si="74"/>
        <v>1</v>
      </c>
      <c r="U294" s="31" t="str">
        <f t="shared" si="62"/>
        <v/>
      </c>
      <c r="V294" s="31" t="str">
        <f t="shared" si="63"/>
        <v/>
      </c>
      <c r="W294" s="31" t="str">
        <f>IF(LEN(U294)=0,"",SUM(T$5:T294))</f>
        <v/>
      </c>
      <c r="X294" s="31" t="str">
        <f t="shared" si="64"/>
        <v/>
      </c>
      <c r="Y294" s="31" t="str">
        <f t="shared" si="71"/>
        <v/>
      </c>
    </row>
    <row r="295" spans="1:25" x14ac:dyDescent="0.2">
      <c r="A295" s="127"/>
      <c r="B295" s="82" t="str">
        <f t="shared" si="60"/>
        <v/>
      </c>
      <c r="C295" s="82" t="str">
        <f t="shared" si="61"/>
        <v/>
      </c>
      <c r="D295" s="127"/>
      <c r="E295" s="82" t="str">
        <f t="shared" si="65"/>
        <v/>
      </c>
      <c r="F295" s="82" t="str">
        <f t="shared" si="66"/>
        <v/>
      </c>
      <c r="G295" s="127"/>
      <c r="H295" s="75" t="str">
        <f t="shared" si="67"/>
        <v/>
      </c>
      <c r="I295" s="127"/>
      <c r="J295" s="75" t="str">
        <f t="shared" si="72"/>
        <v/>
      </c>
      <c r="K295" s="127"/>
      <c r="L295" s="31">
        <v>290</v>
      </c>
      <c r="M295" s="31">
        <f t="shared" si="73"/>
        <v>97</v>
      </c>
      <c r="N295" s="31">
        <f t="shared" si="68"/>
        <v>2</v>
      </c>
      <c r="O295" s="31" t="str">
        <f>IF(LEN(Q295)=0,"",DEC2HEX(MOD(HEX2DEC(INDEX(Assembler!$D$13:$D$512,M295))+N295,65536),4))</f>
        <v/>
      </c>
      <c r="P295" s="78" t="str">
        <f t="shared" si="69"/>
        <v/>
      </c>
      <c r="Q295" s="31" t="str">
        <f>INDEX(Assembler!$E$13:$G$512,M295,N295+1)</f>
        <v/>
      </c>
      <c r="R295" s="81"/>
      <c r="S295" s="31" t="str">
        <f t="shared" si="70"/>
        <v/>
      </c>
      <c r="T295" s="31">
        <f t="shared" si="74"/>
        <v>1</v>
      </c>
      <c r="U295" s="31" t="str">
        <f t="shared" si="62"/>
        <v/>
      </c>
      <c r="V295" s="31" t="str">
        <f t="shared" si="63"/>
        <v/>
      </c>
      <c r="W295" s="31" t="str">
        <f>IF(LEN(U295)=0,"",SUM(T$5:T295))</f>
        <v/>
      </c>
      <c r="X295" s="31" t="str">
        <f t="shared" si="64"/>
        <v/>
      </c>
      <c r="Y295" s="31" t="str">
        <f t="shared" si="71"/>
        <v/>
      </c>
    </row>
    <row r="296" spans="1:25" x14ac:dyDescent="0.2">
      <c r="A296" s="127"/>
      <c r="B296" s="82" t="str">
        <f t="shared" si="60"/>
        <v/>
      </c>
      <c r="C296" s="82" t="str">
        <f t="shared" si="61"/>
        <v/>
      </c>
      <c r="D296" s="127"/>
      <c r="E296" s="82" t="str">
        <f t="shared" si="65"/>
        <v/>
      </c>
      <c r="F296" s="82" t="str">
        <f t="shared" si="66"/>
        <v/>
      </c>
      <c r="G296" s="127"/>
      <c r="H296" s="75" t="str">
        <f t="shared" si="67"/>
        <v/>
      </c>
      <c r="I296" s="127"/>
      <c r="J296" s="75" t="str">
        <f t="shared" si="72"/>
        <v/>
      </c>
      <c r="K296" s="127"/>
      <c r="L296" s="31">
        <v>291</v>
      </c>
      <c r="M296" s="31">
        <f t="shared" si="73"/>
        <v>98</v>
      </c>
      <c r="N296" s="31">
        <f t="shared" si="68"/>
        <v>0</v>
      </c>
      <c r="O296" s="31" t="str">
        <f>IF(LEN(Q296)=0,"",DEC2HEX(MOD(HEX2DEC(INDEX(Assembler!$D$13:$D$512,M296))+N296,65536),4))</f>
        <v/>
      </c>
      <c r="P296" s="78" t="str">
        <f t="shared" si="69"/>
        <v/>
      </c>
      <c r="Q296" s="31" t="str">
        <f>INDEX(Assembler!$E$13:$G$512,M296,N296+1)</f>
        <v/>
      </c>
      <c r="R296" s="81"/>
      <c r="S296" s="31" t="str">
        <f t="shared" si="70"/>
        <v/>
      </c>
      <c r="T296" s="31">
        <f t="shared" si="74"/>
        <v>1</v>
      </c>
      <c r="U296" s="31" t="str">
        <f t="shared" si="62"/>
        <v/>
      </c>
      <c r="V296" s="31" t="str">
        <f t="shared" si="63"/>
        <v/>
      </c>
      <c r="W296" s="31" t="str">
        <f>IF(LEN(U296)=0,"",SUM(T$5:T296))</f>
        <v/>
      </c>
      <c r="X296" s="31" t="str">
        <f t="shared" si="64"/>
        <v/>
      </c>
      <c r="Y296" s="31" t="str">
        <f t="shared" si="71"/>
        <v/>
      </c>
    </row>
    <row r="297" spans="1:25" x14ac:dyDescent="0.2">
      <c r="A297" s="127"/>
      <c r="B297" s="82" t="str">
        <f t="shared" si="60"/>
        <v/>
      </c>
      <c r="C297" s="82" t="str">
        <f t="shared" si="61"/>
        <v/>
      </c>
      <c r="D297" s="127"/>
      <c r="E297" s="82" t="str">
        <f t="shared" si="65"/>
        <v/>
      </c>
      <c r="F297" s="82" t="str">
        <f t="shared" si="66"/>
        <v/>
      </c>
      <c r="G297" s="127"/>
      <c r="H297" s="75" t="str">
        <f t="shared" si="67"/>
        <v/>
      </c>
      <c r="I297" s="127"/>
      <c r="J297" s="75" t="str">
        <f t="shared" si="72"/>
        <v/>
      </c>
      <c r="K297" s="127"/>
      <c r="L297" s="31">
        <v>292</v>
      </c>
      <c r="M297" s="31">
        <f t="shared" si="73"/>
        <v>98</v>
      </c>
      <c r="N297" s="31">
        <f t="shared" si="68"/>
        <v>1</v>
      </c>
      <c r="O297" s="31" t="str">
        <f>IF(LEN(Q297)=0,"",DEC2HEX(MOD(HEX2DEC(INDEX(Assembler!$D$13:$D$512,M297))+N297,65536),4))</f>
        <v/>
      </c>
      <c r="P297" s="78" t="str">
        <f t="shared" si="69"/>
        <v/>
      </c>
      <c r="Q297" s="31" t="str">
        <f>INDEX(Assembler!$E$13:$G$512,M297,N297+1)</f>
        <v/>
      </c>
      <c r="R297" s="81"/>
      <c r="S297" s="31" t="str">
        <f t="shared" si="70"/>
        <v/>
      </c>
      <c r="T297" s="31">
        <f t="shared" si="74"/>
        <v>1</v>
      </c>
      <c r="U297" s="31" t="str">
        <f t="shared" si="62"/>
        <v/>
      </c>
      <c r="V297" s="31" t="str">
        <f t="shared" si="63"/>
        <v/>
      </c>
      <c r="W297" s="31" t="str">
        <f>IF(LEN(U297)=0,"",SUM(T$5:T297))</f>
        <v/>
      </c>
      <c r="X297" s="31" t="str">
        <f t="shared" si="64"/>
        <v/>
      </c>
      <c r="Y297" s="31" t="str">
        <f t="shared" si="71"/>
        <v/>
      </c>
    </row>
    <row r="298" spans="1:25" x14ac:dyDescent="0.2">
      <c r="A298" s="127"/>
      <c r="B298" s="82" t="str">
        <f t="shared" si="60"/>
        <v/>
      </c>
      <c r="C298" s="82" t="str">
        <f t="shared" si="61"/>
        <v/>
      </c>
      <c r="D298" s="127"/>
      <c r="E298" s="82" t="str">
        <f t="shared" si="65"/>
        <v/>
      </c>
      <c r="F298" s="82" t="str">
        <f t="shared" si="66"/>
        <v/>
      </c>
      <c r="G298" s="127"/>
      <c r="H298" s="75" t="str">
        <f t="shared" si="67"/>
        <v/>
      </c>
      <c r="I298" s="127"/>
      <c r="J298" s="75" t="str">
        <f t="shared" si="72"/>
        <v/>
      </c>
      <c r="K298" s="127"/>
      <c r="L298" s="31">
        <v>293</v>
      </c>
      <c r="M298" s="31">
        <f t="shared" si="73"/>
        <v>98</v>
      </c>
      <c r="N298" s="31">
        <f t="shared" si="68"/>
        <v>2</v>
      </c>
      <c r="O298" s="31" t="str">
        <f>IF(LEN(Q298)=0,"",DEC2HEX(MOD(HEX2DEC(INDEX(Assembler!$D$13:$D$512,M298))+N298,65536),4))</f>
        <v/>
      </c>
      <c r="P298" s="78" t="str">
        <f t="shared" si="69"/>
        <v/>
      </c>
      <c r="Q298" s="31" t="str">
        <f>INDEX(Assembler!$E$13:$G$512,M298,N298+1)</f>
        <v/>
      </c>
      <c r="R298" s="81"/>
      <c r="S298" s="31" t="str">
        <f t="shared" si="70"/>
        <v/>
      </c>
      <c r="T298" s="31">
        <f t="shared" si="74"/>
        <v>1</v>
      </c>
      <c r="U298" s="31" t="str">
        <f t="shared" si="62"/>
        <v/>
      </c>
      <c r="V298" s="31" t="str">
        <f t="shared" si="63"/>
        <v/>
      </c>
      <c r="W298" s="31" t="str">
        <f>IF(LEN(U298)=0,"",SUM(T$5:T298))</f>
        <v/>
      </c>
      <c r="X298" s="31" t="str">
        <f t="shared" si="64"/>
        <v/>
      </c>
      <c r="Y298" s="31" t="str">
        <f t="shared" si="71"/>
        <v/>
      </c>
    </row>
    <row r="299" spans="1:25" x14ac:dyDescent="0.2">
      <c r="A299" s="127"/>
      <c r="B299" s="82" t="str">
        <f t="shared" si="60"/>
        <v/>
      </c>
      <c r="C299" s="82" t="str">
        <f t="shared" si="61"/>
        <v/>
      </c>
      <c r="D299" s="127"/>
      <c r="E299" s="82" t="str">
        <f t="shared" si="65"/>
        <v/>
      </c>
      <c r="F299" s="82" t="str">
        <f t="shared" si="66"/>
        <v/>
      </c>
      <c r="G299" s="127"/>
      <c r="H299" s="75" t="str">
        <f t="shared" si="67"/>
        <v/>
      </c>
      <c r="I299" s="127"/>
      <c r="J299" s="75" t="str">
        <f t="shared" si="72"/>
        <v/>
      </c>
      <c r="K299" s="127"/>
      <c r="L299" s="31">
        <v>294</v>
      </c>
      <c r="M299" s="31">
        <f t="shared" si="73"/>
        <v>99</v>
      </c>
      <c r="N299" s="31">
        <f t="shared" si="68"/>
        <v>0</v>
      </c>
      <c r="O299" s="31" t="str">
        <f>IF(LEN(Q299)=0,"",DEC2HEX(MOD(HEX2DEC(INDEX(Assembler!$D$13:$D$512,M299))+N299,65536),4))</f>
        <v/>
      </c>
      <c r="P299" s="78" t="str">
        <f t="shared" si="69"/>
        <v/>
      </c>
      <c r="Q299" s="31" t="str">
        <f>INDEX(Assembler!$E$13:$G$512,M299,N299+1)</f>
        <v/>
      </c>
      <c r="R299" s="81"/>
      <c r="S299" s="31" t="str">
        <f t="shared" si="70"/>
        <v/>
      </c>
      <c r="T299" s="31">
        <f t="shared" si="74"/>
        <v>1</v>
      </c>
      <c r="U299" s="31" t="str">
        <f t="shared" si="62"/>
        <v/>
      </c>
      <c r="V299" s="31" t="str">
        <f t="shared" si="63"/>
        <v/>
      </c>
      <c r="W299" s="31" t="str">
        <f>IF(LEN(U299)=0,"",SUM(T$5:T299))</f>
        <v/>
      </c>
      <c r="X299" s="31" t="str">
        <f t="shared" si="64"/>
        <v/>
      </c>
      <c r="Y299" s="31" t="str">
        <f t="shared" si="71"/>
        <v/>
      </c>
    </row>
    <row r="300" spans="1:25" x14ac:dyDescent="0.2">
      <c r="A300" s="127"/>
      <c r="B300" s="82" t="str">
        <f t="shared" si="60"/>
        <v/>
      </c>
      <c r="C300" s="82" t="str">
        <f t="shared" si="61"/>
        <v/>
      </c>
      <c r="D300" s="127"/>
      <c r="E300" s="82" t="str">
        <f t="shared" si="65"/>
        <v/>
      </c>
      <c r="F300" s="82" t="str">
        <f t="shared" si="66"/>
        <v/>
      </c>
      <c r="G300" s="127"/>
      <c r="H300" s="75" t="str">
        <f t="shared" si="67"/>
        <v/>
      </c>
      <c r="I300" s="127"/>
      <c r="J300" s="75" t="str">
        <f t="shared" si="72"/>
        <v/>
      </c>
      <c r="K300" s="127"/>
      <c r="L300" s="31">
        <v>295</v>
      </c>
      <c r="M300" s="31">
        <f t="shared" si="73"/>
        <v>99</v>
      </c>
      <c r="N300" s="31">
        <f t="shared" si="68"/>
        <v>1</v>
      </c>
      <c r="O300" s="31" t="str">
        <f>IF(LEN(Q300)=0,"",DEC2HEX(MOD(HEX2DEC(INDEX(Assembler!$D$13:$D$512,M300))+N300,65536),4))</f>
        <v/>
      </c>
      <c r="P300" s="78" t="str">
        <f t="shared" si="69"/>
        <v/>
      </c>
      <c r="Q300" s="31" t="str">
        <f>INDEX(Assembler!$E$13:$G$512,M300,N300+1)</f>
        <v/>
      </c>
      <c r="R300" s="81"/>
      <c r="S300" s="31" t="str">
        <f t="shared" si="70"/>
        <v/>
      </c>
      <c r="T300" s="31">
        <f t="shared" si="74"/>
        <v>1</v>
      </c>
      <c r="U300" s="31" t="str">
        <f t="shared" si="62"/>
        <v/>
      </c>
      <c r="V300" s="31" t="str">
        <f t="shared" si="63"/>
        <v/>
      </c>
      <c r="W300" s="31" t="str">
        <f>IF(LEN(U300)=0,"",SUM(T$5:T300))</f>
        <v/>
      </c>
      <c r="X300" s="31" t="str">
        <f t="shared" si="64"/>
        <v/>
      </c>
      <c r="Y300" s="31" t="str">
        <f t="shared" si="71"/>
        <v/>
      </c>
    </row>
    <row r="301" spans="1:25" x14ac:dyDescent="0.2">
      <c r="A301" s="127"/>
      <c r="B301" s="82" t="str">
        <f t="shared" si="60"/>
        <v/>
      </c>
      <c r="C301" s="82" t="str">
        <f t="shared" si="61"/>
        <v/>
      </c>
      <c r="D301" s="127"/>
      <c r="E301" s="82" t="str">
        <f t="shared" si="65"/>
        <v/>
      </c>
      <c r="F301" s="82" t="str">
        <f t="shared" si="66"/>
        <v/>
      </c>
      <c r="G301" s="127"/>
      <c r="H301" s="75" t="str">
        <f t="shared" si="67"/>
        <v/>
      </c>
      <c r="I301" s="127"/>
      <c r="J301" s="75" t="str">
        <f t="shared" si="72"/>
        <v/>
      </c>
      <c r="K301" s="127"/>
      <c r="L301" s="31">
        <v>296</v>
      </c>
      <c r="M301" s="31">
        <f t="shared" si="73"/>
        <v>99</v>
      </c>
      <c r="N301" s="31">
        <f t="shared" si="68"/>
        <v>2</v>
      </c>
      <c r="O301" s="31" t="str">
        <f>IF(LEN(Q301)=0,"",DEC2HEX(MOD(HEX2DEC(INDEX(Assembler!$D$13:$D$512,M301))+N301,65536),4))</f>
        <v/>
      </c>
      <c r="P301" s="78" t="str">
        <f t="shared" si="69"/>
        <v/>
      </c>
      <c r="Q301" s="31" t="str">
        <f>INDEX(Assembler!$E$13:$G$512,M301,N301+1)</f>
        <v/>
      </c>
      <c r="R301" s="81"/>
      <c r="S301" s="31" t="str">
        <f t="shared" si="70"/>
        <v/>
      </c>
      <c r="T301" s="31">
        <f t="shared" si="74"/>
        <v>1</v>
      </c>
      <c r="U301" s="31" t="str">
        <f t="shared" si="62"/>
        <v/>
      </c>
      <c r="V301" s="31" t="str">
        <f t="shared" si="63"/>
        <v/>
      </c>
      <c r="W301" s="31" t="str">
        <f>IF(LEN(U301)=0,"",SUM(T$5:T301))</f>
        <v/>
      </c>
      <c r="X301" s="31" t="str">
        <f t="shared" si="64"/>
        <v/>
      </c>
      <c r="Y301" s="31" t="str">
        <f t="shared" si="71"/>
        <v/>
      </c>
    </row>
    <row r="302" spans="1:25" x14ac:dyDescent="0.2">
      <c r="A302" s="127"/>
      <c r="B302" s="82" t="str">
        <f t="shared" si="60"/>
        <v/>
      </c>
      <c r="C302" s="82" t="str">
        <f t="shared" si="61"/>
        <v/>
      </c>
      <c r="D302" s="127"/>
      <c r="E302" s="82" t="str">
        <f t="shared" si="65"/>
        <v/>
      </c>
      <c r="F302" s="82" t="str">
        <f t="shared" si="66"/>
        <v/>
      </c>
      <c r="G302" s="127"/>
      <c r="H302" s="75" t="str">
        <f t="shared" si="67"/>
        <v/>
      </c>
      <c r="I302" s="127"/>
      <c r="J302" s="75" t="str">
        <f t="shared" si="72"/>
        <v/>
      </c>
      <c r="K302" s="127"/>
      <c r="L302" s="31">
        <v>297</v>
      </c>
      <c r="M302" s="31">
        <f t="shared" si="73"/>
        <v>100</v>
      </c>
      <c r="N302" s="31">
        <f t="shared" si="68"/>
        <v>0</v>
      </c>
      <c r="O302" s="31" t="str">
        <f>IF(LEN(Q302)=0,"",DEC2HEX(MOD(HEX2DEC(INDEX(Assembler!$D$13:$D$512,M302))+N302,65536),4))</f>
        <v/>
      </c>
      <c r="P302" s="78" t="str">
        <f t="shared" si="69"/>
        <v/>
      </c>
      <c r="Q302" s="31" t="str">
        <f>INDEX(Assembler!$E$13:$G$512,M302,N302+1)</f>
        <v/>
      </c>
      <c r="R302" s="81"/>
      <c r="S302" s="31" t="str">
        <f t="shared" si="70"/>
        <v/>
      </c>
      <c r="T302" s="31">
        <f t="shared" si="74"/>
        <v>1</v>
      </c>
      <c r="U302" s="31" t="str">
        <f t="shared" si="62"/>
        <v/>
      </c>
      <c r="V302" s="31" t="str">
        <f t="shared" si="63"/>
        <v/>
      </c>
      <c r="W302" s="31" t="str">
        <f>IF(LEN(U302)=0,"",SUM(T$5:T302))</f>
        <v/>
      </c>
      <c r="X302" s="31" t="str">
        <f t="shared" si="64"/>
        <v/>
      </c>
      <c r="Y302" s="31" t="str">
        <f t="shared" si="71"/>
        <v/>
      </c>
    </row>
    <row r="303" spans="1:25" x14ac:dyDescent="0.2">
      <c r="A303" s="127"/>
      <c r="B303" s="82" t="str">
        <f t="shared" si="60"/>
        <v/>
      </c>
      <c r="C303" s="82" t="str">
        <f t="shared" si="61"/>
        <v/>
      </c>
      <c r="D303" s="127"/>
      <c r="E303" s="82" t="str">
        <f t="shared" si="65"/>
        <v/>
      </c>
      <c r="F303" s="82" t="str">
        <f t="shared" si="66"/>
        <v/>
      </c>
      <c r="G303" s="127"/>
      <c r="H303" s="75" t="str">
        <f t="shared" si="67"/>
        <v/>
      </c>
      <c r="I303" s="127"/>
      <c r="J303" s="75" t="str">
        <f t="shared" si="72"/>
        <v/>
      </c>
      <c r="K303" s="127"/>
      <c r="L303" s="31">
        <v>298</v>
      </c>
      <c r="M303" s="31">
        <f t="shared" si="73"/>
        <v>100</v>
      </c>
      <c r="N303" s="31">
        <f t="shared" si="68"/>
        <v>1</v>
      </c>
      <c r="O303" s="31" t="str">
        <f>IF(LEN(Q303)=0,"",DEC2HEX(MOD(HEX2DEC(INDEX(Assembler!$D$13:$D$512,M303))+N303,65536),4))</f>
        <v/>
      </c>
      <c r="P303" s="78" t="str">
        <f t="shared" si="69"/>
        <v/>
      </c>
      <c r="Q303" s="31" t="str">
        <f>INDEX(Assembler!$E$13:$G$512,M303,N303+1)</f>
        <v/>
      </c>
      <c r="R303" s="81"/>
      <c r="S303" s="31" t="str">
        <f t="shared" si="70"/>
        <v/>
      </c>
      <c r="T303" s="31">
        <f t="shared" si="74"/>
        <v>1</v>
      </c>
      <c r="U303" s="31" t="str">
        <f t="shared" si="62"/>
        <v/>
      </c>
      <c r="V303" s="31" t="str">
        <f t="shared" si="63"/>
        <v/>
      </c>
      <c r="W303" s="31" t="str">
        <f>IF(LEN(U303)=0,"",SUM(T$5:T303))</f>
        <v/>
      </c>
      <c r="X303" s="31" t="str">
        <f t="shared" si="64"/>
        <v/>
      </c>
      <c r="Y303" s="31" t="str">
        <f t="shared" si="71"/>
        <v/>
      </c>
    </row>
    <row r="304" spans="1:25" x14ac:dyDescent="0.2">
      <c r="A304" s="127"/>
      <c r="B304" s="82" t="str">
        <f t="shared" si="60"/>
        <v/>
      </c>
      <c r="C304" s="82" t="str">
        <f t="shared" si="61"/>
        <v/>
      </c>
      <c r="D304" s="127"/>
      <c r="E304" s="82" t="str">
        <f t="shared" si="65"/>
        <v/>
      </c>
      <c r="F304" s="82" t="str">
        <f t="shared" si="66"/>
        <v/>
      </c>
      <c r="G304" s="127"/>
      <c r="H304" s="75" t="str">
        <f t="shared" si="67"/>
        <v/>
      </c>
      <c r="I304" s="127"/>
      <c r="J304" s="75" t="str">
        <f t="shared" si="72"/>
        <v/>
      </c>
      <c r="K304" s="127"/>
      <c r="L304" s="31">
        <v>299</v>
      </c>
      <c r="M304" s="31">
        <f t="shared" si="73"/>
        <v>100</v>
      </c>
      <c r="N304" s="31">
        <f t="shared" si="68"/>
        <v>2</v>
      </c>
      <c r="O304" s="31" t="str">
        <f>IF(LEN(Q304)=0,"",DEC2HEX(MOD(HEX2DEC(INDEX(Assembler!$D$13:$D$512,M304))+N304,65536),4))</f>
        <v/>
      </c>
      <c r="P304" s="78" t="str">
        <f t="shared" si="69"/>
        <v/>
      </c>
      <c r="Q304" s="31" t="str">
        <f>INDEX(Assembler!$E$13:$G$512,M304,N304+1)</f>
        <v/>
      </c>
      <c r="R304" s="81"/>
      <c r="S304" s="31" t="str">
        <f t="shared" si="70"/>
        <v/>
      </c>
      <c r="T304" s="31">
        <f t="shared" si="74"/>
        <v>1</v>
      </c>
      <c r="U304" s="31" t="str">
        <f t="shared" si="62"/>
        <v/>
      </c>
      <c r="V304" s="31" t="str">
        <f t="shared" si="63"/>
        <v/>
      </c>
      <c r="W304" s="31" t="str">
        <f>IF(LEN(U304)=0,"",SUM(T$5:T304))</f>
        <v/>
      </c>
      <c r="X304" s="31" t="str">
        <f t="shared" si="64"/>
        <v/>
      </c>
      <c r="Y304" s="31" t="str">
        <f t="shared" si="71"/>
        <v/>
      </c>
    </row>
    <row r="305" spans="1:25" x14ac:dyDescent="0.2">
      <c r="A305" s="127"/>
      <c r="B305" s="82" t="str">
        <f t="shared" si="60"/>
        <v/>
      </c>
      <c r="C305" s="82" t="str">
        <f t="shared" si="61"/>
        <v/>
      </c>
      <c r="D305" s="127"/>
      <c r="E305" s="82" t="str">
        <f t="shared" si="65"/>
        <v/>
      </c>
      <c r="F305" s="82" t="str">
        <f t="shared" si="66"/>
        <v/>
      </c>
      <c r="G305" s="127"/>
      <c r="H305" s="75" t="str">
        <f t="shared" si="67"/>
        <v/>
      </c>
      <c r="I305" s="127"/>
      <c r="J305" s="75" t="str">
        <f t="shared" si="72"/>
        <v/>
      </c>
      <c r="K305" s="127"/>
      <c r="L305" s="31">
        <v>300</v>
      </c>
      <c r="M305" s="31">
        <f t="shared" si="73"/>
        <v>101</v>
      </c>
      <c r="N305" s="31">
        <f t="shared" si="68"/>
        <v>0</v>
      </c>
      <c r="O305" s="31" t="str">
        <f>IF(LEN(Q305)=0,"",DEC2HEX(MOD(HEX2DEC(INDEX(Assembler!$D$13:$D$512,M305))+N305,65536),4))</f>
        <v/>
      </c>
      <c r="P305" s="78" t="str">
        <f t="shared" si="69"/>
        <v/>
      </c>
      <c r="Q305" s="31" t="str">
        <f>INDEX(Assembler!$E$13:$G$512,M305,N305+1)</f>
        <v/>
      </c>
      <c r="R305" s="81"/>
      <c r="S305" s="31" t="str">
        <f t="shared" si="70"/>
        <v/>
      </c>
      <c r="T305" s="31">
        <f t="shared" si="74"/>
        <v>1</v>
      </c>
      <c r="U305" s="31" t="str">
        <f t="shared" si="62"/>
        <v/>
      </c>
      <c r="V305" s="31" t="str">
        <f t="shared" si="63"/>
        <v/>
      </c>
      <c r="W305" s="31" t="str">
        <f>IF(LEN(U305)=0,"",SUM(T$5:T305))</f>
        <v/>
      </c>
      <c r="X305" s="31" t="str">
        <f t="shared" si="64"/>
        <v/>
      </c>
      <c r="Y305" s="31" t="str">
        <f t="shared" si="71"/>
        <v/>
      </c>
    </row>
    <row r="306" spans="1:25" x14ac:dyDescent="0.2">
      <c r="A306" s="127"/>
      <c r="B306" s="82" t="str">
        <f t="shared" si="60"/>
        <v/>
      </c>
      <c r="C306" s="82" t="str">
        <f t="shared" si="61"/>
        <v/>
      </c>
      <c r="D306" s="127"/>
      <c r="E306" s="82" t="str">
        <f t="shared" si="65"/>
        <v/>
      </c>
      <c r="F306" s="82" t="str">
        <f t="shared" si="66"/>
        <v/>
      </c>
      <c r="G306" s="127"/>
      <c r="H306" s="75" t="str">
        <f t="shared" si="67"/>
        <v/>
      </c>
      <c r="I306" s="127"/>
      <c r="J306" s="75" t="str">
        <f t="shared" si="72"/>
        <v/>
      </c>
      <c r="K306" s="127"/>
      <c r="L306" s="31">
        <v>301</v>
      </c>
      <c r="M306" s="31">
        <f t="shared" si="73"/>
        <v>101</v>
      </c>
      <c r="N306" s="31">
        <f t="shared" si="68"/>
        <v>1</v>
      </c>
      <c r="O306" s="31" t="str">
        <f>IF(LEN(Q306)=0,"",DEC2HEX(MOD(HEX2DEC(INDEX(Assembler!$D$13:$D$512,M306))+N306,65536),4))</f>
        <v/>
      </c>
      <c r="P306" s="78" t="str">
        <f t="shared" si="69"/>
        <v/>
      </c>
      <c r="Q306" s="31" t="str">
        <f>INDEX(Assembler!$E$13:$G$512,M306,N306+1)</f>
        <v/>
      </c>
      <c r="R306" s="81"/>
      <c r="S306" s="31" t="str">
        <f t="shared" si="70"/>
        <v/>
      </c>
      <c r="T306" s="31">
        <f t="shared" si="74"/>
        <v>1</v>
      </c>
      <c r="U306" s="31" t="str">
        <f t="shared" si="62"/>
        <v/>
      </c>
      <c r="V306" s="31" t="str">
        <f t="shared" si="63"/>
        <v/>
      </c>
      <c r="W306" s="31" t="str">
        <f>IF(LEN(U306)=0,"",SUM(T$5:T306))</f>
        <v/>
      </c>
      <c r="X306" s="31" t="str">
        <f t="shared" si="64"/>
        <v/>
      </c>
      <c r="Y306" s="31" t="str">
        <f t="shared" si="71"/>
        <v/>
      </c>
    </row>
    <row r="307" spans="1:25" x14ac:dyDescent="0.2">
      <c r="A307" s="127"/>
      <c r="B307" s="82" t="str">
        <f t="shared" si="60"/>
        <v/>
      </c>
      <c r="C307" s="82" t="str">
        <f t="shared" si="61"/>
        <v/>
      </c>
      <c r="D307" s="127"/>
      <c r="E307" s="82" t="str">
        <f t="shared" si="65"/>
        <v/>
      </c>
      <c r="F307" s="82" t="str">
        <f t="shared" si="66"/>
        <v/>
      </c>
      <c r="G307" s="127"/>
      <c r="H307" s="75" t="str">
        <f t="shared" si="67"/>
        <v/>
      </c>
      <c r="I307" s="127"/>
      <c r="J307" s="75" t="str">
        <f t="shared" si="72"/>
        <v/>
      </c>
      <c r="K307" s="127"/>
      <c r="L307" s="31">
        <v>302</v>
      </c>
      <c r="M307" s="31">
        <f t="shared" si="73"/>
        <v>101</v>
      </c>
      <c r="N307" s="31">
        <f t="shared" si="68"/>
        <v>2</v>
      </c>
      <c r="O307" s="31" t="str">
        <f>IF(LEN(Q307)=0,"",DEC2HEX(MOD(HEX2DEC(INDEX(Assembler!$D$13:$D$512,M307))+N307,65536),4))</f>
        <v/>
      </c>
      <c r="P307" s="78" t="str">
        <f t="shared" si="69"/>
        <v/>
      </c>
      <c r="Q307" s="31" t="str">
        <f>INDEX(Assembler!$E$13:$G$512,M307,N307+1)</f>
        <v/>
      </c>
      <c r="R307" s="81"/>
      <c r="S307" s="31" t="str">
        <f t="shared" si="70"/>
        <v/>
      </c>
      <c r="T307" s="31">
        <f t="shared" si="74"/>
        <v>1</v>
      </c>
      <c r="U307" s="31" t="str">
        <f t="shared" si="62"/>
        <v/>
      </c>
      <c r="V307" s="31" t="str">
        <f t="shared" si="63"/>
        <v/>
      </c>
      <c r="W307" s="31" t="str">
        <f>IF(LEN(U307)=0,"",SUM(T$5:T307))</f>
        <v/>
      </c>
      <c r="X307" s="31" t="str">
        <f t="shared" si="64"/>
        <v/>
      </c>
      <c r="Y307" s="31" t="str">
        <f t="shared" si="71"/>
        <v/>
      </c>
    </row>
    <row r="308" spans="1:25" x14ac:dyDescent="0.2">
      <c r="A308" s="127"/>
      <c r="B308" s="82" t="str">
        <f t="shared" si="60"/>
        <v/>
      </c>
      <c r="C308" s="82" t="str">
        <f t="shared" si="61"/>
        <v/>
      </c>
      <c r="D308" s="127"/>
      <c r="E308" s="82" t="str">
        <f t="shared" si="65"/>
        <v/>
      </c>
      <c r="F308" s="82" t="str">
        <f t="shared" si="66"/>
        <v/>
      </c>
      <c r="G308" s="127"/>
      <c r="H308" s="75" t="str">
        <f t="shared" si="67"/>
        <v/>
      </c>
      <c r="I308" s="127"/>
      <c r="J308" s="75" t="str">
        <f t="shared" si="72"/>
        <v/>
      </c>
      <c r="K308" s="127"/>
      <c r="L308" s="31">
        <v>303</v>
      </c>
      <c r="M308" s="31">
        <f t="shared" si="73"/>
        <v>102</v>
      </c>
      <c r="N308" s="31">
        <f t="shared" si="68"/>
        <v>0</v>
      </c>
      <c r="O308" s="31" t="str">
        <f>IF(LEN(Q308)=0,"",DEC2HEX(MOD(HEX2DEC(INDEX(Assembler!$D$13:$D$512,M308))+N308,65536),4))</f>
        <v/>
      </c>
      <c r="P308" s="78" t="str">
        <f t="shared" si="69"/>
        <v/>
      </c>
      <c r="Q308" s="31" t="str">
        <f>INDEX(Assembler!$E$13:$G$512,M308,N308+1)</f>
        <v/>
      </c>
      <c r="R308" s="81"/>
      <c r="S308" s="31" t="str">
        <f t="shared" si="70"/>
        <v/>
      </c>
      <c r="T308" s="31">
        <f t="shared" si="74"/>
        <v>1</v>
      </c>
      <c r="U308" s="31" t="str">
        <f t="shared" si="62"/>
        <v/>
      </c>
      <c r="V308" s="31" t="str">
        <f t="shared" si="63"/>
        <v/>
      </c>
      <c r="W308" s="31" t="str">
        <f>IF(LEN(U308)=0,"",SUM(T$5:T308))</f>
        <v/>
      </c>
      <c r="X308" s="31" t="str">
        <f t="shared" si="64"/>
        <v/>
      </c>
      <c r="Y308" s="31" t="str">
        <f t="shared" si="71"/>
        <v/>
      </c>
    </row>
    <row r="309" spans="1:25" x14ac:dyDescent="0.2">
      <c r="A309" s="127"/>
      <c r="B309" s="82" t="str">
        <f t="shared" si="60"/>
        <v/>
      </c>
      <c r="C309" s="82" t="str">
        <f t="shared" si="61"/>
        <v/>
      </c>
      <c r="D309" s="127"/>
      <c r="E309" s="82" t="str">
        <f t="shared" si="65"/>
        <v/>
      </c>
      <c r="F309" s="82" t="str">
        <f t="shared" si="66"/>
        <v/>
      </c>
      <c r="G309" s="127"/>
      <c r="H309" s="75" t="str">
        <f t="shared" si="67"/>
        <v/>
      </c>
      <c r="I309" s="127"/>
      <c r="J309" s="75" t="str">
        <f t="shared" si="72"/>
        <v/>
      </c>
      <c r="K309" s="127"/>
      <c r="L309" s="31">
        <v>304</v>
      </c>
      <c r="M309" s="31">
        <f t="shared" si="73"/>
        <v>102</v>
      </c>
      <c r="N309" s="31">
        <f t="shared" si="68"/>
        <v>1</v>
      </c>
      <c r="O309" s="31" t="str">
        <f>IF(LEN(Q309)=0,"",DEC2HEX(MOD(HEX2DEC(INDEX(Assembler!$D$13:$D$512,M309))+N309,65536),4))</f>
        <v/>
      </c>
      <c r="P309" s="78" t="str">
        <f t="shared" si="69"/>
        <v/>
      </c>
      <c r="Q309" s="31" t="str">
        <f>INDEX(Assembler!$E$13:$G$512,M309,N309+1)</f>
        <v/>
      </c>
      <c r="R309" s="81"/>
      <c r="S309" s="31" t="str">
        <f t="shared" si="70"/>
        <v/>
      </c>
      <c r="T309" s="31">
        <f t="shared" si="74"/>
        <v>1</v>
      </c>
      <c r="U309" s="31" t="str">
        <f t="shared" si="62"/>
        <v/>
      </c>
      <c r="V309" s="31" t="str">
        <f t="shared" si="63"/>
        <v/>
      </c>
      <c r="W309" s="31" t="str">
        <f>IF(LEN(U309)=0,"",SUM(T$5:T309))</f>
        <v/>
      </c>
      <c r="X309" s="31" t="str">
        <f t="shared" si="64"/>
        <v/>
      </c>
      <c r="Y309" s="31" t="str">
        <f t="shared" si="71"/>
        <v/>
      </c>
    </row>
    <row r="310" spans="1:25" x14ac:dyDescent="0.2">
      <c r="A310" s="127"/>
      <c r="B310" s="82" t="str">
        <f t="shared" si="60"/>
        <v/>
      </c>
      <c r="C310" s="82" t="str">
        <f t="shared" si="61"/>
        <v/>
      </c>
      <c r="D310" s="127"/>
      <c r="E310" s="82" t="str">
        <f t="shared" si="65"/>
        <v/>
      </c>
      <c r="F310" s="82" t="str">
        <f t="shared" si="66"/>
        <v/>
      </c>
      <c r="G310" s="127"/>
      <c r="H310" s="75" t="str">
        <f t="shared" si="67"/>
        <v/>
      </c>
      <c r="I310" s="127"/>
      <c r="J310" s="75" t="str">
        <f t="shared" si="72"/>
        <v/>
      </c>
      <c r="K310" s="127"/>
      <c r="L310" s="31">
        <v>305</v>
      </c>
      <c r="M310" s="31">
        <f t="shared" si="73"/>
        <v>102</v>
      </c>
      <c r="N310" s="31">
        <f t="shared" si="68"/>
        <v>2</v>
      </c>
      <c r="O310" s="31" t="str">
        <f>IF(LEN(Q310)=0,"",DEC2HEX(MOD(HEX2DEC(INDEX(Assembler!$D$13:$D$512,M310))+N310,65536),4))</f>
        <v/>
      </c>
      <c r="P310" s="78" t="str">
        <f t="shared" si="69"/>
        <v/>
      </c>
      <c r="Q310" s="31" t="str">
        <f>INDEX(Assembler!$E$13:$G$512,M310,N310+1)</f>
        <v/>
      </c>
      <c r="R310" s="81"/>
      <c r="S310" s="31" t="str">
        <f t="shared" si="70"/>
        <v/>
      </c>
      <c r="T310" s="31">
        <f t="shared" si="74"/>
        <v>1</v>
      </c>
      <c r="U310" s="31" t="str">
        <f t="shared" si="62"/>
        <v/>
      </c>
      <c r="V310" s="31" t="str">
        <f t="shared" si="63"/>
        <v/>
      </c>
      <c r="W310" s="31" t="str">
        <f>IF(LEN(U310)=0,"",SUM(T$5:T310))</f>
        <v/>
      </c>
      <c r="X310" s="31" t="str">
        <f t="shared" si="64"/>
        <v/>
      </c>
      <c r="Y310" s="31" t="str">
        <f t="shared" si="71"/>
        <v/>
      </c>
    </row>
    <row r="311" spans="1:25" x14ac:dyDescent="0.2">
      <c r="A311" s="127"/>
      <c r="B311" s="82" t="str">
        <f t="shared" si="60"/>
        <v/>
      </c>
      <c r="C311" s="82" t="str">
        <f t="shared" si="61"/>
        <v/>
      </c>
      <c r="D311" s="127"/>
      <c r="E311" s="82" t="str">
        <f t="shared" si="65"/>
        <v/>
      </c>
      <c r="F311" s="82" t="str">
        <f t="shared" si="66"/>
        <v/>
      </c>
      <c r="G311" s="127"/>
      <c r="H311" s="75" t="str">
        <f t="shared" si="67"/>
        <v/>
      </c>
      <c r="I311" s="127"/>
      <c r="J311" s="75" t="str">
        <f t="shared" si="72"/>
        <v/>
      </c>
      <c r="K311" s="127"/>
      <c r="L311" s="31">
        <v>306</v>
      </c>
      <c r="M311" s="31">
        <f t="shared" si="73"/>
        <v>103</v>
      </c>
      <c r="N311" s="31">
        <f t="shared" si="68"/>
        <v>0</v>
      </c>
      <c r="O311" s="31" t="str">
        <f>IF(LEN(Q311)=0,"",DEC2HEX(MOD(HEX2DEC(INDEX(Assembler!$D$13:$D$512,M311))+N311,65536),4))</f>
        <v/>
      </c>
      <c r="P311" s="78" t="str">
        <f t="shared" si="69"/>
        <v/>
      </c>
      <c r="Q311" s="31" t="str">
        <f>INDEX(Assembler!$E$13:$G$512,M311,N311+1)</f>
        <v/>
      </c>
      <c r="R311" s="81"/>
      <c r="S311" s="31" t="str">
        <f t="shared" si="70"/>
        <v/>
      </c>
      <c r="T311" s="31">
        <f t="shared" si="74"/>
        <v>1</v>
      </c>
      <c r="U311" s="31" t="str">
        <f t="shared" si="62"/>
        <v/>
      </c>
      <c r="V311" s="31" t="str">
        <f t="shared" si="63"/>
        <v/>
      </c>
      <c r="W311" s="31" t="str">
        <f>IF(LEN(U311)=0,"",SUM(T$5:T311))</f>
        <v/>
      </c>
      <c r="X311" s="31" t="str">
        <f t="shared" si="64"/>
        <v/>
      </c>
      <c r="Y311" s="31" t="str">
        <f t="shared" si="71"/>
        <v/>
      </c>
    </row>
    <row r="312" spans="1:25" x14ac:dyDescent="0.2">
      <c r="A312" s="127"/>
      <c r="B312" s="82" t="str">
        <f t="shared" si="60"/>
        <v/>
      </c>
      <c r="C312" s="82" t="str">
        <f t="shared" si="61"/>
        <v/>
      </c>
      <c r="D312" s="127"/>
      <c r="E312" s="82" t="str">
        <f t="shared" si="65"/>
        <v/>
      </c>
      <c r="F312" s="82" t="str">
        <f t="shared" si="66"/>
        <v/>
      </c>
      <c r="G312" s="127"/>
      <c r="H312" s="75" t="str">
        <f t="shared" si="67"/>
        <v/>
      </c>
      <c r="I312" s="127"/>
      <c r="J312" s="75" t="str">
        <f t="shared" si="72"/>
        <v/>
      </c>
      <c r="K312" s="127"/>
      <c r="L312" s="31">
        <v>307</v>
      </c>
      <c r="M312" s="31">
        <f t="shared" si="73"/>
        <v>103</v>
      </c>
      <c r="N312" s="31">
        <f t="shared" si="68"/>
        <v>1</v>
      </c>
      <c r="O312" s="31" t="str">
        <f>IF(LEN(Q312)=0,"",DEC2HEX(MOD(HEX2DEC(INDEX(Assembler!$D$13:$D$512,M312))+N312,65536),4))</f>
        <v/>
      </c>
      <c r="P312" s="78" t="str">
        <f t="shared" si="69"/>
        <v/>
      </c>
      <c r="Q312" s="31" t="str">
        <f>INDEX(Assembler!$E$13:$G$512,M312,N312+1)</f>
        <v/>
      </c>
      <c r="R312" s="81"/>
      <c r="S312" s="31" t="str">
        <f t="shared" si="70"/>
        <v/>
      </c>
      <c r="T312" s="31">
        <f t="shared" si="74"/>
        <v>1</v>
      </c>
      <c r="U312" s="31" t="str">
        <f t="shared" si="62"/>
        <v/>
      </c>
      <c r="V312" s="31" t="str">
        <f t="shared" si="63"/>
        <v/>
      </c>
      <c r="W312" s="31" t="str">
        <f>IF(LEN(U312)=0,"",SUM(T$5:T312))</f>
        <v/>
      </c>
      <c r="X312" s="31" t="str">
        <f t="shared" si="64"/>
        <v/>
      </c>
      <c r="Y312" s="31" t="str">
        <f t="shared" si="71"/>
        <v/>
      </c>
    </row>
    <row r="313" spans="1:25" x14ac:dyDescent="0.2">
      <c r="A313" s="127"/>
      <c r="B313" s="82" t="str">
        <f t="shared" si="60"/>
        <v/>
      </c>
      <c r="C313" s="82" t="str">
        <f t="shared" si="61"/>
        <v/>
      </c>
      <c r="D313" s="127"/>
      <c r="E313" s="82" t="str">
        <f t="shared" si="65"/>
        <v/>
      </c>
      <c r="F313" s="82" t="str">
        <f t="shared" si="66"/>
        <v/>
      </c>
      <c r="G313" s="127"/>
      <c r="H313" s="75" t="str">
        <f t="shared" si="67"/>
        <v/>
      </c>
      <c r="I313" s="127"/>
      <c r="J313" s="75" t="str">
        <f t="shared" si="72"/>
        <v/>
      </c>
      <c r="K313" s="127"/>
      <c r="L313" s="31">
        <v>308</v>
      </c>
      <c r="M313" s="31">
        <f t="shared" si="73"/>
        <v>103</v>
      </c>
      <c r="N313" s="31">
        <f t="shared" si="68"/>
        <v>2</v>
      </c>
      <c r="O313" s="31" t="str">
        <f>IF(LEN(Q313)=0,"",DEC2HEX(MOD(HEX2DEC(INDEX(Assembler!$D$13:$D$512,M313))+N313,65536),4))</f>
        <v/>
      </c>
      <c r="P313" s="78" t="str">
        <f t="shared" si="69"/>
        <v/>
      </c>
      <c r="Q313" s="31" t="str">
        <f>INDEX(Assembler!$E$13:$G$512,M313,N313+1)</f>
        <v/>
      </c>
      <c r="R313" s="81"/>
      <c r="S313" s="31" t="str">
        <f t="shared" si="70"/>
        <v/>
      </c>
      <c r="T313" s="31">
        <f t="shared" si="74"/>
        <v>1</v>
      </c>
      <c r="U313" s="31" t="str">
        <f t="shared" si="62"/>
        <v/>
      </c>
      <c r="V313" s="31" t="str">
        <f t="shared" si="63"/>
        <v/>
      </c>
      <c r="W313" s="31" t="str">
        <f>IF(LEN(U313)=0,"",SUM(T$5:T313))</f>
        <v/>
      </c>
      <c r="X313" s="31" t="str">
        <f t="shared" si="64"/>
        <v/>
      </c>
      <c r="Y313" s="31" t="str">
        <f t="shared" si="71"/>
        <v/>
      </c>
    </row>
    <row r="314" spans="1:25" x14ac:dyDescent="0.2">
      <c r="A314" s="127"/>
      <c r="B314" s="82" t="str">
        <f t="shared" si="60"/>
        <v/>
      </c>
      <c r="C314" s="82" t="str">
        <f t="shared" si="61"/>
        <v/>
      </c>
      <c r="D314" s="127"/>
      <c r="E314" s="82" t="str">
        <f t="shared" si="65"/>
        <v/>
      </c>
      <c r="F314" s="82" t="str">
        <f t="shared" si="66"/>
        <v/>
      </c>
      <c r="G314" s="127"/>
      <c r="H314" s="75" t="str">
        <f t="shared" si="67"/>
        <v/>
      </c>
      <c r="I314" s="127"/>
      <c r="J314" s="75" t="str">
        <f t="shared" si="72"/>
        <v/>
      </c>
      <c r="K314" s="127"/>
      <c r="L314" s="31">
        <v>309</v>
      </c>
      <c r="M314" s="31">
        <f t="shared" si="73"/>
        <v>104</v>
      </c>
      <c r="N314" s="31">
        <f t="shared" si="68"/>
        <v>0</v>
      </c>
      <c r="O314" s="31" t="str">
        <f>IF(LEN(Q314)=0,"",DEC2HEX(MOD(HEX2DEC(INDEX(Assembler!$D$13:$D$512,M314))+N314,65536),4))</f>
        <v/>
      </c>
      <c r="P314" s="78" t="str">
        <f t="shared" si="69"/>
        <v/>
      </c>
      <c r="Q314" s="31" t="str">
        <f>INDEX(Assembler!$E$13:$G$512,M314,N314+1)</f>
        <v/>
      </c>
      <c r="R314" s="81"/>
      <c r="S314" s="31" t="str">
        <f t="shared" si="70"/>
        <v/>
      </c>
      <c r="T314" s="31">
        <f t="shared" si="74"/>
        <v>1</v>
      </c>
      <c r="U314" s="31" t="str">
        <f t="shared" si="62"/>
        <v/>
      </c>
      <c r="V314" s="31" t="str">
        <f t="shared" si="63"/>
        <v/>
      </c>
      <c r="W314" s="31" t="str">
        <f>IF(LEN(U314)=0,"",SUM(T$5:T314))</f>
        <v/>
      </c>
      <c r="X314" s="31" t="str">
        <f t="shared" si="64"/>
        <v/>
      </c>
      <c r="Y314" s="31" t="str">
        <f t="shared" si="71"/>
        <v/>
      </c>
    </row>
    <row r="315" spans="1:25" x14ac:dyDescent="0.2">
      <c r="A315" s="127"/>
      <c r="B315" s="82" t="str">
        <f t="shared" si="60"/>
        <v/>
      </c>
      <c r="C315" s="82" t="str">
        <f t="shared" si="61"/>
        <v/>
      </c>
      <c r="D315" s="127"/>
      <c r="E315" s="82" t="str">
        <f t="shared" si="65"/>
        <v/>
      </c>
      <c r="F315" s="82" t="str">
        <f t="shared" si="66"/>
        <v/>
      </c>
      <c r="G315" s="127"/>
      <c r="H315" s="75" t="str">
        <f t="shared" si="67"/>
        <v/>
      </c>
      <c r="I315" s="127"/>
      <c r="J315" s="75" t="str">
        <f t="shared" si="72"/>
        <v/>
      </c>
      <c r="K315" s="127"/>
      <c r="L315" s="31">
        <v>310</v>
      </c>
      <c r="M315" s="31">
        <f t="shared" si="73"/>
        <v>104</v>
      </c>
      <c r="N315" s="31">
        <f t="shared" si="68"/>
        <v>1</v>
      </c>
      <c r="O315" s="31" t="str">
        <f>IF(LEN(Q315)=0,"",DEC2HEX(MOD(HEX2DEC(INDEX(Assembler!$D$13:$D$512,M315))+N315,65536),4))</f>
        <v/>
      </c>
      <c r="P315" s="78" t="str">
        <f t="shared" si="69"/>
        <v/>
      </c>
      <c r="Q315" s="31" t="str">
        <f>INDEX(Assembler!$E$13:$G$512,M315,N315+1)</f>
        <v/>
      </c>
      <c r="R315" s="81"/>
      <c r="S315" s="31" t="str">
        <f t="shared" si="70"/>
        <v/>
      </c>
      <c r="T315" s="31">
        <f t="shared" si="74"/>
        <v>1</v>
      </c>
      <c r="U315" s="31" t="str">
        <f t="shared" si="62"/>
        <v/>
      </c>
      <c r="V315" s="31" t="str">
        <f t="shared" si="63"/>
        <v/>
      </c>
      <c r="W315" s="31" t="str">
        <f>IF(LEN(U315)=0,"",SUM(T$5:T315))</f>
        <v/>
      </c>
      <c r="X315" s="31" t="str">
        <f t="shared" si="64"/>
        <v/>
      </c>
      <c r="Y315" s="31" t="str">
        <f t="shared" si="71"/>
        <v/>
      </c>
    </row>
    <row r="316" spans="1:25" x14ac:dyDescent="0.2">
      <c r="A316" s="127"/>
      <c r="B316" s="82" t="str">
        <f t="shared" si="60"/>
        <v/>
      </c>
      <c r="C316" s="82" t="str">
        <f t="shared" si="61"/>
        <v/>
      </c>
      <c r="D316" s="127"/>
      <c r="E316" s="82" t="str">
        <f t="shared" si="65"/>
        <v/>
      </c>
      <c r="F316" s="82" t="str">
        <f t="shared" si="66"/>
        <v/>
      </c>
      <c r="G316" s="127"/>
      <c r="H316" s="75" t="str">
        <f t="shared" si="67"/>
        <v/>
      </c>
      <c r="I316" s="127"/>
      <c r="J316" s="75" t="str">
        <f t="shared" si="72"/>
        <v/>
      </c>
      <c r="K316" s="127"/>
      <c r="L316" s="31">
        <v>311</v>
      </c>
      <c r="M316" s="31">
        <f t="shared" si="73"/>
        <v>104</v>
      </c>
      <c r="N316" s="31">
        <f t="shared" si="68"/>
        <v>2</v>
      </c>
      <c r="O316" s="31" t="str">
        <f>IF(LEN(Q316)=0,"",DEC2HEX(MOD(HEX2DEC(INDEX(Assembler!$D$13:$D$512,M316))+N316,65536),4))</f>
        <v/>
      </c>
      <c r="P316" s="78" t="str">
        <f t="shared" si="69"/>
        <v/>
      </c>
      <c r="Q316" s="31" t="str">
        <f>INDEX(Assembler!$E$13:$G$512,M316,N316+1)</f>
        <v/>
      </c>
      <c r="R316" s="81"/>
      <c r="S316" s="31" t="str">
        <f t="shared" si="70"/>
        <v/>
      </c>
      <c r="T316" s="31">
        <f t="shared" si="74"/>
        <v>1</v>
      </c>
      <c r="U316" s="31" t="str">
        <f t="shared" si="62"/>
        <v/>
      </c>
      <c r="V316" s="31" t="str">
        <f t="shared" si="63"/>
        <v/>
      </c>
      <c r="W316" s="31" t="str">
        <f>IF(LEN(U316)=0,"",SUM(T$5:T316))</f>
        <v/>
      </c>
      <c r="X316" s="31" t="str">
        <f t="shared" si="64"/>
        <v/>
      </c>
      <c r="Y316" s="31" t="str">
        <f t="shared" si="71"/>
        <v/>
      </c>
    </row>
    <row r="317" spans="1:25" x14ac:dyDescent="0.2">
      <c r="A317" s="127"/>
      <c r="B317" s="82" t="str">
        <f t="shared" si="60"/>
        <v/>
      </c>
      <c r="C317" s="82" t="str">
        <f t="shared" si="61"/>
        <v/>
      </c>
      <c r="D317" s="127"/>
      <c r="E317" s="82" t="str">
        <f t="shared" si="65"/>
        <v/>
      </c>
      <c r="F317" s="82" t="str">
        <f t="shared" si="66"/>
        <v/>
      </c>
      <c r="G317" s="127"/>
      <c r="H317" s="75" t="str">
        <f t="shared" si="67"/>
        <v/>
      </c>
      <c r="I317" s="127"/>
      <c r="J317" s="75" t="str">
        <f t="shared" si="72"/>
        <v/>
      </c>
      <c r="K317" s="127"/>
      <c r="L317" s="31">
        <v>312</v>
      </c>
      <c r="M317" s="31">
        <f t="shared" si="73"/>
        <v>105</v>
      </c>
      <c r="N317" s="31">
        <f t="shared" si="68"/>
        <v>0</v>
      </c>
      <c r="O317" s="31" t="str">
        <f>IF(LEN(Q317)=0,"",DEC2HEX(MOD(HEX2DEC(INDEX(Assembler!$D$13:$D$512,M317))+N317,65536),4))</f>
        <v/>
      </c>
      <c r="P317" s="78" t="str">
        <f t="shared" si="69"/>
        <v/>
      </c>
      <c r="Q317" s="31" t="str">
        <f>INDEX(Assembler!$E$13:$G$512,M317,N317+1)</f>
        <v/>
      </c>
      <c r="R317" s="81"/>
      <c r="S317" s="31" t="str">
        <f t="shared" si="70"/>
        <v/>
      </c>
      <c r="T317" s="31">
        <f t="shared" si="74"/>
        <v>1</v>
      </c>
      <c r="U317" s="31" t="str">
        <f t="shared" si="62"/>
        <v/>
      </c>
      <c r="V317" s="31" t="str">
        <f t="shared" si="63"/>
        <v/>
      </c>
      <c r="W317" s="31" t="str">
        <f>IF(LEN(U317)=0,"",SUM(T$5:T317))</f>
        <v/>
      </c>
      <c r="X317" s="31" t="str">
        <f t="shared" si="64"/>
        <v/>
      </c>
      <c r="Y317" s="31" t="str">
        <f t="shared" si="71"/>
        <v/>
      </c>
    </row>
    <row r="318" spans="1:25" x14ac:dyDescent="0.2">
      <c r="A318" s="127"/>
      <c r="B318" s="82" t="str">
        <f t="shared" si="60"/>
        <v/>
      </c>
      <c r="C318" s="82" t="str">
        <f t="shared" si="61"/>
        <v/>
      </c>
      <c r="D318" s="127"/>
      <c r="E318" s="82" t="str">
        <f t="shared" si="65"/>
        <v/>
      </c>
      <c r="F318" s="82" t="str">
        <f t="shared" si="66"/>
        <v/>
      </c>
      <c r="G318" s="127"/>
      <c r="H318" s="75" t="str">
        <f t="shared" si="67"/>
        <v/>
      </c>
      <c r="I318" s="127"/>
      <c r="J318" s="75" t="str">
        <f t="shared" si="72"/>
        <v/>
      </c>
      <c r="K318" s="127"/>
      <c r="L318" s="31">
        <v>313</v>
      </c>
      <c r="M318" s="31">
        <f t="shared" si="73"/>
        <v>105</v>
      </c>
      <c r="N318" s="31">
        <f t="shared" si="68"/>
        <v>1</v>
      </c>
      <c r="O318" s="31" t="str">
        <f>IF(LEN(Q318)=0,"",DEC2HEX(MOD(HEX2DEC(INDEX(Assembler!$D$13:$D$512,M318))+N318,65536),4))</f>
        <v/>
      </c>
      <c r="P318" s="78" t="str">
        <f t="shared" si="69"/>
        <v/>
      </c>
      <c r="Q318" s="31" t="str">
        <f>INDEX(Assembler!$E$13:$G$512,M318,N318+1)</f>
        <v/>
      </c>
      <c r="R318" s="81"/>
      <c r="S318" s="31" t="str">
        <f t="shared" si="70"/>
        <v/>
      </c>
      <c r="T318" s="31">
        <f t="shared" si="74"/>
        <v>1</v>
      </c>
      <c r="U318" s="31" t="str">
        <f t="shared" si="62"/>
        <v/>
      </c>
      <c r="V318" s="31" t="str">
        <f t="shared" si="63"/>
        <v/>
      </c>
      <c r="W318" s="31" t="str">
        <f>IF(LEN(U318)=0,"",SUM(T$5:T318))</f>
        <v/>
      </c>
      <c r="X318" s="31" t="str">
        <f t="shared" si="64"/>
        <v/>
      </c>
      <c r="Y318" s="31" t="str">
        <f t="shared" si="71"/>
        <v/>
      </c>
    </row>
    <row r="319" spans="1:25" x14ac:dyDescent="0.2">
      <c r="A319" s="127"/>
      <c r="B319" s="82" t="str">
        <f t="shared" si="60"/>
        <v/>
      </c>
      <c r="C319" s="82" t="str">
        <f t="shared" si="61"/>
        <v/>
      </c>
      <c r="D319" s="127"/>
      <c r="E319" s="82" t="str">
        <f t="shared" si="65"/>
        <v/>
      </c>
      <c r="F319" s="82" t="str">
        <f t="shared" si="66"/>
        <v/>
      </c>
      <c r="G319" s="127"/>
      <c r="H319" s="75" t="str">
        <f t="shared" si="67"/>
        <v/>
      </c>
      <c r="I319" s="127"/>
      <c r="J319" s="75" t="str">
        <f t="shared" si="72"/>
        <v/>
      </c>
      <c r="K319" s="127"/>
      <c r="L319" s="31">
        <v>314</v>
      </c>
      <c r="M319" s="31">
        <f t="shared" si="73"/>
        <v>105</v>
      </c>
      <c r="N319" s="31">
        <f t="shared" si="68"/>
        <v>2</v>
      </c>
      <c r="O319" s="31" t="str">
        <f>IF(LEN(Q319)=0,"",DEC2HEX(MOD(HEX2DEC(INDEX(Assembler!$D$13:$D$512,M319))+N319,65536),4))</f>
        <v/>
      </c>
      <c r="P319" s="78" t="str">
        <f t="shared" si="69"/>
        <v/>
      </c>
      <c r="Q319" s="31" t="str">
        <f>INDEX(Assembler!$E$13:$G$512,M319,N319+1)</f>
        <v/>
      </c>
      <c r="R319" s="81"/>
      <c r="S319" s="31" t="str">
        <f t="shared" si="70"/>
        <v/>
      </c>
      <c r="T319" s="31">
        <f t="shared" si="74"/>
        <v>1</v>
      </c>
      <c r="U319" s="31" t="str">
        <f t="shared" si="62"/>
        <v/>
      </c>
      <c r="V319" s="31" t="str">
        <f t="shared" si="63"/>
        <v/>
      </c>
      <c r="W319" s="31" t="str">
        <f>IF(LEN(U319)=0,"",SUM(T$5:T319))</f>
        <v/>
      </c>
      <c r="X319" s="31" t="str">
        <f t="shared" si="64"/>
        <v/>
      </c>
      <c r="Y319" s="31" t="str">
        <f t="shared" si="71"/>
        <v/>
      </c>
    </row>
    <row r="320" spans="1:25" x14ac:dyDescent="0.2">
      <c r="A320" s="127"/>
      <c r="B320" s="82" t="str">
        <f t="shared" si="60"/>
        <v/>
      </c>
      <c r="C320" s="82" t="str">
        <f t="shared" si="61"/>
        <v/>
      </c>
      <c r="D320" s="127"/>
      <c r="E320" s="82" t="str">
        <f t="shared" si="65"/>
        <v/>
      </c>
      <c r="F320" s="82" t="str">
        <f t="shared" si="66"/>
        <v/>
      </c>
      <c r="G320" s="127"/>
      <c r="H320" s="75" t="str">
        <f t="shared" si="67"/>
        <v/>
      </c>
      <c r="I320" s="127"/>
      <c r="J320" s="75" t="str">
        <f t="shared" si="72"/>
        <v/>
      </c>
      <c r="K320" s="127"/>
      <c r="L320" s="31">
        <v>315</v>
      </c>
      <c r="M320" s="31">
        <f t="shared" si="73"/>
        <v>106</v>
      </c>
      <c r="N320" s="31">
        <f t="shared" si="68"/>
        <v>0</v>
      </c>
      <c r="O320" s="31" t="str">
        <f>IF(LEN(Q320)=0,"",DEC2HEX(MOD(HEX2DEC(INDEX(Assembler!$D$13:$D$512,M320))+N320,65536),4))</f>
        <v/>
      </c>
      <c r="P320" s="78" t="str">
        <f t="shared" si="69"/>
        <v/>
      </c>
      <c r="Q320" s="31" t="str">
        <f>INDEX(Assembler!$E$13:$G$512,M320,N320+1)</f>
        <v/>
      </c>
      <c r="R320" s="81"/>
      <c r="S320" s="31" t="str">
        <f t="shared" si="70"/>
        <v/>
      </c>
      <c r="T320" s="31">
        <f t="shared" si="74"/>
        <v>1</v>
      </c>
      <c r="U320" s="31" t="str">
        <f t="shared" si="62"/>
        <v/>
      </c>
      <c r="V320" s="31" t="str">
        <f t="shared" si="63"/>
        <v/>
      </c>
      <c r="W320" s="31" t="str">
        <f>IF(LEN(U320)=0,"",SUM(T$5:T320))</f>
        <v/>
      </c>
      <c r="X320" s="31" t="str">
        <f t="shared" si="64"/>
        <v/>
      </c>
      <c r="Y320" s="31" t="str">
        <f t="shared" si="71"/>
        <v/>
      </c>
    </row>
    <row r="321" spans="1:25" x14ac:dyDescent="0.2">
      <c r="A321" s="127"/>
      <c r="B321" s="82" t="str">
        <f t="shared" si="60"/>
        <v/>
      </c>
      <c r="C321" s="82" t="str">
        <f t="shared" si="61"/>
        <v/>
      </c>
      <c r="D321" s="127"/>
      <c r="E321" s="82" t="str">
        <f t="shared" si="65"/>
        <v/>
      </c>
      <c r="F321" s="82" t="str">
        <f t="shared" si="66"/>
        <v/>
      </c>
      <c r="G321" s="127"/>
      <c r="H321" s="75" t="str">
        <f t="shared" si="67"/>
        <v/>
      </c>
      <c r="I321" s="127"/>
      <c r="J321" s="75" t="str">
        <f t="shared" si="72"/>
        <v/>
      </c>
      <c r="K321" s="127"/>
      <c r="L321" s="31">
        <v>316</v>
      </c>
      <c r="M321" s="31">
        <f t="shared" si="73"/>
        <v>106</v>
      </c>
      <c r="N321" s="31">
        <f t="shared" si="68"/>
        <v>1</v>
      </c>
      <c r="O321" s="31" t="str">
        <f>IF(LEN(Q321)=0,"",DEC2HEX(MOD(HEX2DEC(INDEX(Assembler!$D$13:$D$512,M321))+N321,65536),4))</f>
        <v/>
      </c>
      <c r="P321" s="78" t="str">
        <f t="shared" si="69"/>
        <v/>
      </c>
      <c r="Q321" s="31" t="str">
        <f>INDEX(Assembler!$E$13:$G$512,M321,N321+1)</f>
        <v/>
      </c>
      <c r="R321" s="81"/>
      <c r="S321" s="31" t="str">
        <f t="shared" si="70"/>
        <v/>
      </c>
      <c r="T321" s="31">
        <f t="shared" si="74"/>
        <v>1</v>
      </c>
      <c r="U321" s="31" t="str">
        <f t="shared" si="62"/>
        <v/>
      </c>
      <c r="V321" s="31" t="str">
        <f t="shared" si="63"/>
        <v/>
      </c>
      <c r="W321" s="31" t="str">
        <f>IF(LEN(U321)=0,"",SUM(T$5:T321))</f>
        <v/>
      </c>
      <c r="X321" s="31" t="str">
        <f t="shared" si="64"/>
        <v/>
      </c>
      <c r="Y321" s="31" t="str">
        <f t="shared" si="71"/>
        <v/>
      </c>
    </row>
    <row r="322" spans="1:25" x14ac:dyDescent="0.2">
      <c r="A322" s="127"/>
      <c r="B322" s="82" t="str">
        <f t="shared" si="60"/>
        <v/>
      </c>
      <c r="C322" s="82" t="str">
        <f t="shared" si="61"/>
        <v/>
      </c>
      <c r="D322" s="127"/>
      <c r="E322" s="82" t="str">
        <f t="shared" si="65"/>
        <v/>
      </c>
      <c r="F322" s="82" t="str">
        <f t="shared" si="66"/>
        <v/>
      </c>
      <c r="G322" s="127"/>
      <c r="H322" s="75" t="str">
        <f t="shared" si="67"/>
        <v/>
      </c>
      <c r="I322" s="127"/>
      <c r="J322" s="75" t="str">
        <f t="shared" si="72"/>
        <v/>
      </c>
      <c r="K322" s="127"/>
      <c r="L322" s="31">
        <v>317</v>
      </c>
      <c r="M322" s="31">
        <f t="shared" si="73"/>
        <v>106</v>
      </c>
      <c r="N322" s="31">
        <f t="shared" si="68"/>
        <v>2</v>
      </c>
      <c r="O322" s="31" t="str">
        <f>IF(LEN(Q322)=0,"",DEC2HEX(MOD(HEX2DEC(INDEX(Assembler!$D$13:$D$512,M322))+N322,65536),4))</f>
        <v/>
      </c>
      <c r="P322" s="78" t="str">
        <f t="shared" si="69"/>
        <v/>
      </c>
      <c r="Q322" s="31" t="str">
        <f>INDEX(Assembler!$E$13:$G$512,M322,N322+1)</f>
        <v/>
      </c>
      <c r="R322" s="81"/>
      <c r="S322" s="31" t="str">
        <f t="shared" si="70"/>
        <v/>
      </c>
      <c r="T322" s="31">
        <f t="shared" si="74"/>
        <v>1</v>
      </c>
      <c r="U322" s="31" t="str">
        <f t="shared" si="62"/>
        <v/>
      </c>
      <c r="V322" s="31" t="str">
        <f t="shared" si="63"/>
        <v/>
      </c>
      <c r="W322" s="31" t="str">
        <f>IF(LEN(U322)=0,"",SUM(T$5:T322))</f>
        <v/>
      </c>
      <c r="X322" s="31" t="str">
        <f t="shared" si="64"/>
        <v/>
      </c>
      <c r="Y322" s="31" t="str">
        <f t="shared" si="71"/>
        <v/>
      </c>
    </row>
    <row r="323" spans="1:25" x14ac:dyDescent="0.2">
      <c r="A323" s="127"/>
      <c r="B323" s="82" t="str">
        <f t="shared" si="60"/>
        <v/>
      </c>
      <c r="C323" s="82" t="str">
        <f t="shared" si="61"/>
        <v/>
      </c>
      <c r="D323" s="127"/>
      <c r="E323" s="82" t="str">
        <f t="shared" si="65"/>
        <v/>
      </c>
      <c r="F323" s="82" t="str">
        <f t="shared" si="66"/>
        <v/>
      </c>
      <c r="G323" s="127"/>
      <c r="H323" s="75" t="str">
        <f t="shared" si="67"/>
        <v/>
      </c>
      <c r="I323" s="127"/>
      <c r="J323" s="75" t="str">
        <f t="shared" si="72"/>
        <v/>
      </c>
      <c r="K323" s="127"/>
      <c r="L323" s="31">
        <v>318</v>
      </c>
      <c r="M323" s="31">
        <f t="shared" si="73"/>
        <v>107</v>
      </c>
      <c r="N323" s="31">
        <f t="shared" si="68"/>
        <v>0</v>
      </c>
      <c r="O323" s="31" t="str">
        <f>IF(LEN(Q323)=0,"",DEC2HEX(MOD(HEX2DEC(INDEX(Assembler!$D$13:$D$512,M323))+N323,65536),4))</f>
        <v/>
      </c>
      <c r="P323" s="78" t="str">
        <f t="shared" si="69"/>
        <v/>
      </c>
      <c r="Q323" s="31" t="str">
        <f>INDEX(Assembler!$E$13:$G$512,M323,N323+1)</f>
        <v/>
      </c>
      <c r="R323" s="81"/>
      <c r="S323" s="31" t="str">
        <f t="shared" si="70"/>
        <v/>
      </c>
      <c r="T323" s="31">
        <f t="shared" si="74"/>
        <v>1</v>
      </c>
      <c r="U323" s="31" t="str">
        <f t="shared" si="62"/>
        <v/>
      </c>
      <c r="V323" s="31" t="str">
        <f t="shared" si="63"/>
        <v/>
      </c>
      <c r="W323" s="31" t="str">
        <f>IF(LEN(U323)=0,"",SUM(T$5:T323))</f>
        <v/>
      </c>
      <c r="X323" s="31" t="str">
        <f t="shared" si="64"/>
        <v/>
      </c>
      <c r="Y323" s="31" t="str">
        <f t="shared" si="71"/>
        <v/>
      </c>
    </row>
    <row r="324" spans="1:25" x14ac:dyDescent="0.2">
      <c r="A324" s="127"/>
      <c r="B324" s="82" t="str">
        <f t="shared" si="60"/>
        <v/>
      </c>
      <c r="C324" s="82" t="str">
        <f t="shared" si="61"/>
        <v/>
      </c>
      <c r="D324" s="127"/>
      <c r="E324" s="82" t="str">
        <f t="shared" si="65"/>
        <v/>
      </c>
      <c r="F324" s="82" t="str">
        <f t="shared" si="66"/>
        <v/>
      </c>
      <c r="G324" s="127"/>
      <c r="H324" s="75" t="str">
        <f t="shared" si="67"/>
        <v/>
      </c>
      <c r="I324" s="127"/>
      <c r="J324" s="75" t="str">
        <f t="shared" si="72"/>
        <v/>
      </c>
      <c r="K324" s="127"/>
      <c r="L324" s="31">
        <v>319</v>
      </c>
      <c r="M324" s="31">
        <f t="shared" si="73"/>
        <v>107</v>
      </c>
      <c r="N324" s="31">
        <f t="shared" si="68"/>
        <v>1</v>
      </c>
      <c r="O324" s="31" t="str">
        <f>IF(LEN(Q324)=0,"",DEC2HEX(MOD(HEX2DEC(INDEX(Assembler!$D$13:$D$512,M324))+N324,65536),4))</f>
        <v/>
      </c>
      <c r="P324" s="78" t="str">
        <f t="shared" si="69"/>
        <v/>
      </c>
      <c r="Q324" s="31" t="str">
        <f>INDEX(Assembler!$E$13:$G$512,M324,N324+1)</f>
        <v/>
      </c>
      <c r="R324" s="81"/>
      <c r="S324" s="31" t="str">
        <f t="shared" si="70"/>
        <v/>
      </c>
      <c r="T324" s="31">
        <f t="shared" si="74"/>
        <v>1</v>
      </c>
      <c r="U324" s="31" t="str">
        <f t="shared" si="62"/>
        <v/>
      </c>
      <c r="V324" s="31" t="str">
        <f t="shared" si="63"/>
        <v/>
      </c>
      <c r="W324" s="31" t="str">
        <f>IF(LEN(U324)=0,"",SUM(T$5:T324))</f>
        <v/>
      </c>
      <c r="X324" s="31" t="str">
        <f t="shared" si="64"/>
        <v/>
      </c>
      <c r="Y324" s="31" t="str">
        <f t="shared" si="71"/>
        <v/>
      </c>
    </row>
    <row r="325" spans="1:25" x14ac:dyDescent="0.2">
      <c r="A325" s="127"/>
      <c r="B325" s="82" t="str">
        <f t="shared" ref="B325:B388" si="75">IF(LEN(S325)=0,"",DEC2HEX(S325,4))</f>
        <v/>
      </c>
      <c r="C325" s="82" t="str">
        <f t="shared" ref="C325:C388" si="76">IF(LEN(B325)=0,"",VLOOKUP(B325,$O$5:$Q$1494,3,0))</f>
        <v/>
      </c>
      <c r="D325" s="127"/>
      <c r="E325" s="82" t="str">
        <f t="shared" si="65"/>
        <v/>
      </c>
      <c r="F325" s="82" t="str">
        <f t="shared" si="66"/>
        <v/>
      </c>
      <c r="G325" s="127"/>
      <c r="H325" s="75" t="str">
        <f t="shared" si="67"/>
        <v/>
      </c>
      <c r="I325" s="127"/>
      <c r="J325" s="75" t="str">
        <f t="shared" si="72"/>
        <v/>
      </c>
      <c r="K325" s="127"/>
      <c r="L325" s="31">
        <v>320</v>
      </c>
      <c r="M325" s="31">
        <f t="shared" si="73"/>
        <v>107</v>
      </c>
      <c r="N325" s="31">
        <f t="shared" si="68"/>
        <v>2</v>
      </c>
      <c r="O325" s="31" t="str">
        <f>IF(LEN(Q325)=0,"",DEC2HEX(MOD(HEX2DEC(INDEX(Assembler!$D$13:$D$512,M325))+N325,65536),4))</f>
        <v/>
      </c>
      <c r="P325" s="78" t="str">
        <f t="shared" si="69"/>
        <v/>
      </c>
      <c r="Q325" s="31" t="str">
        <f>INDEX(Assembler!$E$13:$G$512,M325,N325+1)</f>
        <v/>
      </c>
      <c r="R325" s="81"/>
      <c r="S325" s="31" t="str">
        <f t="shared" si="70"/>
        <v/>
      </c>
      <c r="T325" s="31">
        <f t="shared" si="74"/>
        <v>1</v>
      </c>
      <c r="U325" s="31" t="str">
        <f t="shared" ref="U325:U388" si="77">IF(OR(LEN(S325)=0,T325=0),"",IF(T326=1,1,IF(T327=1,2,IF(T328=1,3,IF(T329=1,4,IF(T330=1,5,IF(T331=1,6,IF(T332=1,7,IF(T333=1,8,IF(T334=1,9,IF(T335=1,10,IF(T336=1,11,IF(T337=1,12,IF(T338=1,13,IF(T339=1,14,IF(T340=1,15,16))))))))))))))))</f>
        <v/>
      </c>
      <c r="V325" s="31" t="str">
        <f t="shared" ref="V325:V388" si="78">IF(OR(LEN(S325)=0,T325=0),"",MOD(U325+HEX2DEC(LEFT(B325,2))+HEX2DEC(RIGHT(B325,2))+HEX2DEC(C325)+IF(T326=1,0,HEX2DEC(C326)+IF(T327=1,0,HEX2DEC(C327)+IF(T328=1,0,HEX2DEC(C328)+IF(T329=1,0,HEX2DEC(C329)+IF(T330=1,0,HEX2DEC(C330)+IF(T331=1,0,HEX2DEC(C331)+IF(T332=1,0,HEX2DEC(C332)+IF(T333=1,0,HEX2DEC(C333)+IF(T334=1,0,HEX2DEC(C334)+IF(T335=1,0,HEX2DEC(C335)+IF(T336=1,0,HEX2DEC(C336)+IF(T337=1,0,HEX2DEC(C337)+IF(T338=1,0,HEX2DEC(C338)+IF(T339=1,0,HEX2DEC(C339)+IF(T340=1,0,HEX2DEC(C340)))))))))))))))),256))</f>
        <v/>
      </c>
      <c r="W325" s="31" t="str">
        <f>IF(LEN(U325)=0,"",SUM(T$5:T325))</f>
        <v/>
      </c>
      <c r="X325" s="31" t="str">
        <f t="shared" ref="X325:X388" si="79">IF(LEN(W325)=0,"",CONCATENATE(":",DEC2HEX(U325,2),B325,"00",C325,IF(U325&gt;1,C326,""),IF(U325&gt;2,C327,""),IF(U325&gt;3,C328,""),IF(U325&gt;4,C329,""),IF(U325&gt;5,C330,""),IF(U325&gt;6,C331,""),IF(U325&gt;7,C332,""),IF(U325&gt;8,C333,""),IF(U325&gt;9,C334,""),IF(U325&gt;10,C335,""),IF(U325&gt;11,C336,""),IF(U325&gt;12,C337,""),IF(U325&gt;13,C338,""),IF(U325&gt;14,C339,""),IF(U325&gt;15,C340,""),DEC2HEX(MOD(-V325,256),2)))</f>
        <v/>
      </c>
      <c r="Y325" s="31" t="str">
        <f t="shared" si="71"/>
        <v/>
      </c>
    </row>
    <row r="326" spans="1:25" x14ac:dyDescent="0.2">
      <c r="A326" s="127"/>
      <c r="B326" s="82" t="str">
        <f t="shared" si="75"/>
        <v/>
      </c>
      <c r="C326" s="82" t="str">
        <f t="shared" si="76"/>
        <v/>
      </c>
      <c r="D326" s="127"/>
      <c r="E326" s="82" t="str">
        <f t="shared" ref="E326:E389" si="80">IF(LEN(B326)=0,"",DEC2OCT(HEX2DEC(B326),6))</f>
        <v/>
      </c>
      <c r="F326" s="82" t="str">
        <f t="shared" ref="F326:F389" si="81">IF(LEN(C326)=0,"",DEC2OCT(HEX2DEC(C326),3))</f>
        <v/>
      </c>
      <c r="G326" s="127"/>
      <c r="H326" s="75" t="str">
        <f t="shared" ref="H326:H389" si="82">IF(ISNA(MATCH(L326+1,$W$5:$W$1504,0)),IF(ISNA(MATCH(L326,$W$5:$W$1504,0)),"",":0000000000"),VLOOKUP(L326+1,$W$5:$X$1504,2,0))</f>
        <v/>
      </c>
      <c r="I326" s="127"/>
      <c r="J326" s="75" t="str">
        <f t="shared" si="72"/>
        <v/>
      </c>
      <c r="K326" s="127"/>
      <c r="L326" s="31">
        <v>321</v>
      </c>
      <c r="M326" s="31">
        <f t="shared" si="73"/>
        <v>108</v>
      </c>
      <c r="N326" s="31">
        <f t="shared" ref="N326:N389" si="83">MOD(L326,3)</f>
        <v>0</v>
      </c>
      <c r="O326" s="31" t="str">
        <f>IF(LEN(Q326)=0,"",DEC2HEX(MOD(HEX2DEC(INDEX(Assembler!$D$13:$D$512,M326))+N326,65536),4))</f>
        <v/>
      </c>
      <c r="P326" s="78" t="str">
        <f t="shared" ref="P326:P389" si="84">IF(LEN(O326)=0,"",VALUE(HEX2DEC(O326)))</f>
        <v/>
      </c>
      <c r="Q326" s="31" t="str">
        <f>INDEX(Assembler!$E$13:$G$512,M326,N326+1)</f>
        <v/>
      </c>
      <c r="R326" s="81"/>
      <c r="S326" s="31" t="str">
        <f t="shared" ref="S326:S389" si="85">IF(ISNUMBER(SMALL($P$5:$P$1504,L326+1)),SMALL($P$5:$P$1504,L326+1),"")</f>
        <v/>
      </c>
      <c r="T326" s="31">
        <f t="shared" si="74"/>
        <v>1</v>
      </c>
      <c r="U326" s="31" t="str">
        <f t="shared" si="77"/>
        <v/>
      </c>
      <c r="V326" s="31" t="str">
        <f t="shared" si="78"/>
        <v/>
      </c>
      <c r="W326" s="31" t="str">
        <f>IF(LEN(U326)=0,"",SUM(T$5:T326))</f>
        <v/>
      </c>
      <c r="X326" s="31" t="str">
        <f t="shared" si="79"/>
        <v/>
      </c>
      <c r="Y326" s="31" t="str">
        <f t="shared" ref="Y326:Y389" si="86">IF(LEN(X326)=0,"",CONCATENATE(MID(X326,4,4),": ",MID(X326,10,2),IF(U326&gt;1,CONCATENATE(" ",MID(X326,12,2)),""),IF(U326&gt;2,CONCATENATE(" ",MID(X326,14,2)),""),IF(U326&gt;3,CONCATENATE(" ",MID(X326,16,2)),""),IF(U326&gt;4,CONCATENATE(" ",MID(X326,18,2)),""),IF(U326&gt;5,CONCATENATE(" ",MID(X326,20,2)),""),IF(U326&gt;6,CONCATENATE(" ",MID(X326,22,2)),""),IF(U326&gt;7,CONCATENATE(" ",MID(X326,24,2)),""),IF(U326&gt;8,CONCATENATE(" ",MID(X326,26,2)),""),IF(U326&gt;9,CONCATENATE(" ",MID(X326,28,2)),""),IF(U326&gt;10,CONCATENATE(" ",MID(X326,30,2)),""),IF(U326&gt;11,CONCATENATE(" ",MID(X326,32,2)),""),IF(U326&gt;12,CONCATENATE(" ",MID(X326,34,2)),""),IF(U326&gt;13,CONCATENATE(" ",MID(X326,36,2)),""),IF(U326&gt;14,CONCATENATE(" ",MID(X326,38,2)),""),IF(U326&gt;15,CONCATENATE(" ",MID(X326,40,2)),"")))</f>
        <v/>
      </c>
    </row>
    <row r="327" spans="1:25" x14ac:dyDescent="0.2">
      <c r="A327" s="127"/>
      <c r="B327" s="82" t="str">
        <f t="shared" si="75"/>
        <v/>
      </c>
      <c r="C327" s="82" t="str">
        <f t="shared" si="76"/>
        <v/>
      </c>
      <c r="D327" s="127"/>
      <c r="E327" s="82" t="str">
        <f t="shared" si="80"/>
        <v/>
      </c>
      <c r="F327" s="82" t="str">
        <f t="shared" si="81"/>
        <v/>
      </c>
      <c r="G327" s="127"/>
      <c r="H327" s="75" t="str">
        <f t="shared" si="82"/>
        <v/>
      </c>
      <c r="I327" s="127"/>
      <c r="J327" s="75" t="str">
        <f t="shared" ref="J327:J390" si="87">IF(LEN(H326)&lt;12,"",VLOOKUP(H326,$X$5:$Y$1504,2,0))</f>
        <v/>
      </c>
      <c r="K327" s="127"/>
      <c r="L327" s="31">
        <v>322</v>
      </c>
      <c r="M327" s="31">
        <f t="shared" ref="M327:M390" si="88">INT(L327/3)+1</f>
        <v>108</v>
      </c>
      <c r="N327" s="31">
        <f t="shared" si="83"/>
        <v>1</v>
      </c>
      <c r="O327" s="31" t="str">
        <f>IF(LEN(Q327)=0,"",DEC2HEX(MOD(HEX2DEC(INDEX(Assembler!$D$13:$D$512,M327))+N327,65536),4))</f>
        <v/>
      </c>
      <c r="P327" s="78" t="str">
        <f t="shared" si="84"/>
        <v/>
      </c>
      <c r="Q327" s="31" t="str">
        <f>INDEX(Assembler!$E$13:$G$512,M327,N327+1)</f>
        <v/>
      </c>
      <c r="R327" s="81"/>
      <c r="S327" s="31" t="str">
        <f t="shared" si="85"/>
        <v/>
      </c>
      <c r="T327" s="31">
        <f t="shared" si="74"/>
        <v>1</v>
      </c>
      <c r="U327" s="31" t="str">
        <f t="shared" si="77"/>
        <v/>
      </c>
      <c r="V327" s="31" t="str">
        <f t="shared" si="78"/>
        <v/>
      </c>
      <c r="W327" s="31" t="str">
        <f>IF(LEN(U327)=0,"",SUM(T$5:T327))</f>
        <v/>
      </c>
      <c r="X327" s="31" t="str">
        <f t="shared" si="79"/>
        <v/>
      </c>
      <c r="Y327" s="31" t="str">
        <f t="shared" si="86"/>
        <v/>
      </c>
    </row>
    <row r="328" spans="1:25" x14ac:dyDescent="0.2">
      <c r="A328" s="127"/>
      <c r="B328" s="82" t="str">
        <f t="shared" si="75"/>
        <v/>
      </c>
      <c r="C328" s="82" t="str">
        <f t="shared" si="76"/>
        <v/>
      </c>
      <c r="D328" s="127"/>
      <c r="E328" s="82" t="str">
        <f t="shared" si="80"/>
        <v/>
      </c>
      <c r="F328" s="82" t="str">
        <f t="shared" si="81"/>
        <v/>
      </c>
      <c r="G328" s="127"/>
      <c r="H328" s="75" t="str">
        <f t="shared" si="82"/>
        <v/>
      </c>
      <c r="I328" s="127"/>
      <c r="J328" s="75" t="str">
        <f t="shared" si="87"/>
        <v/>
      </c>
      <c r="K328" s="127"/>
      <c r="L328" s="31">
        <v>323</v>
      </c>
      <c r="M328" s="31">
        <f t="shared" si="88"/>
        <v>108</v>
      </c>
      <c r="N328" s="31">
        <f t="shared" si="83"/>
        <v>2</v>
      </c>
      <c r="O328" s="31" t="str">
        <f>IF(LEN(Q328)=0,"",DEC2HEX(MOD(HEX2DEC(INDEX(Assembler!$D$13:$D$512,M328))+N328,65536),4))</f>
        <v/>
      </c>
      <c r="P328" s="78" t="str">
        <f t="shared" si="84"/>
        <v/>
      </c>
      <c r="Q328" s="31" t="str">
        <f>INDEX(Assembler!$E$13:$G$512,M328,N328+1)</f>
        <v/>
      </c>
      <c r="R328" s="81"/>
      <c r="S328" s="31" t="str">
        <f t="shared" si="85"/>
        <v/>
      </c>
      <c r="T328" s="31">
        <f t="shared" si="74"/>
        <v>1</v>
      </c>
      <c r="U328" s="31" t="str">
        <f t="shared" si="77"/>
        <v/>
      </c>
      <c r="V328" s="31" t="str">
        <f t="shared" si="78"/>
        <v/>
      </c>
      <c r="W328" s="31" t="str">
        <f>IF(LEN(U328)=0,"",SUM(T$5:T328))</f>
        <v/>
      </c>
      <c r="X328" s="31" t="str">
        <f t="shared" si="79"/>
        <v/>
      </c>
      <c r="Y328" s="31" t="str">
        <f t="shared" si="86"/>
        <v/>
      </c>
    </row>
    <row r="329" spans="1:25" x14ac:dyDescent="0.2">
      <c r="A329" s="127"/>
      <c r="B329" s="82" t="str">
        <f t="shared" si="75"/>
        <v/>
      </c>
      <c r="C329" s="82" t="str">
        <f t="shared" si="76"/>
        <v/>
      </c>
      <c r="D329" s="127"/>
      <c r="E329" s="82" t="str">
        <f t="shared" si="80"/>
        <v/>
      </c>
      <c r="F329" s="82" t="str">
        <f t="shared" si="81"/>
        <v/>
      </c>
      <c r="G329" s="127"/>
      <c r="H329" s="75" t="str">
        <f t="shared" si="82"/>
        <v/>
      </c>
      <c r="I329" s="127"/>
      <c r="J329" s="75" t="str">
        <f t="shared" si="87"/>
        <v/>
      </c>
      <c r="K329" s="127"/>
      <c r="L329" s="31">
        <v>324</v>
      </c>
      <c r="M329" s="31">
        <f t="shared" si="88"/>
        <v>109</v>
      </c>
      <c r="N329" s="31">
        <f t="shared" si="83"/>
        <v>0</v>
      </c>
      <c r="O329" s="31" t="str">
        <f>IF(LEN(Q329)=0,"",DEC2HEX(MOD(HEX2DEC(INDEX(Assembler!$D$13:$D$512,M329))+N329,65536),4))</f>
        <v/>
      </c>
      <c r="P329" s="78" t="str">
        <f t="shared" si="84"/>
        <v/>
      </c>
      <c r="Q329" s="31" t="str">
        <f>INDEX(Assembler!$E$13:$G$512,M329,N329+1)</f>
        <v/>
      </c>
      <c r="R329" s="81"/>
      <c r="S329" s="31" t="str">
        <f t="shared" si="85"/>
        <v/>
      </c>
      <c r="T329" s="31">
        <f t="shared" si="74"/>
        <v>1</v>
      </c>
      <c r="U329" s="31" t="str">
        <f t="shared" si="77"/>
        <v/>
      </c>
      <c r="V329" s="31" t="str">
        <f t="shared" si="78"/>
        <v/>
      </c>
      <c r="W329" s="31" t="str">
        <f>IF(LEN(U329)=0,"",SUM(T$5:T329))</f>
        <v/>
      </c>
      <c r="X329" s="31" t="str">
        <f t="shared" si="79"/>
        <v/>
      </c>
      <c r="Y329" s="31" t="str">
        <f t="shared" si="86"/>
        <v/>
      </c>
    </row>
    <row r="330" spans="1:25" x14ac:dyDescent="0.2">
      <c r="A330" s="127"/>
      <c r="B330" s="82" t="str">
        <f t="shared" si="75"/>
        <v/>
      </c>
      <c r="C330" s="82" t="str">
        <f t="shared" si="76"/>
        <v/>
      </c>
      <c r="D330" s="127"/>
      <c r="E330" s="82" t="str">
        <f t="shared" si="80"/>
        <v/>
      </c>
      <c r="F330" s="82" t="str">
        <f t="shared" si="81"/>
        <v/>
      </c>
      <c r="G330" s="127"/>
      <c r="H330" s="75" t="str">
        <f t="shared" si="82"/>
        <v/>
      </c>
      <c r="I330" s="127"/>
      <c r="J330" s="75" t="str">
        <f t="shared" si="87"/>
        <v/>
      </c>
      <c r="K330" s="127"/>
      <c r="L330" s="31">
        <v>325</v>
      </c>
      <c r="M330" s="31">
        <f t="shared" si="88"/>
        <v>109</v>
      </c>
      <c r="N330" s="31">
        <f t="shared" si="83"/>
        <v>1</v>
      </c>
      <c r="O330" s="31" t="str">
        <f>IF(LEN(Q330)=0,"",DEC2HEX(MOD(HEX2DEC(INDEX(Assembler!$D$13:$D$512,M330))+N330,65536),4))</f>
        <v/>
      </c>
      <c r="P330" s="78" t="str">
        <f t="shared" si="84"/>
        <v/>
      </c>
      <c r="Q330" s="31" t="str">
        <f>INDEX(Assembler!$E$13:$G$512,M330,N330+1)</f>
        <v/>
      </c>
      <c r="R330" s="81"/>
      <c r="S330" s="31" t="str">
        <f t="shared" si="85"/>
        <v/>
      </c>
      <c r="T330" s="31">
        <f t="shared" si="74"/>
        <v>1</v>
      </c>
      <c r="U330" s="31" t="str">
        <f t="shared" si="77"/>
        <v/>
      </c>
      <c r="V330" s="31" t="str">
        <f t="shared" si="78"/>
        <v/>
      </c>
      <c r="W330" s="31" t="str">
        <f>IF(LEN(U330)=0,"",SUM(T$5:T330))</f>
        <v/>
      </c>
      <c r="X330" s="31" t="str">
        <f t="shared" si="79"/>
        <v/>
      </c>
      <c r="Y330" s="31" t="str">
        <f t="shared" si="86"/>
        <v/>
      </c>
    </row>
    <row r="331" spans="1:25" x14ac:dyDescent="0.2">
      <c r="A331" s="127"/>
      <c r="B331" s="82" t="str">
        <f t="shared" si="75"/>
        <v/>
      </c>
      <c r="C331" s="82" t="str">
        <f t="shared" si="76"/>
        <v/>
      </c>
      <c r="D331" s="127"/>
      <c r="E331" s="82" t="str">
        <f t="shared" si="80"/>
        <v/>
      </c>
      <c r="F331" s="82" t="str">
        <f t="shared" si="81"/>
        <v/>
      </c>
      <c r="G331" s="127"/>
      <c r="H331" s="75" t="str">
        <f t="shared" si="82"/>
        <v/>
      </c>
      <c r="I331" s="127"/>
      <c r="J331" s="75" t="str">
        <f t="shared" si="87"/>
        <v/>
      </c>
      <c r="K331" s="127"/>
      <c r="L331" s="31">
        <v>326</v>
      </c>
      <c r="M331" s="31">
        <f t="shared" si="88"/>
        <v>109</v>
      </c>
      <c r="N331" s="31">
        <f t="shared" si="83"/>
        <v>2</v>
      </c>
      <c r="O331" s="31" t="str">
        <f>IF(LEN(Q331)=0,"",DEC2HEX(MOD(HEX2DEC(INDEX(Assembler!$D$13:$D$512,M331))+N331,65536),4))</f>
        <v/>
      </c>
      <c r="P331" s="78" t="str">
        <f t="shared" si="84"/>
        <v/>
      </c>
      <c r="Q331" s="31" t="str">
        <f>INDEX(Assembler!$E$13:$G$512,M331,N331+1)</f>
        <v/>
      </c>
      <c r="R331" s="81"/>
      <c r="S331" s="31" t="str">
        <f t="shared" si="85"/>
        <v/>
      </c>
      <c r="T331" s="31">
        <f t="shared" si="74"/>
        <v>1</v>
      </c>
      <c r="U331" s="31" t="str">
        <f t="shared" si="77"/>
        <v/>
      </c>
      <c r="V331" s="31" t="str">
        <f t="shared" si="78"/>
        <v/>
      </c>
      <c r="W331" s="31" t="str">
        <f>IF(LEN(U331)=0,"",SUM(T$5:T331))</f>
        <v/>
      </c>
      <c r="X331" s="31" t="str">
        <f t="shared" si="79"/>
        <v/>
      </c>
      <c r="Y331" s="31" t="str">
        <f t="shared" si="86"/>
        <v/>
      </c>
    </row>
    <row r="332" spans="1:25" x14ac:dyDescent="0.2">
      <c r="A332" s="127"/>
      <c r="B332" s="82" t="str">
        <f t="shared" si="75"/>
        <v/>
      </c>
      <c r="C332" s="82" t="str">
        <f t="shared" si="76"/>
        <v/>
      </c>
      <c r="D332" s="127"/>
      <c r="E332" s="82" t="str">
        <f t="shared" si="80"/>
        <v/>
      </c>
      <c r="F332" s="82" t="str">
        <f t="shared" si="81"/>
        <v/>
      </c>
      <c r="G332" s="127"/>
      <c r="H332" s="75" t="str">
        <f t="shared" si="82"/>
        <v/>
      </c>
      <c r="I332" s="127"/>
      <c r="J332" s="75" t="str">
        <f t="shared" si="87"/>
        <v/>
      </c>
      <c r="K332" s="127"/>
      <c r="L332" s="31">
        <v>327</v>
      </c>
      <c r="M332" s="31">
        <f t="shared" si="88"/>
        <v>110</v>
      </c>
      <c r="N332" s="31">
        <f t="shared" si="83"/>
        <v>0</v>
      </c>
      <c r="O332" s="31" t="str">
        <f>IF(LEN(Q332)=0,"",DEC2HEX(MOD(HEX2DEC(INDEX(Assembler!$D$13:$D$512,M332))+N332,65536),4))</f>
        <v/>
      </c>
      <c r="P332" s="78" t="str">
        <f t="shared" si="84"/>
        <v/>
      </c>
      <c r="Q332" s="31" t="str">
        <f>INDEX(Assembler!$E$13:$G$512,M332,N332+1)</f>
        <v/>
      </c>
      <c r="R332" s="81"/>
      <c r="S332" s="31" t="str">
        <f t="shared" si="85"/>
        <v/>
      </c>
      <c r="T332" s="31">
        <f t="shared" si="74"/>
        <v>1</v>
      </c>
      <c r="U332" s="31" t="str">
        <f t="shared" si="77"/>
        <v/>
      </c>
      <c r="V332" s="31" t="str">
        <f t="shared" si="78"/>
        <v/>
      </c>
      <c r="W332" s="31" t="str">
        <f>IF(LEN(U332)=0,"",SUM(T$5:T332))</f>
        <v/>
      </c>
      <c r="X332" s="31" t="str">
        <f t="shared" si="79"/>
        <v/>
      </c>
      <c r="Y332" s="31" t="str">
        <f t="shared" si="86"/>
        <v/>
      </c>
    </row>
    <row r="333" spans="1:25" x14ac:dyDescent="0.2">
      <c r="A333" s="127"/>
      <c r="B333" s="82" t="str">
        <f t="shared" si="75"/>
        <v/>
      </c>
      <c r="C333" s="82" t="str">
        <f t="shared" si="76"/>
        <v/>
      </c>
      <c r="D333" s="127"/>
      <c r="E333" s="82" t="str">
        <f t="shared" si="80"/>
        <v/>
      </c>
      <c r="F333" s="82" t="str">
        <f t="shared" si="81"/>
        <v/>
      </c>
      <c r="G333" s="127"/>
      <c r="H333" s="75" t="str">
        <f t="shared" si="82"/>
        <v/>
      </c>
      <c r="I333" s="127"/>
      <c r="J333" s="75" t="str">
        <f t="shared" si="87"/>
        <v/>
      </c>
      <c r="K333" s="127"/>
      <c r="L333" s="31">
        <v>328</v>
      </c>
      <c r="M333" s="31">
        <f t="shared" si="88"/>
        <v>110</v>
      </c>
      <c r="N333" s="31">
        <f t="shared" si="83"/>
        <v>1</v>
      </c>
      <c r="O333" s="31" t="str">
        <f>IF(LEN(Q333)=0,"",DEC2HEX(MOD(HEX2DEC(INDEX(Assembler!$D$13:$D$512,M333))+N333,65536),4))</f>
        <v/>
      </c>
      <c r="P333" s="78" t="str">
        <f t="shared" si="84"/>
        <v/>
      </c>
      <c r="Q333" s="31" t="str">
        <f>INDEX(Assembler!$E$13:$G$512,M333,N333+1)</f>
        <v/>
      </c>
      <c r="R333" s="81"/>
      <c r="S333" s="31" t="str">
        <f t="shared" si="85"/>
        <v/>
      </c>
      <c r="T333" s="31">
        <f t="shared" si="74"/>
        <v>1</v>
      </c>
      <c r="U333" s="31" t="str">
        <f t="shared" si="77"/>
        <v/>
      </c>
      <c r="V333" s="31" t="str">
        <f t="shared" si="78"/>
        <v/>
      </c>
      <c r="W333" s="31" t="str">
        <f>IF(LEN(U333)=0,"",SUM(T$5:T333))</f>
        <v/>
      </c>
      <c r="X333" s="31" t="str">
        <f t="shared" si="79"/>
        <v/>
      </c>
      <c r="Y333" s="31" t="str">
        <f t="shared" si="86"/>
        <v/>
      </c>
    </row>
    <row r="334" spans="1:25" x14ac:dyDescent="0.2">
      <c r="A334" s="127"/>
      <c r="B334" s="82" t="str">
        <f t="shared" si="75"/>
        <v/>
      </c>
      <c r="C334" s="82" t="str">
        <f t="shared" si="76"/>
        <v/>
      </c>
      <c r="D334" s="127"/>
      <c r="E334" s="82" t="str">
        <f t="shared" si="80"/>
        <v/>
      </c>
      <c r="F334" s="82" t="str">
        <f t="shared" si="81"/>
        <v/>
      </c>
      <c r="G334" s="127"/>
      <c r="H334" s="75" t="str">
        <f t="shared" si="82"/>
        <v/>
      </c>
      <c r="I334" s="127"/>
      <c r="J334" s="75" t="str">
        <f t="shared" si="87"/>
        <v/>
      </c>
      <c r="K334" s="127"/>
      <c r="L334" s="31">
        <v>329</v>
      </c>
      <c r="M334" s="31">
        <f t="shared" si="88"/>
        <v>110</v>
      </c>
      <c r="N334" s="31">
        <f t="shared" si="83"/>
        <v>2</v>
      </c>
      <c r="O334" s="31" t="str">
        <f>IF(LEN(Q334)=0,"",DEC2HEX(MOD(HEX2DEC(INDEX(Assembler!$D$13:$D$512,M334))+N334,65536),4))</f>
        <v/>
      </c>
      <c r="P334" s="78" t="str">
        <f t="shared" si="84"/>
        <v/>
      </c>
      <c r="Q334" s="31" t="str">
        <f>INDEX(Assembler!$E$13:$G$512,M334,N334+1)</f>
        <v/>
      </c>
      <c r="R334" s="81"/>
      <c r="S334" s="31" t="str">
        <f t="shared" si="85"/>
        <v/>
      </c>
      <c r="T334" s="31">
        <f t="shared" si="74"/>
        <v>1</v>
      </c>
      <c r="U334" s="31" t="str">
        <f t="shared" si="77"/>
        <v/>
      </c>
      <c r="V334" s="31" t="str">
        <f t="shared" si="78"/>
        <v/>
      </c>
      <c r="W334" s="31" t="str">
        <f>IF(LEN(U334)=0,"",SUM(T$5:T334))</f>
        <v/>
      </c>
      <c r="X334" s="31" t="str">
        <f t="shared" si="79"/>
        <v/>
      </c>
      <c r="Y334" s="31" t="str">
        <f t="shared" si="86"/>
        <v/>
      </c>
    </row>
    <row r="335" spans="1:25" x14ac:dyDescent="0.2">
      <c r="A335" s="127"/>
      <c r="B335" s="82" t="str">
        <f t="shared" si="75"/>
        <v/>
      </c>
      <c r="C335" s="82" t="str">
        <f t="shared" si="76"/>
        <v/>
      </c>
      <c r="D335" s="127"/>
      <c r="E335" s="82" t="str">
        <f t="shared" si="80"/>
        <v/>
      </c>
      <c r="F335" s="82" t="str">
        <f t="shared" si="81"/>
        <v/>
      </c>
      <c r="G335" s="127"/>
      <c r="H335" s="75" t="str">
        <f t="shared" si="82"/>
        <v/>
      </c>
      <c r="I335" s="127"/>
      <c r="J335" s="75" t="str">
        <f t="shared" si="87"/>
        <v/>
      </c>
      <c r="K335" s="127"/>
      <c r="L335" s="31">
        <v>330</v>
      </c>
      <c r="M335" s="31">
        <f t="shared" si="88"/>
        <v>111</v>
      </c>
      <c r="N335" s="31">
        <f t="shared" si="83"/>
        <v>0</v>
      </c>
      <c r="O335" s="31" t="str">
        <f>IF(LEN(Q335)=0,"",DEC2HEX(MOD(HEX2DEC(INDEX(Assembler!$D$13:$D$512,M335))+N335,65536),4))</f>
        <v/>
      </c>
      <c r="P335" s="78" t="str">
        <f t="shared" si="84"/>
        <v/>
      </c>
      <c r="Q335" s="31" t="str">
        <f>INDEX(Assembler!$E$13:$G$512,M335,N335+1)</f>
        <v/>
      </c>
      <c r="R335" s="81"/>
      <c r="S335" s="31" t="str">
        <f t="shared" si="85"/>
        <v/>
      </c>
      <c r="T335" s="31">
        <f t="shared" si="74"/>
        <v>1</v>
      </c>
      <c r="U335" s="31" t="str">
        <f t="shared" si="77"/>
        <v/>
      </c>
      <c r="V335" s="31" t="str">
        <f t="shared" si="78"/>
        <v/>
      </c>
      <c r="W335" s="31" t="str">
        <f>IF(LEN(U335)=0,"",SUM(T$5:T335))</f>
        <v/>
      </c>
      <c r="X335" s="31" t="str">
        <f t="shared" si="79"/>
        <v/>
      </c>
      <c r="Y335" s="31" t="str">
        <f t="shared" si="86"/>
        <v/>
      </c>
    </row>
    <row r="336" spans="1:25" x14ac:dyDescent="0.2">
      <c r="A336" s="127"/>
      <c r="B336" s="82" t="str">
        <f t="shared" si="75"/>
        <v/>
      </c>
      <c r="C336" s="82" t="str">
        <f t="shared" si="76"/>
        <v/>
      </c>
      <c r="D336" s="127"/>
      <c r="E336" s="82" t="str">
        <f t="shared" si="80"/>
        <v/>
      </c>
      <c r="F336" s="82" t="str">
        <f t="shared" si="81"/>
        <v/>
      </c>
      <c r="G336" s="127"/>
      <c r="H336" s="75" t="str">
        <f t="shared" si="82"/>
        <v/>
      </c>
      <c r="I336" s="127"/>
      <c r="J336" s="75" t="str">
        <f t="shared" si="87"/>
        <v/>
      </c>
      <c r="K336" s="127"/>
      <c r="L336" s="31">
        <v>331</v>
      </c>
      <c r="M336" s="31">
        <f t="shared" si="88"/>
        <v>111</v>
      </c>
      <c r="N336" s="31">
        <f t="shared" si="83"/>
        <v>1</v>
      </c>
      <c r="O336" s="31" t="str">
        <f>IF(LEN(Q336)=0,"",DEC2HEX(MOD(HEX2DEC(INDEX(Assembler!$D$13:$D$512,M336))+N336,65536),4))</f>
        <v/>
      </c>
      <c r="P336" s="78" t="str">
        <f t="shared" si="84"/>
        <v/>
      </c>
      <c r="Q336" s="31" t="str">
        <f>INDEX(Assembler!$E$13:$G$512,M336,N336+1)</f>
        <v/>
      </c>
      <c r="R336" s="81"/>
      <c r="S336" s="31" t="str">
        <f t="shared" si="85"/>
        <v/>
      </c>
      <c r="T336" s="31">
        <f t="shared" si="74"/>
        <v>1</v>
      </c>
      <c r="U336" s="31" t="str">
        <f t="shared" si="77"/>
        <v/>
      </c>
      <c r="V336" s="31" t="str">
        <f t="shared" si="78"/>
        <v/>
      </c>
      <c r="W336" s="31" t="str">
        <f>IF(LEN(U336)=0,"",SUM(T$5:T336))</f>
        <v/>
      </c>
      <c r="X336" s="31" t="str">
        <f t="shared" si="79"/>
        <v/>
      </c>
      <c r="Y336" s="31" t="str">
        <f t="shared" si="86"/>
        <v/>
      </c>
    </row>
    <row r="337" spans="1:25" x14ac:dyDescent="0.2">
      <c r="A337" s="127"/>
      <c r="B337" s="82" t="str">
        <f t="shared" si="75"/>
        <v/>
      </c>
      <c r="C337" s="82" t="str">
        <f t="shared" si="76"/>
        <v/>
      </c>
      <c r="D337" s="127"/>
      <c r="E337" s="82" t="str">
        <f t="shared" si="80"/>
        <v/>
      </c>
      <c r="F337" s="82" t="str">
        <f t="shared" si="81"/>
        <v/>
      </c>
      <c r="G337" s="127"/>
      <c r="H337" s="75" t="str">
        <f t="shared" si="82"/>
        <v/>
      </c>
      <c r="I337" s="127"/>
      <c r="J337" s="75" t="str">
        <f t="shared" si="87"/>
        <v/>
      </c>
      <c r="K337" s="127"/>
      <c r="L337" s="31">
        <v>332</v>
      </c>
      <c r="M337" s="31">
        <f t="shared" si="88"/>
        <v>111</v>
      </c>
      <c r="N337" s="31">
        <f t="shared" si="83"/>
        <v>2</v>
      </c>
      <c r="O337" s="31" t="str">
        <f>IF(LEN(Q337)=0,"",DEC2HEX(MOD(HEX2DEC(INDEX(Assembler!$D$13:$D$512,M337))+N337,65536),4))</f>
        <v/>
      </c>
      <c r="P337" s="78" t="str">
        <f t="shared" si="84"/>
        <v/>
      </c>
      <c r="Q337" s="31" t="str">
        <f>INDEX(Assembler!$E$13:$G$512,M337,N337+1)</f>
        <v/>
      </c>
      <c r="R337" s="81"/>
      <c r="S337" s="31" t="str">
        <f t="shared" si="85"/>
        <v/>
      </c>
      <c r="T337" s="31">
        <f t="shared" si="74"/>
        <v>1</v>
      </c>
      <c r="U337" s="31" t="str">
        <f t="shared" si="77"/>
        <v/>
      </c>
      <c r="V337" s="31" t="str">
        <f t="shared" si="78"/>
        <v/>
      </c>
      <c r="W337" s="31" t="str">
        <f>IF(LEN(U337)=0,"",SUM(T$5:T337))</f>
        <v/>
      </c>
      <c r="X337" s="31" t="str">
        <f t="shared" si="79"/>
        <v/>
      </c>
      <c r="Y337" s="31" t="str">
        <f t="shared" si="86"/>
        <v/>
      </c>
    </row>
    <row r="338" spans="1:25" x14ac:dyDescent="0.2">
      <c r="A338" s="127"/>
      <c r="B338" s="82" t="str">
        <f t="shared" si="75"/>
        <v/>
      </c>
      <c r="C338" s="82" t="str">
        <f t="shared" si="76"/>
        <v/>
      </c>
      <c r="D338" s="127"/>
      <c r="E338" s="82" t="str">
        <f t="shared" si="80"/>
        <v/>
      </c>
      <c r="F338" s="82" t="str">
        <f t="shared" si="81"/>
        <v/>
      </c>
      <c r="G338" s="127"/>
      <c r="H338" s="75" t="str">
        <f t="shared" si="82"/>
        <v/>
      </c>
      <c r="I338" s="127"/>
      <c r="J338" s="75" t="str">
        <f t="shared" si="87"/>
        <v/>
      </c>
      <c r="K338" s="127"/>
      <c r="L338" s="31">
        <v>333</v>
      </c>
      <c r="M338" s="31">
        <f t="shared" si="88"/>
        <v>112</v>
      </c>
      <c r="N338" s="31">
        <f t="shared" si="83"/>
        <v>0</v>
      </c>
      <c r="O338" s="31" t="str">
        <f>IF(LEN(Q338)=0,"",DEC2HEX(MOD(HEX2DEC(INDEX(Assembler!$D$13:$D$512,M338))+N338,65536),4))</f>
        <v/>
      </c>
      <c r="P338" s="78" t="str">
        <f t="shared" si="84"/>
        <v/>
      </c>
      <c r="Q338" s="31" t="str">
        <f>INDEX(Assembler!$E$13:$G$512,M338,N338+1)</f>
        <v/>
      </c>
      <c r="R338" s="81"/>
      <c r="S338" s="31" t="str">
        <f t="shared" si="85"/>
        <v/>
      </c>
      <c r="T338" s="31">
        <f t="shared" ref="T338:T401" si="89">IF(LEN(S338)=0,1,IF(S338-1=S337,IF(L338&lt;16,0,IF(SUM(T323:T337)=0,1,0)),1))</f>
        <v>1</v>
      </c>
      <c r="U338" s="31" t="str">
        <f t="shared" si="77"/>
        <v/>
      </c>
      <c r="V338" s="31" t="str">
        <f t="shared" si="78"/>
        <v/>
      </c>
      <c r="W338" s="31" t="str">
        <f>IF(LEN(U338)=0,"",SUM(T$5:T338))</f>
        <v/>
      </c>
      <c r="X338" s="31" t="str">
        <f t="shared" si="79"/>
        <v/>
      </c>
      <c r="Y338" s="31" t="str">
        <f t="shared" si="86"/>
        <v/>
      </c>
    </row>
    <row r="339" spans="1:25" x14ac:dyDescent="0.2">
      <c r="A339" s="127"/>
      <c r="B339" s="82" t="str">
        <f t="shared" si="75"/>
        <v/>
      </c>
      <c r="C339" s="82" t="str">
        <f t="shared" si="76"/>
        <v/>
      </c>
      <c r="D339" s="127"/>
      <c r="E339" s="82" t="str">
        <f t="shared" si="80"/>
        <v/>
      </c>
      <c r="F339" s="82" t="str">
        <f t="shared" si="81"/>
        <v/>
      </c>
      <c r="G339" s="127"/>
      <c r="H339" s="75" t="str">
        <f t="shared" si="82"/>
        <v/>
      </c>
      <c r="I339" s="127"/>
      <c r="J339" s="75" t="str">
        <f t="shared" si="87"/>
        <v/>
      </c>
      <c r="K339" s="127"/>
      <c r="L339" s="31">
        <v>334</v>
      </c>
      <c r="M339" s="31">
        <f t="shared" si="88"/>
        <v>112</v>
      </c>
      <c r="N339" s="31">
        <f t="shared" si="83"/>
        <v>1</v>
      </c>
      <c r="O339" s="31" t="str">
        <f>IF(LEN(Q339)=0,"",DEC2HEX(MOD(HEX2DEC(INDEX(Assembler!$D$13:$D$512,M339))+N339,65536),4))</f>
        <v/>
      </c>
      <c r="P339" s="78" t="str">
        <f t="shared" si="84"/>
        <v/>
      </c>
      <c r="Q339" s="31" t="str">
        <f>INDEX(Assembler!$E$13:$G$512,M339,N339+1)</f>
        <v/>
      </c>
      <c r="R339" s="81"/>
      <c r="S339" s="31" t="str">
        <f t="shared" si="85"/>
        <v/>
      </c>
      <c r="T339" s="31">
        <f t="shared" si="89"/>
        <v>1</v>
      </c>
      <c r="U339" s="31" t="str">
        <f t="shared" si="77"/>
        <v/>
      </c>
      <c r="V339" s="31" t="str">
        <f t="shared" si="78"/>
        <v/>
      </c>
      <c r="W339" s="31" t="str">
        <f>IF(LEN(U339)=0,"",SUM(T$5:T339))</f>
        <v/>
      </c>
      <c r="X339" s="31" t="str">
        <f t="shared" si="79"/>
        <v/>
      </c>
      <c r="Y339" s="31" t="str">
        <f t="shared" si="86"/>
        <v/>
      </c>
    </row>
    <row r="340" spans="1:25" x14ac:dyDescent="0.2">
      <c r="A340" s="127"/>
      <c r="B340" s="82" t="str">
        <f t="shared" si="75"/>
        <v/>
      </c>
      <c r="C340" s="82" t="str">
        <f t="shared" si="76"/>
        <v/>
      </c>
      <c r="D340" s="127"/>
      <c r="E340" s="82" t="str">
        <f t="shared" si="80"/>
        <v/>
      </c>
      <c r="F340" s="82" t="str">
        <f t="shared" si="81"/>
        <v/>
      </c>
      <c r="G340" s="127"/>
      <c r="H340" s="75" t="str">
        <f t="shared" si="82"/>
        <v/>
      </c>
      <c r="I340" s="127"/>
      <c r="J340" s="75" t="str">
        <f t="shared" si="87"/>
        <v/>
      </c>
      <c r="K340" s="127"/>
      <c r="L340" s="31">
        <v>335</v>
      </c>
      <c r="M340" s="31">
        <f t="shared" si="88"/>
        <v>112</v>
      </c>
      <c r="N340" s="31">
        <f t="shared" si="83"/>
        <v>2</v>
      </c>
      <c r="O340" s="31" t="str">
        <f>IF(LEN(Q340)=0,"",DEC2HEX(MOD(HEX2DEC(INDEX(Assembler!$D$13:$D$512,M340))+N340,65536),4))</f>
        <v/>
      </c>
      <c r="P340" s="78" t="str">
        <f t="shared" si="84"/>
        <v/>
      </c>
      <c r="Q340" s="31" t="str">
        <f>INDEX(Assembler!$E$13:$G$512,M340,N340+1)</f>
        <v/>
      </c>
      <c r="R340" s="81"/>
      <c r="S340" s="31" t="str">
        <f t="shared" si="85"/>
        <v/>
      </c>
      <c r="T340" s="31">
        <f t="shared" si="89"/>
        <v>1</v>
      </c>
      <c r="U340" s="31" t="str">
        <f t="shared" si="77"/>
        <v/>
      </c>
      <c r="V340" s="31" t="str">
        <f t="shared" si="78"/>
        <v/>
      </c>
      <c r="W340" s="31" t="str">
        <f>IF(LEN(U340)=0,"",SUM(T$5:T340))</f>
        <v/>
      </c>
      <c r="X340" s="31" t="str">
        <f t="shared" si="79"/>
        <v/>
      </c>
      <c r="Y340" s="31" t="str">
        <f t="shared" si="86"/>
        <v/>
      </c>
    </row>
    <row r="341" spans="1:25" x14ac:dyDescent="0.2">
      <c r="A341" s="127"/>
      <c r="B341" s="82" t="str">
        <f t="shared" si="75"/>
        <v/>
      </c>
      <c r="C341" s="82" t="str">
        <f t="shared" si="76"/>
        <v/>
      </c>
      <c r="D341" s="127"/>
      <c r="E341" s="82" t="str">
        <f t="shared" si="80"/>
        <v/>
      </c>
      <c r="F341" s="82" t="str">
        <f t="shared" si="81"/>
        <v/>
      </c>
      <c r="G341" s="127"/>
      <c r="H341" s="75" t="str">
        <f t="shared" si="82"/>
        <v/>
      </c>
      <c r="I341" s="127"/>
      <c r="J341" s="75" t="str">
        <f t="shared" si="87"/>
        <v/>
      </c>
      <c r="K341" s="127"/>
      <c r="L341" s="31">
        <v>336</v>
      </c>
      <c r="M341" s="31">
        <f t="shared" si="88"/>
        <v>113</v>
      </c>
      <c r="N341" s="31">
        <f t="shared" si="83"/>
        <v>0</v>
      </c>
      <c r="O341" s="31" t="str">
        <f>IF(LEN(Q341)=0,"",DEC2HEX(MOD(HEX2DEC(INDEX(Assembler!$D$13:$D$512,M341))+N341,65536),4))</f>
        <v/>
      </c>
      <c r="P341" s="78" t="str">
        <f t="shared" si="84"/>
        <v/>
      </c>
      <c r="Q341" s="31" t="str">
        <f>INDEX(Assembler!$E$13:$G$512,M341,N341+1)</f>
        <v/>
      </c>
      <c r="R341" s="81"/>
      <c r="S341" s="31" t="str">
        <f t="shared" si="85"/>
        <v/>
      </c>
      <c r="T341" s="31">
        <f t="shared" si="89"/>
        <v>1</v>
      </c>
      <c r="U341" s="31" t="str">
        <f t="shared" si="77"/>
        <v/>
      </c>
      <c r="V341" s="31" t="str">
        <f t="shared" si="78"/>
        <v/>
      </c>
      <c r="W341" s="31" t="str">
        <f>IF(LEN(U341)=0,"",SUM(T$5:T341))</f>
        <v/>
      </c>
      <c r="X341" s="31" t="str">
        <f t="shared" si="79"/>
        <v/>
      </c>
      <c r="Y341" s="31" t="str">
        <f t="shared" si="86"/>
        <v/>
      </c>
    </row>
    <row r="342" spans="1:25" x14ac:dyDescent="0.2">
      <c r="A342" s="127"/>
      <c r="B342" s="82" t="str">
        <f t="shared" si="75"/>
        <v/>
      </c>
      <c r="C342" s="82" t="str">
        <f t="shared" si="76"/>
        <v/>
      </c>
      <c r="D342" s="127"/>
      <c r="E342" s="82" t="str">
        <f t="shared" si="80"/>
        <v/>
      </c>
      <c r="F342" s="82" t="str">
        <f t="shared" si="81"/>
        <v/>
      </c>
      <c r="G342" s="127"/>
      <c r="H342" s="75" t="str">
        <f t="shared" si="82"/>
        <v/>
      </c>
      <c r="I342" s="127"/>
      <c r="J342" s="75" t="str">
        <f t="shared" si="87"/>
        <v/>
      </c>
      <c r="K342" s="127"/>
      <c r="L342" s="31">
        <v>337</v>
      </c>
      <c r="M342" s="31">
        <f t="shared" si="88"/>
        <v>113</v>
      </c>
      <c r="N342" s="31">
        <f t="shared" si="83"/>
        <v>1</v>
      </c>
      <c r="O342" s="31" t="str">
        <f>IF(LEN(Q342)=0,"",DEC2HEX(MOD(HEX2DEC(INDEX(Assembler!$D$13:$D$512,M342))+N342,65536),4))</f>
        <v/>
      </c>
      <c r="P342" s="78" t="str">
        <f t="shared" si="84"/>
        <v/>
      </c>
      <c r="Q342" s="31" t="str">
        <f>INDEX(Assembler!$E$13:$G$512,M342,N342+1)</f>
        <v/>
      </c>
      <c r="R342" s="81"/>
      <c r="S342" s="31" t="str">
        <f t="shared" si="85"/>
        <v/>
      </c>
      <c r="T342" s="31">
        <f t="shared" si="89"/>
        <v>1</v>
      </c>
      <c r="U342" s="31" t="str">
        <f t="shared" si="77"/>
        <v/>
      </c>
      <c r="V342" s="31" t="str">
        <f t="shared" si="78"/>
        <v/>
      </c>
      <c r="W342" s="31" t="str">
        <f>IF(LEN(U342)=0,"",SUM(T$5:T342))</f>
        <v/>
      </c>
      <c r="X342" s="31" t="str">
        <f t="shared" si="79"/>
        <v/>
      </c>
      <c r="Y342" s="31" t="str">
        <f t="shared" si="86"/>
        <v/>
      </c>
    </row>
    <row r="343" spans="1:25" x14ac:dyDescent="0.2">
      <c r="A343" s="127"/>
      <c r="B343" s="82" t="str">
        <f t="shared" si="75"/>
        <v/>
      </c>
      <c r="C343" s="82" t="str">
        <f t="shared" si="76"/>
        <v/>
      </c>
      <c r="D343" s="127"/>
      <c r="E343" s="82" t="str">
        <f t="shared" si="80"/>
        <v/>
      </c>
      <c r="F343" s="82" t="str">
        <f t="shared" si="81"/>
        <v/>
      </c>
      <c r="G343" s="127"/>
      <c r="H343" s="75" t="str">
        <f t="shared" si="82"/>
        <v/>
      </c>
      <c r="I343" s="127"/>
      <c r="J343" s="75" t="str">
        <f t="shared" si="87"/>
        <v/>
      </c>
      <c r="K343" s="127"/>
      <c r="L343" s="31">
        <v>338</v>
      </c>
      <c r="M343" s="31">
        <f t="shared" si="88"/>
        <v>113</v>
      </c>
      <c r="N343" s="31">
        <f t="shared" si="83"/>
        <v>2</v>
      </c>
      <c r="O343" s="31" t="str">
        <f>IF(LEN(Q343)=0,"",DEC2HEX(MOD(HEX2DEC(INDEX(Assembler!$D$13:$D$512,M343))+N343,65536),4))</f>
        <v/>
      </c>
      <c r="P343" s="78" t="str">
        <f t="shared" si="84"/>
        <v/>
      </c>
      <c r="Q343" s="31" t="str">
        <f>INDEX(Assembler!$E$13:$G$512,M343,N343+1)</f>
        <v/>
      </c>
      <c r="R343" s="81"/>
      <c r="S343" s="31" t="str">
        <f t="shared" si="85"/>
        <v/>
      </c>
      <c r="T343" s="31">
        <f t="shared" si="89"/>
        <v>1</v>
      </c>
      <c r="U343" s="31" t="str">
        <f t="shared" si="77"/>
        <v/>
      </c>
      <c r="V343" s="31" t="str">
        <f t="shared" si="78"/>
        <v/>
      </c>
      <c r="W343" s="31" t="str">
        <f>IF(LEN(U343)=0,"",SUM(T$5:T343))</f>
        <v/>
      </c>
      <c r="X343" s="31" t="str">
        <f t="shared" si="79"/>
        <v/>
      </c>
      <c r="Y343" s="31" t="str">
        <f t="shared" si="86"/>
        <v/>
      </c>
    </row>
    <row r="344" spans="1:25" x14ac:dyDescent="0.2">
      <c r="A344" s="127"/>
      <c r="B344" s="82" t="str">
        <f t="shared" si="75"/>
        <v/>
      </c>
      <c r="C344" s="82" t="str">
        <f t="shared" si="76"/>
        <v/>
      </c>
      <c r="D344" s="127"/>
      <c r="E344" s="82" t="str">
        <f t="shared" si="80"/>
        <v/>
      </c>
      <c r="F344" s="82" t="str">
        <f t="shared" si="81"/>
        <v/>
      </c>
      <c r="G344" s="127"/>
      <c r="H344" s="75" t="str">
        <f t="shared" si="82"/>
        <v/>
      </c>
      <c r="I344" s="127"/>
      <c r="J344" s="75" t="str">
        <f t="shared" si="87"/>
        <v/>
      </c>
      <c r="K344" s="127"/>
      <c r="L344" s="31">
        <v>339</v>
      </c>
      <c r="M344" s="31">
        <f t="shared" si="88"/>
        <v>114</v>
      </c>
      <c r="N344" s="31">
        <f t="shared" si="83"/>
        <v>0</v>
      </c>
      <c r="O344" s="31" t="str">
        <f>IF(LEN(Q344)=0,"",DEC2HEX(MOD(HEX2DEC(INDEX(Assembler!$D$13:$D$512,M344))+N344,65536),4))</f>
        <v/>
      </c>
      <c r="P344" s="78" t="str">
        <f t="shared" si="84"/>
        <v/>
      </c>
      <c r="Q344" s="31" t="str">
        <f>INDEX(Assembler!$E$13:$G$512,M344,N344+1)</f>
        <v/>
      </c>
      <c r="R344" s="81"/>
      <c r="S344" s="31" t="str">
        <f t="shared" si="85"/>
        <v/>
      </c>
      <c r="T344" s="31">
        <f t="shared" si="89"/>
        <v>1</v>
      </c>
      <c r="U344" s="31" t="str">
        <f t="shared" si="77"/>
        <v/>
      </c>
      <c r="V344" s="31" t="str">
        <f t="shared" si="78"/>
        <v/>
      </c>
      <c r="W344" s="31" t="str">
        <f>IF(LEN(U344)=0,"",SUM(T$5:T344))</f>
        <v/>
      </c>
      <c r="X344" s="31" t="str">
        <f t="shared" si="79"/>
        <v/>
      </c>
      <c r="Y344" s="31" t="str">
        <f t="shared" si="86"/>
        <v/>
      </c>
    </row>
    <row r="345" spans="1:25" x14ac:dyDescent="0.2">
      <c r="A345" s="127"/>
      <c r="B345" s="82" t="str">
        <f t="shared" si="75"/>
        <v/>
      </c>
      <c r="C345" s="82" t="str">
        <f t="shared" si="76"/>
        <v/>
      </c>
      <c r="D345" s="127"/>
      <c r="E345" s="82" t="str">
        <f t="shared" si="80"/>
        <v/>
      </c>
      <c r="F345" s="82" t="str">
        <f t="shared" si="81"/>
        <v/>
      </c>
      <c r="G345" s="127"/>
      <c r="H345" s="75" t="str">
        <f t="shared" si="82"/>
        <v/>
      </c>
      <c r="I345" s="127"/>
      <c r="J345" s="75" t="str">
        <f t="shared" si="87"/>
        <v/>
      </c>
      <c r="K345" s="127"/>
      <c r="L345" s="31">
        <v>340</v>
      </c>
      <c r="M345" s="31">
        <f t="shared" si="88"/>
        <v>114</v>
      </c>
      <c r="N345" s="31">
        <f t="shared" si="83"/>
        <v>1</v>
      </c>
      <c r="O345" s="31" t="str">
        <f>IF(LEN(Q345)=0,"",DEC2HEX(MOD(HEX2DEC(INDEX(Assembler!$D$13:$D$512,M345))+N345,65536),4))</f>
        <v/>
      </c>
      <c r="P345" s="78" t="str">
        <f t="shared" si="84"/>
        <v/>
      </c>
      <c r="Q345" s="31" t="str">
        <f>INDEX(Assembler!$E$13:$G$512,M345,N345+1)</f>
        <v/>
      </c>
      <c r="R345" s="81"/>
      <c r="S345" s="31" t="str">
        <f t="shared" si="85"/>
        <v/>
      </c>
      <c r="T345" s="31">
        <f t="shared" si="89"/>
        <v>1</v>
      </c>
      <c r="U345" s="31" t="str">
        <f t="shared" si="77"/>
        <v/>
      </c>
      <c r="V345" s="31" t="str">
        <f t="shared" si="78"/>
        <v/>
      </c>
      <c r="W345" s="31" t="str">
        <f>IF(LEN(U345)=0,"",SUM(T$5:T345))</f>
        <v/>
      </c>
      <c r="X345" s="31" t="str">
        <f t="shared" si="79"/>
        <v/>
      </c>
      <c r="Y345" s="31" t="str">
        <f t="shared" si="86"/>
        <v/>
      </c>
    </row>
    <row r="346" spans="1:25" x14ac:dyDescent="0.2">
      <c r="A346" s="127"/>
      <c r="B346" s="82" t="str">
        <f t="shared" si="75"/>
        <v/>
      </c>
      <c r="C346" s="82" t="str">
        <f t="shared" si="76"/>
        <v/>
      </c>
      <c r="D346" s="127"/>
      <c r="E346" s="82" t="str">
        <f t="shared" si="80"/>
        <v/>
      </c>
      <c r="F346" s="82" t="str">
        <f t="shared" si="81"/>
        <v/>
      </c>
      <c r="G346" s="127"/>
      <c r="H346" s="75" t="str">
        <f t="shared" si="82"/>
        <v/>
      </c>
      <c r="I346" s="127"/>
      <c r="J346" s="75" t="str">
        <f t="shared" si="87"/>
        <v/>
      </c>
      <c r="K346" s="127"/>
      <c r="L346" s="31">
        <v>341</v>
      </c>
      <c r="M346" s="31">
        <f t="shared" si="88"/>
        <v>114</v>
      </c>
      <c r="N346" s="31">
        <f t="shared" si="83"/>
        <v>2</v>
      </c>
      <c r="O346" s="31" t="str">
        <f>IF(LEN(Q346)=0,"",DEC2HEX(MOD(HEX2DEC(INDEX(Assembler!$D$13:$D$512,M346))+N346,65536),4))</f>
        <v/>
      </c>
      <c r="P346" s="78" t="str">
        <f t="shared" si="84"/>
        <v/>
      </c>
      <c r="Q346" s="31" t="str">
        <f>INDEX(Assembler!$E$13:$G$512,M346,N346+1)</f>
        <v/>
      </c>
      <c r="R346" s="81"/>
      <c r="S346" s="31" t="str">
        <f t="shared" si="85"/>
        <v/>
      </c>
      <c r="T346" s="31">
        <f t="shared" si="89"/>
        <v>1</v>
      </c>
      <c r="U346" s="31" t="str">
        <f t="shared" si="77"/>
        <v/>
      </c>
      <c r="V346" s="31" t="str">
        <f t="shared" si="78"/>
        <v/>
      </c>
      <c r="W346" s="31" t="str">
        <f>IF(LEN(U346)=0,"",SUM(T$5:T346))</f>
        <v/>
      </c>
      <c r="X346" s="31" t="str">
        <f t="shared" si="79"/>
        <v/>
      </c>
      <c r="Y346" s="31" t="str">
        <f t="shared" si="86"/>
        <v/>
      </c>
    </row>
    <row r="347" spans="1:25" x14ac:dyDescent="0.2">
      <c r="A347" s="127"/>
      <c r="B347" s="82" t="str">
        <f t="shared" si="75"/>
        <v/>
      </c>
      <c r="C347" s="82" t="str">
        <f t="shared" si="76"/>
        <v/>
      </c>
      <c r="D347" s="127"/>
      <c r="E347" s="82" t="str">
        <f t="shared" si="80"/>
        <v/>
      </c>
      <c r="F347" s="82" t="str">
        <f t="shared" si="81"/>
        <v/>
      </c>
      <c r="G347" s="127"/>
      <c r="H347" s="75" t="str">
        <f t="shared" si="82"/>
        <v/>
      </c>
      <c r="I347" s="127"/>
      <c r="J347" s="75" t="str">
        <f t="shared" si="87"/>
        <v/>
      </c>
      <c r="K347" s="127"/>
      <c r="L347" s="31">
        <v>342</v>
      </c>
      <c r="M347" s="31">
        <f t="shared" si="88"/>
        <v>115</v>
      </c>
      <c r="N347" s="31">
        <f t="shared" si="83"/>
        <v>0</v>
      </c>
      <c r="O347" s="31" t="str">
        <f>IF(LEN(Q347)=0,"",DEC2HEX(MOD(HEX2DEC(INDEX(Assembler!$D$13:$D$512,M347))+N347,65536),4))</f>
        <v/>
      </c>
      <c r="P347" s="78" t="str">
        <f t="shared" si="84"/>
        <v/>
      </c>
      <c r="Q347" s="31" t="str">
        <f>INDEX(Assembler!$E$13:$G$512,M347,N347+1)</f>
        <v/>
      </c>
      <c r="R347" s="81"/>
      <c r="S347" s="31" t="str">
        <f t="shared" si="85"/>
        <v/>
      </c>
      <c r="T347" s="31">
        <f t="shared" si="89"/>
        <v>1</v>
      </c>
      <c r="U347" s="31" t="str">
        <f t="shared" si="77"/>
        <v/>
      </c>
      <c r="V347" s="31" t="str">
        <f t="shared" si="78"/>
        <v/>
      </c>
      <c r="W347" s="31" t="str">
        <f>IF(LEN(U347)=0,"",SUM(T$5:T347))</f>
        <v/>
      </c>
      <c r="X347" s="31" t="str">
        <f t="shared" si="79"/>
        <v/>
      </c>
      <c r="Y347" s="31" t="str">
        <f t="shared" si="86"/>
        <v/>
      </c>
    </row>
    <row r="348" spans="1:25" x14ac:dyDescent="0.2">
      <c r="A348" s="127"/>
      <c r="B348" s="82" t="str">
        <f t="shared" si="75"/>
        <v/>
      </c>
      <c r="C348" s="82" t="str">
        <f t="shared" si="76"/>
        <v/>
      </c>
      <c r="D348" s="127"/>
      <c r="E348" s="82" t="str">
        <f t="shared" si="80"/>
        <v/>
      </c>
      <c r="F348" s="82" t="str">
        <f t="shared" si="81"/>
        <v/>
      </c>
      <c r="G348" s="127"/>
      <c r="H348" s="75" t="str">
        <f t="shared" si="82"/>
        <v/>
      </c>
      <c r="I348" s="127"/>
      <c r="J348" s="75" t="str">
        <f t="shared" si="87"/>
        <v/>
      </c>
      <c r="K348" s="127"/>
      <c r="L348" s="31">
        <v>343</v>
      </c>
      <c r="M348" s="31">
        <f t="shared" si="88"/>
        <v>115</v>
      </c>
      <c r="N348" s="31">
        <f t="shared" si="83"/>
        <v>1</v>
      </c>
      <c r="O348" s="31" t="str">
        <f>IF(LEN(Q348)=0,"",DEC2HEX(MOD(HEX2DEC(INDEX(Assembler!$D$13:$D$512,M348))+N348,65536),4))</f>
        <v/>
      </c>
      <c r="P348" s="78" t="str">
        <f t="shared" si="84"/>
        <v/>
      </c>
      <c r="Q348" s="31" t="str">
        <f>INDEX(Assembler!$E$13:$G$512,M348,N348+1)</f>
        <v/>
      </c>
      <c r="R348" s="81"/>
      <c r="S348" s="31" t="str">
        <f t="shared" si="85"/>
        <v/>
      </c>
      <c r="T348" s="31">
        <f t="shared" si="89"/>
        <v>1</v>
      </c>
      <c r="U348" s="31" t="str">
        <f t="shared" si="77"/>
        <v/>
      </c>
      <c r="V348" s="31" t="str">
        <f t="shared" si="78"/>
        <v/>
      </c>
      <c r="W348" s="31" t="str">
        <f>IF(LEN(U348)=0,"",SUM(T$5:T348))</f>
        <v/>
      </c>
      <c r="X348" s="31" t="str">
        <f t="shared" si="79"/>
        <v/>
      </c>
      <c r="Y348" s="31" t="str">
        <f t="shared" si="86"/>
        <v/>
      </c>
    </row>
    <row r="349" spans="1:25" x14ac:dyDescent="0.2">
      <c r="A349" s="127"/>
      <c r="B349" s="82" t="str">
        <f t="shared" si="75"/>
        <v/>
      </c>
      <c r="C349" s="82" t="str">
        <f t="shared" si="76"/>
        <v/>
      </c>
      <c r="D349" s="127"/>
      <c r="E349" s="82" t="str">
        <f t="shared" si="80"/>
        <v/>
      </c>
      <c r="F349" s="82" t="str">
        <f t="shared" si="81"/>
        <v/>
      </c>
      <c r="G349" s="127"/>
      <c r="H349" s="75" t="str">
        <f t="shared" si="82"/>
        <v/>
      </c>
      <c r="I349" s="127"/>
      <c r="J349" s="75" t="str">
        <f t="shared" si="87"/>
        <v/>
      </c>
      <c r="K349" s="127"/>
      <c r="L349" s="31">
        <v>344</v>
      </c>
      <c r="M349" s="31">
        <f t="shared" si="88"/>
        <v>115</v>
      </c>
      <c r="N349" s="31">
        <f t="shared" si="83"/>
        <v>2</v>
      </c>
      <c r="O349" s="31" t="str">
        <f>IF(LEN(Q349)=0,"",DEC2HEX(MOD(HEX2DEC(INDEX(Assembler!$D$13:$D$512,M349))+N349,65536),4))</f>
        <v/>
      </c>
      <c r="P349" s="78" t="str">
        <f t="shared" si="84"/>
        <v/>
      </c>
      <c r="Q349" s="31" t="str">
        <f>INDEX(Assembler!$E$13:$G$512,M349,N349+1)</f>
        <v/>
      </c>
      <c r="R349" s="81"/>
      <c r="S349" s="31" t="str">
        <f t="shared" si="85"/>
        <v/>
      </c>
      <c r="T349" s="31">
        <f t="shared" si="89"/>
        <v>1</v>
      </c>
      <c r="U349" s="31" t="str">
        <f t="shared" si="77"/>
        <v/>
      </c>
      <c r="V349" s="31" t="str">
        <f t="shared" si="78"/>
        <v/>
      </c>
      <c r="W349" s="31" t="str">
        <f>IF(LEN(U349)=0,"",SUM(T$5:T349))</f>
        <v/>
      </c>
      <c r="X349" s="31" t="str">
        <f t="shared" si="79"/>
        <v/>
      </c>
      <c r="Y349" s="31" t="str">
        <f t="shared" si="86"/>
        <v/>
      </c>
    </row>
    <row r="350" spans="1:25" x14ac:dyDescent="0.2">
      <c r="A350" s="127"/>
      <c r="B350" s="82" t="str">
        <f t="shared" si="75"/>
        <v/>
      </c>
      <c r="C350" s="82" t="str">
        <f t="shared" si="76"/>
        <v/>
      </c>
      <c r="D350" s="127"/>
      <c r="E350" s="82" t="str">
        <f t="shared" si="80"/>
        <v/>
      </c>
      <c r="F350" s="82" t="str">
        <f t="shared" si="81"/>
        <v/>
      </c>
      <c r="G350" s="127"/>
      <c r="H350" s="75" t="str">
        <f t="shared" si="82"/>
        <v/>
      </c>
      <c r="I350" s="127"/>
      <c r="J350" s="75" t="str">
        <f t="shared" si="87"/>
        <v/>
      </c>
      <c r="K350" s="127"/>
      <c r="L350" s="31">
        <v>345</v>
      </c>
      <c r="M350" s="31">
        <f t="shared" si="88"/>
        <v>116</v>
      </c>
      <c r="N350" s="31">
        <f t="shared" si="83"/>
        <v>0</v>
      </c>
      <c r="O350" s="31" t="str">
        <f>IF(LEN(Q350)=0,"",DEC2HEX(MOD(HEX2DEC(INDEX(Assembler!$D$13:$D$512,M350))+N350,65536),4))</f>
        <v/>
      </c>
      <c r="P350" s="78" t="str">
        <f t="shared" si="84"/>
        <v/>
      </c>
      <c r="Q350" s="31" t="str">
        <f>INDEX(Assembler!$E$13:$G$512,M350,N350+1)</f>
        <v/>
      </c>
      <c r="R350" s="81"/>
      <c r="S350" s="31" t="str">
        <f t="shared" si="85"/>
        <v/>
      </c>
      <c r="T350" s="31">
        <f t="shared" si="89"/>
        <v>1</v>
      </c>
      <c r="U350" s="31" t="str">
        <f t="shared" si="77"/>
        <v/>
      </c>
      <c r="V350" s="31" t="str">
        <f t="shared" si="78"/>
        <v/>
      </c>
      <c r="W350" s="31" t="str">
        <f>IF(LEN(U350)=0,"",SUM(T$5:T350))</f>
        <v/>
      </c>
      <c r="X350" s="31" t="str">
        <f t="shared" si="79"/>
        <v/>
      </c>
      <c r="Y350" s="31" t="str">
        <f t="shared" si="86"/>
        <v/>
      </c>
    </row>
    <row r="351" spans="1:25" x14ac:dyDescent="0.2">
      <c r="A351" s="127"/>
      <c r="B351" s="82" t="str">
        <f t="shared" si="75"/>
        <v/>
      </c>
      <c r="C351" s="82" t="str">
        <f t="shared" si="76"/>
        <v/>
      </c>
      <c r="D351" s="127"/>
      <c r="E351" s="82" t="str">
        <f t="shared" si="80"/>
        <v/>
      </c>
      <c r="F351" s="82" t="str">
        <f t="shared" si="81"/>
        <v/>
      </c>
      <c r="G351" s="127"/>
      <c r="H351" s="75" t="str">
        <f t="shared" si="82"/>
        <v/>
      </c>
      <c r="I351" s="127"/>
      <c r="J351" s="75" t="str">
        <f t="shared" si="87"/>
        <v/>
      </c>
      <c r="K351" s="127"/>
      <c r="L351" s="31">
        <v>346</v>
      </c>
      <c r="M351" s="31">
        <f t="shared" si="88"/>
        <v>116</v>
      </c>
      <c r="N351" s="31">
        <f t="shared" si="83"/>
        <v>1</v>
      </c>
      <c r="O351" s="31" t="str">
        <f>IF(LEN(Q351)=0,"",DEC2HEX(MOD(HEX2DEC(INDEX(Assembler!$D$13:$D$512,M351))+N351,65536),4))</f>
        <v/>
      </c>
      <c r="P351" s="78" t="str">
        <f t="shared" si="84"/>
        <v/>
      </c>
      <c r="Q351" s="31" t="str">
        <f>INDEX(Assembler!$E$13:$G$512,M351,N351+1)</f>
        <v/>
      </c>
      <c r="R351" s="81"/>
      <c r="S351" s="31" t="str">
        <f t="shared" si="85"/>
        <v/>
      </c>
      <c r="T351" s="31">
        <f t="shared" si="89"/>
        <v>1</v>
      </c>
      <c r="U351" s="31" t="str">
        <f t="shared" si="77"/>
        <v/>
      </c>
      <c r="V351" s="31" t="str">
        <f t="shared" si="78"/>
        <v/>
      </c>
      <c r="W351" s="31" t="str">
        <f>IF(LEN(U351)=0,"",SUM(T$5:T351))</f>
        <v/>
      </c>
      <c r="X351" s="31" t="str">
        <f t="shared" si="79"/>
        <v/>
      </c>
      <c r="Y351" s="31" t="str">
        <f t="shared" si="86"/>
        <v/>
      </c>
    </row>
    <row r="352" spans="1:25" x14ac:dyDescent="0.2">
      <c r="A352" s="127"/>
      <c r="B352" s="82" t="str">
        <f t="shared" si="75"/>
        <v/>
      </c>
      <c r="C352" s="82" t="str">
        <f t="shared" si="76"/>
        <v/>
      </c>
      <c r="D352" s="127"/>
      <c r="E352" s="82" t="str">
        <f t="shared" si="80"/>
        <v/>
      </c>
      <c r="F352" s="82" t="str">
        <f t="shared" si="81"/>
        <v/>
      </c>
      <c r="G352" s="127"/>
      <c r="H352" s="75" t="str">
        <f t="shared" si="82"/>
        <v/>
      </c>
      <c r="I352" s="127"/>
      <c r="J352" s="75" t="str">
        <f t="shared" si="87"/>
        <v/>
      </c>
      <c r="K352" s="127"/>
      <c r="L352" s="31">
        <v>347</v>
      </c>
      <c r="M352" s="31">
        <f t="shared" si="88"/>
        <v>116</v>
      </c>
      <c r="N352" s="31">
        <f t="shared" si="83"/>
        <v>2</v>
      </c>
      <c r="O352" s="31" t="str">
        <f>IF(LEN(Q352)=0,"",DEC2HEX(MOD(HEX2DEC(INDEX(Assembler!$D$13:$D$512,M352))+N352,65536),4))</f>
        <v/>
      </c>
      <c r="P352" s="78" t="str">
        <f t="shared" si="84"/>
        <v/>
      </c>
      <c r="Q352" s="31" t="str">
        <f>INDEX(Assembler!$E$13:$G$512,M352,N352+1)</f>
        <v/>
      </c>
      <c r="R352" s="81"/>
      <c r="S352" s="31" t="str">
        <f t="shared" si="85"/>
        <v/>
      </c>
      <c r="T352" s="31">
        <f t="shared" si="89"/>
        <v>1</v>
      </c>
      <c r="U352" s="31" t="str">
        <f t="shared" si="77"/>
        <v/>
      </c>
      <c r="V352" s="31" t="str">
        <f t="shared" si="78"/>
        <v/>
      </c>
      <c r="W352" s="31" t="str">
        <f>IF(LEN(U352)=0,"",SUM(T$5:T352))</f>
        <v/>
      </c>
      <c r="X352" s="31" t="str">
        <f t="shared" si="79"/>
        <v/>
      </c>
      <c r="Y352" s="31" t="str">
        <f t="shared" si="86"/>
        <v/>
      </c>
    </row>
    <row r="353" spans="1:25" x14ac:dyDescent="0.2">
      <c r="A353" s="127"/>
      <c r="B353" s="82" t="str">
        <f t="shared" si="75"/>
        <v/>
      </c>
      <c r="C353" s="82" t="str">
        <f t="shared" si="76"/>
        <v/>
      </c>
      <c r="D353" s="127"/>
      <c r="E353" s="82" t="str">
        <f t="shared" si="80"/>
        <v/>
      </c>
      <c r="F353" s="82" t="str">
        <f t="shared" si="81"/>
        <v/>
      </c>
      <c r="G353" s="127"/>
      <c r="H353" s="75" t="str">
        <f t="shared" si="82"/>
        <v/>
      </c>
      <c r="I353" s="127"/>
      <c r="J353" s="75" t="str">
        <f t="shared" si="87"/>
        <v/>
      </c>
      <c r="K353" s="127"/>
      <c r="L353" s="31">
        <v>348</v>
      </c>
      <c r="M353" s="31">
        <f t="shared" si="88"/>
        <v>117</v>
      </c>
      <c r="N353" s="31">
        <f t="shared" si="83"/>
        <v>0</v>
      </c>
      <c r="O353" s="31" t="str">
        <f>IF(LEN(Q353)=0,"",DEC2HEX(MOD(HEX2DEC(INDEX(Assembler!$D$13:$D$512,M353))+N353,65536),4))</f>
        <v/>
      </c>
      <c r="P353" s="78" t="str">
        <f t="shared" si="84"/>
        <v/>
      </c>
      <c r="Q353" s="31" t="str">
        <f>INDEX(Assembler!$E$13:$G$512,M353,N353+1)</f>
        <v/>
      </c>
      <c r="R353" s="81"/>
      <c r="S353" s="31" t="str">
        <f t="shared" si="85"/>
        <v/>
      </c>
      <c r="T353" s="31">
        <f t="shared" si="89"/>
        <v>1</v>
      </c>
      <c r="U353" s="31" t="str">
        <f t="shared" si="77"/>
        <v/>
      </c>
      <c r="V353" s="31" t="str">
        <f t="shared" si="78"/>
        <v/>
      </c>
      <c r="W353" s="31" t="str">
        <f>IF(LEN(U353)=0,"",SUM(T$5:T353))</f>
        <v/>
      </c>
      <c r="X353" s="31" t="str">
        <f t="shared" si="79"/>
        <v/>
      </c>
      <c r="Y353" s="31" t="str">
        <f t="shared" si="86"/>
        <v/>
      </c>
    </row>
    <row r="354" spans="1:25" x14ac:dyDescent="0.2">
      <c r="A354" s="127"/>
      <c r="B354" s="82" t="str">
        <f t="shared" si="75"/>
        <v/>
      </c>
      <c r="C354" s="82" t="str">
        <f t="shared" si="76"/>
        <v/>
      </c>
      <c r="D354" s="127"/>
      <c r="E354" s="82" t="str">
        <f t="shared" si="80"/>
        <v/>
      </c>
      <c r="F354" s="82" t="str">
        <f t="shared" si="81"/>
        <v/>
      </c>
      <c r="G354" s="127"/>
      <c r="H354" s="75" t="str">
        <f t="shared" si="82"/>
        <v/>
      </c>
      <c r="I354" s="127"/>
      <c r="J354" s="75" t="str">
        <f t="shared" si="87"/>
        <v/>
      </c>
      <c r="K354" s="127"/>
      <c r="L354" s="31">
        <v>349</v>
      </c>
      <c r="M354" s="31">
        <f t="shared" si="88"/>
        <v>117</v>
      </c>
      <c r="N354" s="31">
        <f t="shared" si="83"/>
        <v>1</v>
      </c>
      <c r="O354" s="31" t="str">
        <f>IF(LEN(Q354)=0,"",DEC2HEX(MOD(HEX2DEC(INDEX(Assembler!$D$13:$D$512,M354))+N354,65536),4))</f>
        <v/>
      </c>
      <c r="P354" s="78" t="str">
        <f t="shared" si="84"/>
        <v/>
      </c>
      <c r="Q354" s="31" t="str">
        <f>INDEX(Assembler!$E$13:$G$512,M354,N354+1)</f>
        <v/>
      </c>
      <c r="R354" s="81"/>
      <c r="S354" s="31" t="str">
        <f t="shared" si="85"/>
        <v/>
      </c>
      <c r="T354" s="31">
        <f t="shared" si="89"/>
        <v>1</v>
      </c>
      <c r="U354" s="31" t="str">
        <f t="shared" si="77"/>
        <v/>
      </c>
      <c r="V354" s="31" t="str">
        <f t="shared" si="78"/>
        <v/>
      </c>
      <c r="W354" s="31" t="str">
        <f>IF(LEN(U354)=0,"",SUM(T$5:T354))</f>
        <v/>
      </c>
      <c r="X354" s="31" t="str">
        <f t="shared" si="79"/>
        <v/>
      </c>
      <c r="Y354" s="31" t="str">
        <f t="shared" si="86"/>
        <v/>
      </c>
    </row>
    <row r="355" spans="1:25" x14ac:dyDescent="0.2">
      <c r="A355" s="127"/>
      <c r="B355" s="82" t="str">
        <f t="shared" si="75"/>
        <v/>
      </c>
      <c r="C355" s="82" t="str">
        <f t="shared" si="76"/>
        <v/>
      </c>
      <c r="D355" s="127"/>
      <c r="E355" s="82" t="str">
        <f t="shared" si="80"/>
        <v/>
      </c>
      <c r="F355" s="82" t="str">
        <f t="shared" si="81"/>
        <v/>
      </c>
      <c r="G355" s="127"/>
      <c r="H355" s="75" t="str">
        <f t="shared" si="82"/>
        <v/>
      </c>
      <c r="I355" s="127"/>
      <c r="J355" s="75" t="str">
        <f t="shared" si="87"/>
        <v/>
      </c>
      <c r="K355" s="127"/>
      <c r="L355" s="31">
        <v>350</v>
      </c>
      <c r="M355" s="31">
        <f t="shared" si="88"/>
        <v>117</v>
      </c>
      <c r="N355" s="31">
        <f t="shared" si="83"/>
        <v>2</v>
      </c>
      <c r="O355" s="31" t="str">
        <f>IF(LEN(Q355)=0,"",DEC2HEX(MOD(HEX2DEC(INDEX(Assembler!$D$13:$D$512,M355))+N355,65536),4))</f>
        <v/>
      </c>
      <c r="P355" s="78" t="str">
        <f t="shared" si="84"/>
        <v/>
      </c>
      <c r="Q355" s="31" t="str">
        <f>INDEX(Assembler!$E$13:$G$512,M355,N355+1)</f>
        <v/>
      </c>
      <c r="R355" s="81"/>
      <c r="S355" s="31" t="str">
        <f t="shared" si="85"/>
        <v/>
      </c>
      <c r="T355" s="31">
        <f t="shared" si="89"/>
        <v>1</v>
      </c>
      <c r="U355" s="31" t="str">
        <f t="shared" si="77"/>
        <v/>
      </c>
      <c r="V355" s="31" t="str">
        <f t="shared" si="78"/>
        <v/>
      </c>
      <c r="W355" s="31" t="str">
        <f>IF(LEN(U355)=0,"",SUM(T$5:T355))</f>
        <v/>
      </c>
      <c r="X355" s="31" t="str">
        <f t="shared" si="79"/>
        <v/>
      </c>
      <c r="Y355" s="31" t="str">
        <f t="shared" si="86"/>
        <v/>
      </c>
    </row>
    <row r="356" spans="1:25" x14ac:dyDescent="0.2">
      <c r="A356" s="127"/>
      <c r="B356" s="82" t="str">
        <f t="shared" si="75"/>
        <v/>
      </c>
      <c r="C356" s="82" t="str">
        <f t="shared" si="76"/>
        <v/>
      </c>
      <c r="D356" s="127"/>
      <c r="E356" s="82" t="str">
        <f t="shared" si="80"/>
        <v/>
      </c>
      <c r="F356" s="82" t="str">
        <f t="shared" si="81"/>
        <v/>
      </c>
      <c r="G356" s="127"/>
      <c r="H356" s="75" t="str">
        <f t="shared" si="82"/>
        <v/>
      </c>
      <c r="I356" s="127"/>
      <c r="J356" s="75" t="str">
        <f t="shared" si="87"/>
        <v/>
      </c>
      <c r="K356" s="127"/>
      <c r="L356" s="31">
        <v>351</v>
      </c>
      <c r="M356" s="31">
        <f t="shared" si="88"/>
        <v>118</v>
      </c>
      <c r="N356" s="31">
        <f t="shared" si="83"/>
        <v>0</v>
      </c>
      <c r="O356" s="31" t="str">
        <f>IF(LEN(Q356)=0,"",DEC2HEX(MOD(HEX2DEC(INDEX(Assembler!$D$13:$D$512,M356))+N356,65536),4))</f>
        <v/>
      </c>
      <c r="P356" s="78" t="str">
        <f t="shared" si="84"/>
        <v/>
      </c>
      <c r="Q356" s="31" t="str">
        <f>INDEX(Assembler!$E$13:$G$512,M356,N356+1)</f>
        <v/>
      </c>
      <c r="R356" s="81"/>
      <c r="S356" s="31" t="str">
        <f t="shared" si="85"/>
        <v/>
      </c>
      <c r="T356" s="31">
        <f t="shared" si="89"/>
        <v>1</v>
      </c>
      <c r="U356" s="31" t="str">
        <f t="shared" si="77"/>
        <v/>
      </c>
      <c r="V356" s="31" t="str">
        <f t="shared" si="78"/>
        <v/>
      </c>
      <c r="W356" s="31" t="str">
        <f>IF(LEN(U356)=0,"",SUM(T$5:T356))</f>
        <v/>
      </c>
      <c r="X356" s="31" t="str">
        <f t="shared" si="79"/>
        <v/>
      </c>
      <c r="Y356" s="31" t="str">
        <f t="shared" si="86"/>
        <v/>
      </c>
    </row>
    <row r="357" spans="1:25" x14ac:dyDescent="0.2">
      <c r="A357" s="127"/>
      <c r="B357" s="82" t="str">
        <f t="shared" si="75"/>
        <v/>
      </c>
      <c r="C357" s="82" t="str">
        <f t="shared" si="76"/>
        <v/>
      </c>
      <c r="D357" s="127"/>
      <c r="E357" s="82" t="str">
        <f t="shared" si="80"/>
        <v/>
      </c>
      <c r="F357" s="82" t="str">
        <f t="shared" si="81"/>
        <v/>
      </c>
      <c r="G357" s="127"/>
      <c r="H357" s="75" t="str">
        <f t="shared" si="82"/>
        <v/>
      </c>
      <c r="I357" s="127"/>
      <c r="J357" s="75" t="str">
        <f t="shared" si="87"/>
        <v/>
      </c>
      <c r="K357" s="127"/>
      <c r="L357" s="31">
        <v>352</v>
      </c>
      <c r="M357" s="31">
        <f t="shared" si="88"/>
        <v>118</v>
      </c>
      <c r="N357" s="31">
        <f t="shared" si="83"/>
        <v>1</v>
      </c>
      <c r="O357" s="31" t="str">
        <f>IF(LEN(Q357)=0,"",DEC2HEX(MOD(HEX2DEC(INDEX(Assembler!$D$13:$D$512,M357))+N357,65536),4))</f>
        <v/>
      </c>
      <c r="P357" s="78" t="str">
        <f t="shared" si="84"/>
        <v/>
      </c>
      <c r="Q357" s="31" t="str">
        <f>INDEX(Assembler!$E$13:$G$512,M357,N357+1)</f>
        <v/>
      </c>
      <c r="R357" s="81"/>
      <c r="S357" s="31" t="str">
        <f t="shared" si="85"/>
        <v/>
      </c>
      <c r="T357" s="31">
        <f t="shared" si="89"/>
        <v>1</v>
      </c>
      <c r="U357" s="31" t="str">
        <f t="shared" si="77"/>
        <v/>
      </c>
      <c r="V357" s="31" t="str">
        <f t="shared" si="78"/>
        <v/>
      </c>
      <c r="W357" s="31" t="str">
        <f>IF(LEN(U357)=0,"",SUM(T$5:T357))</f>
        <v/>
      </c>
      <c r="X357" s="31" t="str">
        <f t="shared" si="79"/>
        <v/>
      </c>
      <c r="Y357" s="31" t="str">
        <f t="shared" si="86"/>
        <v/>
      </c>
    </row>
    <row r="358" spans="1:25" x14ac:dyDescent="0.2">
      <c r="A358" s="127"/>
      <c r="B358" s="82" t="str">
        <f t="shared" si="75"/>
        <v/>
      </c>
      <c r="C358" s="82" t="str">
        <f t="shared" si="76"/>
        <v/>
      </c>
      <c r="D358" s="127"/>
      <c r="E358" s="82" t="str">
        <f t="shared" si="80"/>
        <v/>
      </c>
      <c r="F358" s="82" t="str">
        <f t="shared" si="81"/>
        <v/>
      </c>
      <c r="G358" s="127"/>
      <c r="H358" s="75" t="str">
        <f t="shared" si="82"/>
        <v/>
      </c>
      <c r="I358" s="127"/>
      <c r="J358" s="75" t="str">
        <f t="shared" si="87"/>
        <v/>
      </c>
      <c r="K358" s="127"/>
      <c r="L358" s="31">
        <v>353</v>
      </c>
      <c r="M358" s="31">
        <f t="shared" si="88"/>
        <v>118</v>
      </c>
      <c r="N358" s="31">
        <f t="shared" si="83"/>
        <v>2</v>
      </c>
      <c r="O358" s="31" t="str">
        <f>IF(LEN(Q358)=0,"",DEC2HEX(MOD(HEX2DEC(INDEX(Assembler!$D$13:$D$512,M358))+N358,65536),4))</f>
        <v/>
      </c>
      <c r="P358" s="78" t="str">
        <f t="shared" si="84"/>
        <v/>
      </c>
      <c r="Q358" s="31" t="str">
        <f>INDEX(Assembler!$E$13:$G$512,M358,N358+1)</f>
        <v/>
      </c>
      <c r="R358" s="81"/>
      <c r="S358" s="31" t="str">
        <f t="shared" si="85"/>
        <v/>
      </c>
      <c r="T358" s="31">
        <f t="shared" si="89"/>
        <v>1</v>
      </c>
      <c r="U358" s="31" t="str">
        <f t="shared" si="77"/>
        <v/>
      </c>
      <c r="V358" s="31" t="str">
        <f t="shared" si="78"/>
        <v/>
      </c>
      <c r="W358" s="31" t="str">
        <f>IF(LEN(U358)=0,"",SUM(T$5:T358))</f>
        <v/>
      </c>
      <c r="X358" s="31" t="str">
        <f t="shared" si="79"/>
        <v/>
      </c>
      <c r="Y358" s="31" t="str">
        <f t="shared" si="86"/>
        <v/>
      </c>
    </row>
    <row r="359" spans="1:25" x14ac:dyDescent="0.2">
      <c r="A359" s="127"/>
      <c r="B359" s="82" t="str">
        <f t="shared" si="75"/>
        <v/>
      </c>
      <c r="C359" s="82" t="str">
        <f t="shared" si="76"/>
        <v/>
      </c>
      <c r="D359" s="127"/>
      <c r="E359" s="82" t="str">
        <f t="shared" si="80"/>
        <v/>
      </c>
      <c r="F359" s="82" t="str">
        <f t="shared" si="81"/>
        <v/>
      </c>
      <c r="G359" s="127"/>
      <c r="H359" s="75" t="str">
        <f t="shared" si="82"/>
        <v/>
      </c>
      <c r="I359" s="127"/>
      <c r="J359" s="75" t="str">
        <f t="shared" si="87"/>
        <v/>
      </c>
      <c r="K359" s="127"/>
      <c r="L359" s="31">
        <v>354</v>
      </c>
      <c r="M359" s="31">
        <f t="shared" si="88"/>
        <v>119</v>
      </c>
      <c r="N359" s="31">
        <f t="shared" si="83"/>
        <v>0</v>
      </c>
      <c r="O359" s="31" t="str">
        <f>IF(LEN(Q359)=0,"",DEC2HEX(MOD(HEX2DEC(INDEX(Assembler!$D$13:$D$512,M359))+N359,65536),4))</f>
        <v/>
      </c>
      <c r="P359" s="78" t="str">
        <f t="shared" si="84"/>
        <v/>
      </c>
      <c r="Q359" s="31" t="str">
        <f>INDEX(Assembler!$E$13:$G$512,M359,N359+1)</f>
        <v/>
      </c>
      <c r="R359" s="81"/>
      <c r="S359" s="31" t="str">
        <f t="shared" si="85"/>
        <v/>
      </c>
      <c r="T359" s="31">
        <f t="shared" si="89"/>
        <v>1</v>
      </c>
      <c r="U359" s="31" t="str">
        <f t="shared" si="77"/>
        <v/>
      </c>
      <c r="V359" s="31" t="str">
        <f t="shared" si="78"/>
        <v/>
      </c>
      <c r="W359" s="31" t="str">
        <f>IF(LEN(U359)=0,"",SUM(T$5:T359))</f>
        <v/>
      </c>
      <c r="X359" s="31" t="str">
        <f t="shared" si="79"/>
        <v/>
      </c>
      <c r="Y359" s="31" t="str">
        <f t="shared" si="86"/>
        <v/>
      </c>
    </row>
    <row r="360" spans="1:25" x14ac:dyDescent="0.2">
      <c r="A360" s="127"/>
      <c r="B360" s="82" t="str">
        <f t="shared" si="75"/>
        <v/>
      </c>
      <c r="C360" s="82" t="str">
        <f t="shared" si="76"/>
        <v/>
      </c>
      <c r="D360" s="127"/>
      <c r="E360" s="82" t="str">
        <f t="shared" si="80"/>
        <v/>
      </c>
      <c r="F360" s="82" t="str">
        <f t="shared" si="81"/>
        <v/>
      </c>
      <c r="G360" s="127"/>
      <c r="H360" s="75" t="str">
        <f t="shared" si="82"/>
        <v/>
      </c>
      <c r="I360" s="127"/>
      <c r="J360" s="75" t="str">
        <f t="shared" si="87"/>
        <v/>
      </c>
      <c r="K360" s="127"/>
      <c r="L360" s="31">
        <v>355</v>
      </c>
      <c r="M360" s="31">
        <f t="shared" si="88"/>
        <v>119</v>
      </c>
      <c r="N360" s="31">
        <f t="shared" si="83"/>
        <v>1</v>
      </c>
      <c r="O360" s="31" t="str">
        <f>IF(LEN(Q360)=0,"",DEC2HEX(MOD(HEX2DEC(INDEX(Assembler!$D$13:$D$512,M360))+N360,65536),4))</f>
        <v/>
      </c>
      <c r="P360" s="78" t="str">
        <f t="shared" si="84"/>
        <v/>
      </c>
      <c r="Q360" s="31" t="str">
        <f>INDEX(Assembler!$E$13:$G$512,M360,N360+1)</f>
        <v/>
      </c>
      <c r="R360" s="81"/>
      <c r="S360" s="31" t="str">
        <f t="shared" si="85"/>
        <v/>
      </c>
      <c r="T360" s="31">
        <f t="shared" si="89"/>
        <v>1</v>
      </c>
      <c r="U360" s="31" t="str">
        <f t="shared" si="77"/>
        <v/>
      </c>
      <c r="V360" s="31" t="str">
        <f t="shared" si="78"/>
        <v/>
      </c>
      <c r="W360" s="31" t="str">
        <f>IF(LEN(U360)=0,"",SUM(T$5:T360))</f>
        <v/>
      </c>
      <c r="X360" s="31" t="str">
        <f t="shared" si="79"/>
        <v/>
      </c>
      <c r="Y360" s="31" t="str">
        <f t="shared" si="86"/>
        <v/>
      </c>
    </row>
    <row r="361" spans="1:25" x14ac:dyDescent="0.2">
      <c r="A361" s="127"/>
      <c r="B361" s="82" t="str">
        <f t="shared" si="75"/>
        <v/>
      </c>
      <c r="C361" s="82" t="str">
        <f t="shared" si="76"/>
        <v/>
      </c>
      <c r="D361" s="127"/>
      <c r="E361" s="82" t="str">
        <f t="shared" si="80"/>
        <v/>
      </c>
      <c r="F361" s="82" t="str">
        <f t="shared" si="81"/>
        <v/>
      </c>
      <c r="G361" s="127"/>
      <c r="H361" s="75" t="str">
        <f t="shared" si="82"/>
        <v/>
      </c>
      <c r="I361" s="127"/>
      <c r="J361" s="75" t="str">
        <f t="shared" si="87"/>
        <v/>
      </c>
      <c r="K361" s="127"/>
      <c r="L361" s="31">
        <v>356</v>
      </c>
      <c r="M361" s="31">
        <f t="shared" si="88"/>
        <v>119</v>
      </c>
      <c r="N361" s="31">
        <f t="shared" si="83"/>
        <v>2</v>
      </c>
      <c r="O361" s="31" t="str">
        <f>IF(LEN(Q361)=0,"",DEC2HEX(MOD(HEX2DEC(INDEX(Assembler!$D$13:$D$512,M361))+N361,65536),4))</f>
        <v/>
      </c>
      <c r="P361" s="78" t="str">
        <f t="shared" si="84"/>
        <v/>
      </c>
      <c r="Q361" s="31" t="str">
        <f>INDEX(Assembler!$E$13:$G$512,M361,N361+1)</f>
        <v/>
      </c>
      <c r="R361" s="81"/>
      <c r="S361" s="31" t="str">
        <f t="shared" si="85"/>
        <v/>
      </c>
      <c r="T361" s="31">
        <f t="shared" si="89"/>
        <v>1</v>
      </c>
      <c r="U361" s="31" t="str">
        <f t="shared" si="77"/>
        <v/>
      </c>
      <c r="V361" s="31" t="str">
        <f t="shared" si="78"/>
        <v/>
      </c>
      <c r="W361" s="31" t="str">
        <f>IF(LEN(U361)=0,"",SUM(T$5:T361))</f>
        <v/>
      </c>
      <c r="X361" s="31" t="str">
        <f t="shared" si="79"/>
        <v/>
      </c>
      <c r="Y361" s="31" t="str">
        <f t="shared" si="86"/>
        <v/>
      </c>
    </row>
    <row r="362" spans="1:25" x14ac:dyDescent="0.2">
      <c r="A362" s="127"/>
      <c r="B362" s="82" t="str">
        <f t="shared" si="75"/>
        <v/>
      </c>
      <c r="C362" s="82" t="str">
        <f t="shared" si="76"/>
        <v/>
      </c>
      <c r="D362" s="127"/>
      <c r="E362" s="82" t="str">
        <f t="shared" si="80"/>
        <v/>
      </c>
      <c r="F362" s="82" t="str">
        <f t="shared" si="81"/>
        <v/>
      </c>
      <c r="G362" s="127"/>
      <c r="H362" s="75" t="str">
        <f t="shared" si="82"/>
        <v/>
      </c>
      <c r="I362" s="127"/>
      <c r="J362" s="75" t="str">
        <f t="shared" si="87"/>
        <v/>
      </c>
      <c r="K362" s="127"/>
      <c r="L362" s="31">
        <v>357</v>
      </c>
      <c r="M362" s="31">
        <f t="shared" si="88"/>
        <v>120</v>
      </c>
      <c r="N362" s="31">
        <f t="shared" si="83"/>
        <v>0</v>
      </c>
      <c r="O362" s="31" t="str">
        <f>IF(LEN(Q362)=0,"",DEC2HEX(MOD(HEX2DEC(INDEX(Assembler!$D$13:$D$512,M362))+N362,65536),4))</f>
        <v/>
      </c>
      <c r="P362" s="78" t="str">
        <f t="shared" si="84"/>
        <v/>
      </c>
      <c r="Q362" s="31" t="str">
        <f>INDEX(Assembler!$E$13:$G$512,M362,N362+1)</f>
        <v/>
      </c>
      <c r="R362" s="81"/>
      <c r="S362" s="31" t="str">
        <f t="shared" si="85"/>
        <v/>
      </c>
      <c r="T362" s="31">
        <f t="shared" si="89"/>
        <v>1</v>
      </c>
      <c r="U362" s="31" t="str">
        <f t="shared" si="77"/>
        <v/>
      </c>
      <c r="V362" s="31" t="str">
        <f t="shared" si="78"/>
        <v/>
      </c>
      <c r="W362" s="31" t="str">
        <f>IF(LEN(U362)=0,"",SUM(T$5:T362))</f>
        <v/>
      </c>
      <c r="X362" s="31" t="str">
        <f t="shared" si="79"/>
        <v/>
      </c>
      <c r="Y362" s="31" t="str">
        <f t="shared" si="86"/>
        <v/>
      </c>
    </row>
    <row r="363" spans="1:25" x14ac:dyDescent="0.2">
      <c r="A363" s="127"/>
      <c r="B363" s="82" t="str">
        <f t="shared" si="75"/>
        <v/>
      </c>
      <c r="C363" s="82" t="str">
        <f t="shared" si="76"/>
        <v/>
      </c>
      <c r="D363" s="127"/>
      <c r="E363" s="82" t="str">
        <f t="shared" si="80"/>
        <v/>
      </c>
      <c r="F363" s="82" t="str">
        <f t="shared" si="81"/>
        <v/>
      </c>
      <c r="G363" s="127"/>
      <c r="H363" s="75" t="str">
        <f t="shared" si="82"/>
        <v/>
      </c>
      <c r="I363" s="127"/>
      <c r="J363" s="75" t="str">
        <f t="shared" si="87"/>
        <v/>
      </c>
      <c r="K363" s="127"/>
      <c r="L363" s="31">
        <v>358</v>
      </c>
      <c r="M363" s="31">
        <f t="shared" si="88"/>
        <v>120</v>
      </c>
      <c r="N363" s="31">
        <f t="shared" si="83"/>
        <v>1</v>
      </c>
      <c r="O363" s="31" t="str">
        <f>IF(LEN(Q363)=0,"",DEC2HEX(MOD(HEX2DEC(INDEX(Assembler!$D$13:$D$512,M363))+N363,65536),4))</f>
        <v/>
      </c>
      <c r="P363" s="78" t="str">
        <f t="shared" si="84"/>
        <v/>
      </c>
      <c r="Q363" s="31" t="str">
        <f>INDEX(Assembler!$E$13:$G$512,M363,N363+1)</f>
        <v/>
      </c>
      <c r="R363" s="81"/>
      <c r="S363" s="31" t="str">
        <f t="shared" si="85"/>
        <v/>
      </c>
      <c r="T363" s="31">
        <f t="shared" si="89"/>
        <v>1</v>
      </c>
      <c r="U363" s="31" t="str">
        <f t="shared" si="77"/>
        <v/>
      </c>
      <c r="V363" s="31" t="str">
        <f t="shared" si="78"/>
        <v/>
      </c>
      <c r="W363" s="31" t="str">
        <f>IF(LEN(U363)=0,"",SUM(T$5:T363))</f>
        <v/>
      </c>
      <c r="X363" s="31" t="str">
        <f t="shared" si="79"/>
        <v/>
      </c>
      <c r="Y363" s="31" t="str">
        <f t="shared" si="86"/>
        <v/>
      </c>
    </row>
    <row r="364" spans="1:25" x14ac:dyDescent="0.2">
      <c r="A364" s="127"/>
      <c r="B364" s="82" t="str">
        <f t="shared" si="75"/>
        <v/>
      </c>
      <c r="C364" s="82" t="str">
        <f t="shared" si="76"/>
        <v/>
      </c>
      <c r="D364" s="127"/>
      <c r="E364" s="82" t="str">
        <f t="shared" si="80"/>
        <v/>
      </c>
      <c r="F364" s="82" t="str">
        <f t="shared" si="81"/>
        <v/>
      </c>
      <c r="G364" s="127"/>
      <c r="H364" s="75" t="str">
        <f t="shared" si="82"/>
        <v/>
      </c>
      <c r="I364" s="127"/>
      <c r="J364" s="75" t="str">
        <f t="shared" si="87"/>
        <v/>
      </c>
      <c r="K364" s="127"/>
      <c r="L364" s="31">
        <v>359</v>
      </c>
      <c r="M364" s="31">
        <f t="shared" si="88"/>
        <v>120</v>
      </c>
      <c r="N364" s="31">
        <f t="shared" si="83"/>
        <v>2</v>
      </c>
      <c r="O364" s="31" t="str">
        <f>IF(LEN(Q364)=0,"",DEC2HEX(MOD(HEX2DEC(INDEX(Assembler!$D$13:$D$512,M364))+N364,65536),4))</f>
        <v/>
      </c>
      <c r="P364" s="78" t="str">
        <f t="shared" si="84"/>
        <v/>
      </c>
      <c r="Q364" s="31" t="str">
        <f>INDEX(Assembler!$E$13:$G$512,M364,N364+1)</f>
        <v/>
      </c>
      <c r="R364" s="81"/>
      <c r="S364" s="31" t="str">
        <f t="shared" si="85"/>
        <v/>
      </c>
      <c r="T364" s="31">
        <f t="shared" si="89"/>
        <v>1</v>
      </c>
      <c r="U364" s="31" t="str">
        <f t="shared" si="77"/>
        <v/>
      </c>
      <c r="V364" s="31" t="str">
        <f t="shared" si="78"/>
        <v/>
      </c>
      <c r="W364" s="31" t="str">
        <f>IF(LEN(U364)=0,"",SUM(T$5:T364))</f>
        <v/>
      </c>
      <c r="X364" s="31" t="str">
        <f t="shared" si="79"/>
        <v/>
      </c>
      <c r="Y364" s="31" t="str">
        <f t="shared" si="86"/>
        <v/>
      </c>
    </row>
    <row r="365" spans="1:25" x14ac:dyDescent="0.2">
      <c r="A365" s="127"/>
      <c r="B365" s="82" t="str">
        <f t="shared" si="75"/>
        <v/>
      </c>
      <c r="C365" s="82" t="str">
        <f t="shared" si="76"/>
        <v/>
      </c>
      <c r="D365" s="127"/>
      <c r="E365" s="82" t="str">
        <f t="shared" si="80"/>
        <v/>
      </c>
      <c r="F365" s="82" t="str">
        <f t="shared" si="81"/>
        <v/>
      </c>
      <c r="G365" s="127"/>
      <c r="H365" s="75" t="str">
        <f t="shared" si="82"/>
        <v/>
      </c>
      <c r="I365" s="127"/>
      <c r="J365" s="75" t="str">
        <f t="shared" si="87"/>
        <v/>
      </c>
      <c r="K365" s="127"/>
      <c r="L365" s="31">
        <v>360</v>
      </c>
      <c r="M365" s="31">
        <f t="shared" si="88"/>
        <v>121</v>
      </c>
      <c r="N365" s="31">
        <f t="shared" si="83"/>
        <v>0</v>
      </c>
      <c r="O365" s="31" t="str">
        <f>IF(LEN(Q365)=0,"",DEC2HEX(MOD(HEX2DEC(INDEX(Assembler!$D$13:$D$512,M365))+N365,65536),4))</f>
        <v/>
      </c>
      <c r="P365" s="78" t="str">
        <f t="shared" si="84"/>
        <v/>
      </c>
      <c r="Q365" s="31" t="str">
        <f>INDEX(Assembler!$E$13:$G$512,M365,N365+1)</f>
        <v/>
      </c>
      <c r="R365" s="81"/>
      <c r="S365" s="31" t="str">
        <f t="shared" si="85"/>
        <v/>
      </c>
      <c r="T365" s="31">
        <f t="shared" si="89"/>
        <v>1</v>
      </c>
      <c r="U365" s="31" t="str">
        <f t="shared" si="77"/>
        <v/>
      </c>
      <c r="V365" s="31" t="str">
        <f t="shared" si="78"/>
        <v/>
      </c>
      <c r="W365" s="31" t="str">
        <f>IF(LEN(U365)=0,"",SUM(T$5:T365))</f>
        <v/>
      </c>
      <c r="X365" s="31" t="str">
        <f t="shared" si="79"/>
        <v/>
      </c>
      <c r="Y365" s="31" t="str">
        <f t="shared" si="86"/>
        <v/>
      </c>
    </row>
    <row r="366" spans="1:25" x14ac:dyDescent="0.2">
      <c r="A366" s="127"/>
      <c r="B366" s="82" t="str">
        <f t="shared" si="75"/>
        <v/>
      </c>
      <c r="C366" s="82" t="str">
        <f t="shared" si="76"/>
        <v/>
      </c>
      <c r="D366" s="127"/>
      <c r="E366" s="82" t="str">
        <f t="shared" si="80"/>
        <v/>
      </c>
      <c r="F366" s="82" t="str">
        <f t="shared" si="81"/>
        <v/>
      </c>
      <c r="G366" s="127"/>
      <c r="H366" s="75" t="str">
        <f t="shared" si="82"/>
        <v/>
      </c>
      <c r="I366" s="127"/>
      <c r="J366" s="75" t="str">
        <f t="shared" si="87"/>
        <v/>
      </c>
      <c r="K366" s="127"/>
      <c r="L366" s="31">
        <v>361</v>
      </c>
      <c r="M366" s="31">
        <f t="shared" si="88"/>
        <v>121</v>
      </c>
      <c r="N366" s="31">
        <f t="shared" si="83"/>
        <v>1</v>
      </c>
      <c r="O366" s="31" t="str">
        <f>IF(LEN(Q366)=0,"",DEC2HEX(MOD(HEX2DEC(INDEX(Assembler!$D$13:$D$512,M366))+N366,65536),4))</f>
        <v/>
      </c>
      <c r="P366" s="78" t="str">
        <f t="shared" si="84"/>
        <v/>
      </c>
      <c r="Q366" s="31" t="str">
        <f>INDEX(Assembler!$E$13:$G$512,M366,N366+1)</f>
        <v/>
      </c>
      <c r="R366" s="81"/>
      <c r="S366" s="31" t="str">
        <f t="shared" si="85"/>
        <v/>
      </c>
      <c r="T366" s="31">
        <f t="shared" si="89"/>
        <v>1</v>
      </c>
      <c r="U366" s="31" t="str">
        <f t="shared" si="77"/>
        <v/>
      </c>
      <c r="V366" s="31" t="str">
        <f t="shared" si="78"/>
        <v/>
      </c>
      <c r="W366" s="31" t="str">
        <f>IF(LEN(U366)=0,"",SUM(T$5:T366))</f>
        <v/>
      </c>
      <c r="X366" s="31" t="str">
        <f t="shared" si="79"/>
        <v/>
      </c>
      <c r="Y366" s="31" t="str">
        <f t="shared" si="86"/>
        <v/>
      </c>
    </row>
    <row r="367" spans="1:25" x14ac:dyDescent="0.2">
      <c r="A367" s="127"/>
      <c r="B367" s="82" t="str">
        <f t="shared" si="75"/>
        <v/>
      </c>
      <c r="C367" s="82" t="str">
        <f t="shared" si="76"/>
        <v/>
      </c>
      <c r="D367" s="127"/>
      <c r="E367" s="82" t="str">
        <f t="shared" si="80"/>
        <v/>
      </c>
      <c r="F367" s="82" t="str">
        <f t="shared" si="81"/>
        <v/>
      </c>
      <c r="G367" s="127"/>
      <c r="H367" s="75" t="str">
        <f t="shared" si="82"/>
        <v/>
      </c>
      <c r="I367" s="127"/>
      <c r="J367" s="75" t="str">
        <f t="shared" si="87"/>
        <v/>
      </c>
      <c r="K367" s="127"/>
      <c r="L367" s="31">
        <v>362</v>
      </c>
      <c r="M367" s="31">
        <f t="shared" si="88"/>
        <v>121</v>
      </c>
      <c r="N367" s="31">
        <f t="shared" si="83"/>
        <v>2</v>
      </c>
      <c r="O367" s="31" t="str">
        <f>IF(LEN(Q367)=0,"",DEC2HEX(MOD(HEX2DEC(INDEX(Assembler!$D$13:$D$512,M367))+N367,65536),4))</f>
        <v/>
      </c>
      <c r="P367" s="78" t="str">
        <f t="shared" si="84"/>
        <v/>
      </c>
      <c r="Q367" s="31" t="str">
        <f>INDEX(Assembler!$E$13:$G$512,M367,N367+1)</f>
        <v/>
      </c>
      <c r="R367" s="81"/>
      <c r="S367" s="31" t="str">
        <f t="shared" si="85"/>
        <v/>
      </c>
      <c r="T367" s="31">
        <f t="shared" si="89"/>
        <v>1</v>
      </c>
      <c r="U367" s="31" t="str">
        <f t="shared" si="77"/>
        <v/>
      </c>
      <c r="V367" s="31" t="str">
        <f t="shared" si="78"/>
        <v/>
      </c>
      <c r="W367" s="31" t="str">
        <f>IF(LEN(U367)=0,"",SUM(T$5:T367))</f>
        <v/>
      </c>
      <c r="X367" s="31" t="str">
        <f t="shared" si="79"/>
        <v/>
      </c>
      <c r="Y367" s="31" t="str">
        <f t="shared" si="86"/>
        <v/>
      </c>
    </row>
    <row r="368" spans="1:25" x14ac:dyDescent="0.2">
      <c r="A368" s="127"/>
      <c r="B368" s="82" t="str">
        <f t="shared" si="75"/>
        <v/>
      </c>
      <c r="C368" s="82" t="str">
        <f t="shared" si="76"/>
        <v/>
      </c>
      <c r="D368" s="127"/>
      <c r="E368" s="82" t="str">
        <f t="shared" si="80"/>
        <v/>
      </c>
      <c r="F368" s="82" t="str">
        <f t="shared" si="81"/>
        <v/>
      </c>
      <c r="G368" s="127"/>
      <c r="H368" s="75" t="str">
        <f t="shared" si="82"/>
        <v/>
      </c>
      <c r="I368" s="127"/>
      <c r="J368" s="75" t="str">
        <f t="shared" si="87"/>
        <v/>
      </c>
      <c r="K368" s="127"/>
      <c r="L368" s="31">
        <v>363</v>
      </c>
      <c r="M368" s="31">
        <f t="shared" si="88"/>
        <v>122</v>
      </c>
      <c r="N368" s="31">
        <f t="shared" si="83"/>
        <v>0</v>
      </c>
      <c r="O368" s="31" t="str">
        <f>IF(LEN(Q368)=0,"",DEC2HEX(MOD(HEX2DEC(INDEX(Assembler!$D$13:$D$512,M368))+N368,65536),4))</f>
        <v/>
      </c>
      <c r="P368" s="78" t="str">
        <f t="shared" si="84"/>
        <v/>
      </c>
      <c r="Q368" s="31" t="str">
        <f>INDEX(Assembler!$E$13:$G$512,M368,N368+1)</f>
        <v/>
      </c>
      <c r="R368" s="81"/>
      <c r="S368" s="31" t="str">
        <f t="shared" si="85"/>
        <v/>
      </c>
      <c r="T368" s="31">
        <f t="shared" si="89"/>
        <v>1</v>
      </c>
      <c r="U368" s="31" t="str">
        <f t="shared" si="77"/>
        <v/>
      </c>
      <c r="V368" s="31" t="str">
        <f t="shared" si="78"/>
        <v/>
      </c>
      <c r="W368" s="31" t="str">
        <f>IF(LEN(U368)=0,"",SUM(T$5:T368))</f>
        <v/>
      </c>
      <c r="X368" s="31" t="str">
        <f t="shared" si="79"/>
        <v/>
      </c>
      <c r="Y368" s="31" t="str">
        <f t="shared" si="86"/>
        <v/>
      </c>
    </row>
    <row r="369" spans="1:25" x14ac:dyDescent="0.2">
      <c r="A369" s="127"/>
      <c r="B369" s="82" t="str">
        <f t="shared" si="75"/>
        <v/>
      </c>
      <c r="C369" s="82" t="str">
        <f t="shared" si="76"/>
        <v/>
      </c>
      <c r="D369" s="127"/>
      <c r="E369" s="82" t="str">
        <f t="shared" si="80"/>
        <v/>
      </c>
      <c r="F369" s="82" t="str">
        <f t="shared" si="81"/>
        <v/>
      </c>
      <c r="G369" s="127"/>
      <c r="H369" s="75" t="str">
        <f t="shared" si="82"/>
        <v/>
      </c>
      <c r="I369" s="127"/>
      <c r="J369" s="75" t="str">
        <f t="shared" si="87"/>
        <v/>
      </c>
      <c r="K369" s="127"/>
      <c r="L369" s="31">
        <v>364</v>
      </c>
      <c r="M369" s="31">
        <f t="shared" si="88"/>
        <v>122</v>
      </c>
      <c r="N369" s="31">
        <f t="shared" si="83"/>
        <v>1</v>
      </c>
      <c r="O369" s="31" t="str">
        <f>IF(LEN(Q369)=0,"",DEC2HEX(MOD(HEX2DEC(INDEX(Assembler!$D$13:$D$512,M369))+N369,65536),4))</f>
        <v/>
      </c>
      <c r="P369" s="78" t="str">
        <f t="shared" si="84"/>
        <v/>
      </c>
      <c r="Q369" s="31" t="str">
        <f>INDEX(Assembler!$E$13:$G$512,M369,N369+1)</f>
        <v/>
      </c>
      <c r="R369" s="81"/>
      <c r="S369" s="31" t="str">
        <f t="shared" si="85"/>
        <v/>
      </c>
      <c r="T369" s="31">
        <f t="shared" si="89"/>
        <v>1</v>
      </c>
      <c r="U369" s="31" t="str">
        <f t="shared" si="77"/>
        <v/>
      </c>
      <c r="V369" s="31" t="str">
        <f t="shared" si="78"/>
        <v/>
      </c>
      <c r="W369" s="31" t="str">
        <f>IF(LEN(U369)=0,"",SUM(T$5:T369))</f>
        <v/>
      </c>
      <c r="X369" s="31" t="str">
        <f t="shared" si="79"/>
        <v/>
      </c>
      <c r="Y369" s="31" t="str">
        <f t="shared" si="86"/>
        <v/>
      </c>
    </row>
    <row r="370" spans="1:25" x14ac:dyDescent="0.2">
      <c r="A370" s="127"/>
      <c r="B370" s="82" t="str">
        <f t="shared" si="75"/>
        <v/>
      </c>
      <c r="C370" s="82" t="str">
        <f t="shared" si="76"/>
        <v/>
      </c>
      <c r="D370" s="127"/>
      <c r="E370" s="82" t="str">
        <f t="shared" si="80"/>
        <v/>
      </c>
      <c r="F370" s="82" t="str">
        <f t="shared" si="81"/>
        <v/>
      </c>
      <c r="G370" s="127"/>
      <c r="H370" s="75" t="str">
        <f t="shared" si="82"/>
        <v/>
      </c>
      <c r="I370" s="127"/>
      <c r="J370" s="75" t="str">
        <f t="shared" si="87"/>
        <v/>
      </c>
      <c r="K370" s="127"/>
      <c r="L370" s="31">
        <v>365</v>
      </c>
      <c r="M370" s="31">
        <f t="shared" si="88"/>
        <v>122</v>
      </c>
      <c r="N370" s="31">
        <f t="shared" si="83"/>
        <v>2</v>
      </c>
      <c r="O370" s="31" t="str">
        <f>IF(LEN(Q370)=0,"",DEC2HEX(MOD(HEX2DEC(INDEX(Assembler!$D$13:$D$512,M370))+N370,65536),4))</f>
        <v/>
      </c>
      <c r="P370" s="78" t="str">
        <f t="shared" si="84"/>
        <v/>
      </c>
      <c r="Q370" s="31" t="str">
        <f>INDEX(Assembler!$E$13:$G$512,M370,N370+1)</f>
        <v/>
      </c>
      <c r="R370" s="81"/>
      <c r="S370" s="31" t="str">
        <f t="shared" si="85"/>
        <v/>
      </c>
      <c r="T370" s="31">
        <f t="shared" si="89"/>
        <v>1</v>
      </c>
      <c r="U370" s="31" t="str">
        <f t="shared" si="77"/>
        <v/>
      </c>
      <c r="V370" s="31" t="str">
        <f t="shared" si="78"/>
        <v/>
      </c>
      <c r="W370" s="31" t="str">
        <f>IF(LEN(U370)=0,"",SUM(T$5:T370))</f>
        <v/>
      </c>
      <c r="X370" s="31" t="str">
        <f t="shared" si="79"/>
        <v/>
      </c>
      <c r="Y370" s="31" t="str">
        <f t="shared" si="86"/>
        <v/>
      </c>
    </row>
    <row r="371" spans="1:25" x14ac:dyDescent="0.2">
      <c r="A371" s="127"/>
      <c r="B371" s="82" t="str">
        <f t="shared" si="75"/>
        <v/>
      </c>
      <c r="C371" s="82" t="str">
        <f t="shared" si="76"/>
        <v/>
      </c>
      <c r="D371" s="127"/>
      <c r="E371" s="82" t="str">
        <f t="shared" si="80"/>
        <v/>
      </c>
      <c r="F371" s="82" t="str">
        <f t="shared" si="81"/>
        <v/>
      </c>
      <c r="G371" s="127"/>
      <c r="H371" s="75" t="str">
        <f t="shared" si="82"/>
        <v/>
      </c>
      <c r="I371" s="127"/>
      <c r="J371" s="75" t="str">
        <f t="shared" si="87"/>
        <v/>
      </c>
      <c r="K371" s="127"/>
      <c r="L371" s="31">
        <v>366</v>
      </c>
      <c r="M371" s="31">
        <f t="shared" si="88"/>
        <v>123</v>
      </c>
      <c r="N371" s="31">
        <f t="shared" si="83"/>
        <v>0</v>
      </c>
      <c r="O371" s="31" t="str">
        <f>IF(LEN(Q371)=0,"",DEC2HEX(MOD(HEX2DEC(INDEX(Assembler!$D$13:$D$512,M371))+N371,65536),4))</f>
        <v/>
      </c>
      <c r="P371" s="78" t="str">
        <f t="shared" si="84"/>
        <v/>
      </c>
      <c r="Q371" s="31" t="str">
        <f>INDEX(Assembler!$E$13:$G$512,M371,N371+1)</f>
        <v/>
      </c>
      <c r="R371" s="81"/>
      <c r="S371" s="31" t="str">
        <f t="shared" si="85"/>
        <v/>
      </c>
      <c r="T371" s="31">
        <f t="shared" si="89"/>
        <v>1</v>
      </c>
      <c r="U371" s="31" t="str">
        <f t="shared" si="77"/>
        <v/>
      </c>
      <c r="V371" s="31" t="str">
        <f t="shared" si="78"/>
        <v/>
      </c>
      <c r="W371" s="31" t="str">
        <f>IF(LEN(U371)=0,"",SUM(T$5:T371))</f>
        <v/>
      </c>
      <c r="X371" s="31" t="str">
        <f t="shared" si="79"/>
        <v/>
      </c>
      <c r="Y371" s="31" t="str">
        <f t="shared" si="86"/>
        <v/>
      </c>
    </row>
    <row r="372" spans="1:25" x14ac:dyDescent="0.2">
      <c r="A372" s="127"/>
      <c r="B372" s="82" t="str">
        <f t="shared" si="75"/>
        <v/>
      </c>
      <c r="C372" s="82" t="str">
        <f t="shared" si="76"/>
        <v/>
      </c>
      <c r="D372" s="127"/>
      <c r="E372" s="82" t="str">
        <f t="shared" si="80"/>
        <v/>
      </c>
      <c r="F372" s="82" t="str">
        <f t="shared" si="81"/>
        <v/>
      </c>
      <c r="G372" s="127"/>
      <c r="H372" s="75" t="str">
        <f t="shared" si="82"/>
        <v/>
      </c>
      <c r="I372" s="127"/>
      <c r="J372" s="75" t="str">
        <f t="shared" si="87"/>
        <v/>
      </c>
      <c r="K372" s="127"/>
      <c r="L372" s="31">
        <v>367</v>
      </c>
      <c r="M372" s="31">
        <f t="shared" si="88"/>
        <v>123</v>
      </c>
      <c r="N372" s="31">
        <f t="shared" si="83"/>
        <v>1</v>
      </c>
      <c r="O372" s="31" t="str">
        <f>IF(LEN(Q372)=0,"",DEC2HEX(MOD(HEX2DEC(INDEX(Assembler!$D$13:$D$512,M372))+N372,65536),4))</f>
        <v/>
      </c>
      <c r="P372" s="78" t="str">
        <f t="shared" si="84"/>
        <v/>
      </c>
      <c r="Q372" s="31" t="str">
        <f>INDEX(Assembler!$E$13:$G$512,M372,N372+1)</f>
        <v/>
      </c>
      <c r="R372" s="81"/>
      <c r="S372" s="31" t="str">
        <f t="shared" si="85"/>
        <v/>
      </c>
      <c r="T372" s="31">
        <f t="shared" si="89"/>
        <v>1</v>
      </c>
      <c r="U372" s="31" t="str">
        <f t="shared" si="77"/>
        <v/>
      </c>
      <c r="V372" s="31" t="str">
        <f t="shared" si="78"/>
        <v/>
      </c>
      <c r="W372" s="31" t="str">
        <f>IF(LEN(U372)=0,"",SUM(T$5:T372))</f>
        <v/>
      </c>
      <c r="X372" s="31" t="str">
        <f t="shared" si="79"/>
        <v/>
      </c>
      <c r="Y372" s="31" t="str">
        <f t="shared" si="86"/>
        <v/>
      </c>
    </row>
    <row r="373" spans="1:25" x14ac:dyDescent="0.2">
      <c r="A373" s="127"/>
      <c r="B373" s="82" t="str">
        <f t="shared" si="75"/>
        <v/>
      </c>
      <c r="C373" s="82" t="str">
        <f t="shared" si="76"/>
        <v/>
      </c>
      <c r="D373" s="127"/>
      <c r="E373" s="82" t="str">
        <f t="shared" si="80"/>
        <v/>
      </c>
      <c r="F373" s="82" t="str">
        <f t="shared" si="81"/>
        <v/>
      </c>
      <c r="G373" s="127"/>
      <c r="H373" s="75" t="str">
        <f t="shared" si="82"/>
        <v/>
      </c>
      <c r="I373" s="127"/>
      <c r="J373" s="75" t="str">
        <f t="shared" si="87"/>
        <v/>
      </c>
      <c r="K373" s="127"/>
      <c r="L373" s="31">
        <v>368</v>
      </c>
      <c r="M373" s="31">
        <f t="shared" si="88"/>
        <v>123</v>
      </c>
      <c r="N373" s="31">
        <f t="shared" si="83"/>
        <v>2</v>
      </c>
      <c r="O373" s="31" t="str">
        <f>IF(LEN(Q373)=0,"",DEC2HEX(MOD(HEX2DEC(INDEX(Assembler!$D$13:$D$512,M373))+N373,65536),4))</f>
        <v/>
      </c>
      <c r="P373" s="78" t="str">
        <f t="shared" si="84"/>
        <v/>
      </c>
      <c r="Q373" s="31" t="str">
        <f>INDEX(Assembler!$E$13:$G$512,M373,N373+1)</f>
        <v/>
      </c>
      <c r="R373" s="81"/>
      <c r="S373" s="31" t="str">
        <f t="shared" si="85"/>
        <v/>
      </c>
      <c r="T373" s="31">
        <f t="shared" si="89"/>
        <v>1</v>
      </c>
      <c r="U373" s="31" t="str">
        <f t="shared" si="77"/>
        <v/>
      </c>
      <c r="V373" s="31" t="str">
        <f t="shared" si="78"/>
        <v/>
      </c>
      <c r="W373" s="31" t="str">
        <f>IF(LEN(U373)=0,"",SUM(T$5:T373))</f>
        <v/>
      </c>
      <c r="X373" s="31" t="str">
        <f t="shared" si="79"/>
        <v/>
      </c>
      <c r="Y373" s="31" t="str">
        <f t="shared" si="86"/>
        <v/>
      </c>
    </row>
    <row r="374" spans="1:25" x14ac:dyDescent="0.2">
      <c r="A374" s="127"/>
      <c r="B374" s="82" t="str">
        <f t="shared" si="75"/>
        <v/>
      </c>
      <c r="C374" s="82" t="str">
        <f t="shared" si="76"/>
        <v/>
      </c>
      <c r="D374" s="127"/>
      <c r="E374" s="82" t="str">
        <f t="shared" si="80"/>
        <v/>
      </c>
      <c r="F374" s="82" t="str">
        <f t="shared" si="81"/>
        <v/>
      </c>
      <c r="G374" s="127"/>
      <c r="H374" s="75" t="str">
        <f t="shared" si="82"/>
        <v/>
      </c>
      <c r="I374" s="127"/>
      <c r="J374" s="75" t="str">
        <f t="shared" si="87"/>
        <v/>
      </c>
      <c r="K374" s="127"/>
      <c r="L374" s="31">
        <v>369</v>
      </c>
      <c r="M374" s="31">
        <f t="shared" si="88"/>
        <v>124</v>
      </c>
      <c r="N374" s="31">
        <f t="shared" si="83"/>
        <v>0</v>
      </c>
      <c r="O374" s="31" t="str">
        <f>IF(LEN(Q374)=0,"",DEC2HEX(MOD(HEX2DEC(INDEX(Assembler!$D$13:$D$512,M374))+N374,65536),4))</f>
        <v/>
      </c>
      <c r="P374" s="78" t="str">
        <f t="shared" si="84"/>
        <v/>
      </c>
      <c r="Q374" s="31" t="str">
        <f>INDEX(Assembler!$E$13:$G$512,M374,N374+1)</f>
        <v/>
      </c>
      <c r="R374" s="81"/>
      <c r="S374" s="31" t="str">
        <f t="shared" si="85"/>
        <v/>
      </c>
      <c r="T374" s="31">
        <f t="shared" si="89"/>
        <v>1</v>
      </c>
      <c r="U374" s="31" t="str">
        <f t="shared" si="77"/>
        <v/>
      </c>
      <c r="V374" s="31" t="str">
        <f t="shared" si="78"/>
        <v/>
      </c>
      <c r="W374" s="31" t="str">
        <f>IF(LEN(U374)=0,"",SUM(T$5:T374))</f>
        <v/>
      </c>
      <c r="X374" s="31" t="str">
        <f t="shared" si="79"/>
        <v/>
      </c>
      <c r="Y374" s="31" t="str">
        <f t="shared" si="86"/>
        <v/>
      </c>
    </row>
    <row r="375" spans="1:25" x14ac:dyDescent="0.2">
      <c r="A375" s="127"/>
      <c r="B375" s="82" t="str">
        <f t="shared" si="75"/>
        <v/>
      </c>
      <c r="C375" s="82" t="str">
        <f t="shared" si="76"/>
        <v/>
      </c>
      <c r="D375" s="127"/>
      <c r="E375" s="82" t="str">
        <f t="shared" si="80"/>
        <v/>
      </c>
      <c r="F375" s="82" t="str">
        <f t="shared" si="81"/>
        <v/>
      </c>
      <c r="G375" s="127"/>
      <c r="H375" s="75" t="str">
        <f t="shared" si="82"/>
        <v/>
      </c>
      <c r="I375" s="127"/>
      <c r="J375" s="75" t="str">
        <f t="shared" si="87"/>
        <v/>
      </c>
      <c r="K375" s="127"/>
      <c r="L375" s="31">
        <v>370</v>
      </c>
      <c r="M375" s="31">
        <f t="shared" si="88"/>
        <v>124</v>
      </c>
      <c r="N375" s="31">
        <f t="shared" si="83"/>
        <v>1</v>
      </c>
      <c r="O375" s="31" t="str">
        <f>IF(LEN(Q375)=0,"",DEC2HEX(MOD(HEX2DEC(INDEX(Assembler!$D$13:$D$512,M375))+N375,65536),4))</f>
        <v/>
      </c>
      <c r="P375" s="78" t="str">
        <f t="shared" si="84"/>
        <v/>
      </c>
      <c r="Q375" s="31" t="str">
        <f>INDEX(Assembler!$E$13:$G$512,M375,N375+1)</f>
        <v/>
      </c>
      <c r="R375" s="81"/>
      <c r="S375" s="31" t="str">
        <f t="shared" si="85"/>
        <v/>
      </c>
      <c r="T375" s="31">
        <f t="shared" si="89"/>
        <v>1</v>
      </c>
      <c r="U375" s="31" t="str">
        <f t="shared" si="77"/>
        <v/>
      </c>
      <c r="V375" s="31" t="str">
        <f t="shared" si="78"/>
        <v/>
      </c>
      <c r="W375" s="31" t="str">
        <f>IF(LEN(U375)=0,"",SUM(T$5:T375))</f>
        <v/>
      </c>
      <c r="X375" s="31" t="str">
        <f t="shared" si="79"/>
        <v/>
      </c>
      <c r="Y375" s="31" t="str">
        <f t="shared" si="86"/>
        <v/>
      </c>
    </row>
    <row r="376" spans="1:25" x14ac:dyDescent="0.2">
      <c r="A376" s="127"/>
      <c r="B376" s="82" t="str">
        <f t="shared" si="75"/>
        <v/>
      </c>
      <c r="C376" s="82" t="str">
        <f t="shared" si="76"/>
        <v/>
      </c>
      <c r="D376" s="127"/>
      <c r="E376" s="82" t="str">
        <f t="shared" si="80"/>
        <v/>
      </c>
      <c r="F376" s="82" t="str">
        <f t="shared" si="81"/>
        <v/>
      </c>
      <c r="G376" s="127"/>
      <c r="H376" s="75" t="str">
        <f t="shared" si="82"/>
        <v/>
      </c>
      <c r="I376" s="127"/>
      <c r="J376" s="75" t="str">
        <f t="shared" si="87"/>
        <v/>
      </c>
      <c r="K376" s="127"/>
      <c r="L376" s="31">
        <v>371</v>
      </c>
      <c r="M376" s="31">
        <f t="shared" si="88"/>
        <v>124</v>
      </c>
      <c r="N376" s="31">
        <f t="shared" si="83"/>
        <v>2</v>
      </c>
      <c r="O376" s="31" t="str">
        <f>IF(LEN(Q376)=0,"",DEC2HEX(MOD(HEX2DEC(INDEX(Assembler!$D$13:$D$512,M376))+N376,65536),4))</f>
        <v/>
      </c>
      <c r="P376" s="78" t="str">
        <f t="shared" si="84"/>
        <v/>
      </c>
      <c r="Q376" s="31" t="str">
        <f>INDEX(Assembler!$E$13:$G$512,M376,N376+1)</f>
        <v/>
      </c>
      <c r="R376" s="81"/>
      <c r="S376" s="31" t="str">
        <f t="shared" si="85"/>
        <v/>
      </c>
      <c r="T376" s="31">
        <f t="shared" si="89"/>
        <v>1</v>
      </c>
      <c r="U376" s="31" t="str">
        <f t="shared" si="77"/>
        <v/>
      </c>
      <c r="V376" s="31" t="str">
        <f t="shared" si="78"/>
        <v/>
      </c>
      <c r="W376" s="31" t="str">
        <f>IF(LEN(U376)=0,"",SUM(T$5:T376))</f>
        <v/>
      </c>
      <c r="X376" s="31" t="str">
        <f t="shared" si="79"/>
        <v/>
      </c>
      <c r="Y376" s="31" t="str">
        <f t="shared" si="86"/>
        <v/>
      </c>
    </row>
    <row r="377" spans="1:25" x14ac:dyDescent="0.2">
      <c r="A377" s="127"/>
      <c r="B377" s="82" t="str">
        <f t="shared" si="75"/>
        <v/>
      </c>
      <c r="C377" s="82" t="str">
        <f t="shared" si="76"/>
        <v/>
      </c>
      <c r="D377" s="127"/>
      <c r="E377" s="82" t="str">
        <f t="shared" si="80"/>
        <v/>
      </c>
      <c r="F377" s="82" t="str">
        <f t="shared" si="81"/>
        <v/>
      </c>
      <c r="G377" s="127"/>
      <c r="H377" s="75" t="str">
        <f t="shared" si="82"/>
        <v/>
      </c>
      <c r="I377" s="127"/>
      <c r="J377" s="75" t="str">
        <f t="shared" si="87"/>
        <v/>
      </c>
      <c r="K377" s="127"/>
      <c r="L377" s="31">
        <v>372</v>
      </c>
      <c r="M377" s="31">
        <f t="shared" si="88"/>
        <v>125</v>
      </c>
      <c r="N377" s="31">
        <f t="shared" si="83"/>
        <v>0</v>
      </c>
      <c r="O377" s="31" t="str">
        <f>IF(LEN(Q377)=0,"",DEC2HEX(MOD(HEX2DEC(INDEX(Assembler!$D$13:$D$512,M377))+N377,65536),4))</f>
        <v/>
      </c>
      <c r="P377" s="78" t="str">
        <f t="shared" si="84"/>
        <v/>
      </c>
      <c r="Q377" s="31" t="str">
        <f>INDEX(Assembler!$E$13:$G$512,M377,N377+1)</f>
        <v/>
      </c>
      <c r="R377" s="81"/>
      <c r="S377" s="31" t="str">
        <f t="shared" si="85"/>
        <v/>
      </c>
      <c r="T377" s="31">
        <f t="shared" si="89"/>
        <v>1</v>
      </c>
      <c r="U377" s="31" t="str">
        <f t="shared" si="77"/>
        <v/>
      </c>
      <c r="V377" s="31" t="str">
        <f t="shared" si="78"/>
        <v/>
      </c>
      <c r="W377" s="31" t="str">
        <f>IF(LEN(U377)=0,"",SUM(T$5:T377))</f>
        <v/>
      </c>
      <c r="X377" s="31" t="str">
        <f t="shared" si="79"/>
        <v/>
      </c>
      <c r="Y377" s="31" t="str">
        <f t="shared" si="86"/>
        <v/>
      </c>
    </row>
    <row r="378" spans="1:25" x14ac:dyDescent="0.2">
      <c r="A378" s="127"/>
      <c r="B378" s="82" t="str">
        <f t="shared" si="75"/>
        <v/>
      </c>
      <c r="C378" s="82" t="str">
        <f t="shared" si="76"/>
        <v/>
      </c>
      <c r="D378" s="127"/>
      <c r="E378" s="82" t="str">
        <f t="shared" si="80"/>
        <v/>
      </c>
      <c r="F378" s="82" t="str">
        <f t="shared" si="81"/>
        <v/>
      </c>
      <c r="G378" s="127"/>
      <c r="H378" s="75" t="str">
        <f t="shared" si="82"/>
        <v/>
      </c>
      <c r="I378" s="127"/>
      <c r="J378" s="75" t="str">
        <f t="shared" si="87"/>
        <v/>
      </c>
      <c r="K378" s="127"/>
      <c r="L378" s="31">
        <v>373</v>
      </c>
      <c r="M378" s="31">
        <f t="shared" si="88"/>
        <v>125</v>
      </c>
      <c r="N378" s="31">
        <f t="shared" si="83"/>
        <v>1</v>
      </c>
      <c r="O378" s="31" t="str">
        <f>IF(LEN(Q378)=0,"",DEC2HEX(MOD(HEX2DEC(INDEX(Assembler!$D$13:$D$512,M378))+N378,65536),4))</f>
        <v/>
      </c>
      <c r="P378" s="78" t="str">
        <f t="shared" si="84"/>
        <v/>
      </c>
      <c r="Q378" s="31" t="str">
        <f>INDEX(Assembler!$E$13:$G$512,M378,N378+1)</f>
        <v/>
      </c>
      <c r="R378" s="81"/>
      <c r="S378" s="31" t="str">
        <f t="shared" si="85"/>
        <v/>
      </c>
      <c r="T378" s="31">
        <f t="shared" si="89"/>
        <v>1</v>
      </c>
      <c r="U378" s="31" t="str">
        <f t="shared" si="77"/>
        <v/>
      </c>
      <c r="V378" s="31" t="str">
        <f t="shared" si="78"/>
        <v/>
      </c>
      <c r="W378" s="31" t="str">
        <f>IF(LEN(U378)=0,"",SUM(T$5:T378))</f>
        <v/>
      </c>
      <c r="X378" s="31" t="str">
        <f t="shared" si="79"/>
        <v/>
      </c>
      <c r="Y378" s="31" t="str">
        <f t="shared" si="86"/>
        <v/>
      </c>
    </row>
    <row r="379" spans="1:25" x14ac:dyDescent="0.2">
      <c r="A379" s="127"/>
      <c r="B379" s="82" t="str">
        <f t="shared" si="75"/>
        <v/>
      </c>
      <c r="C379" s="82" t="str">
        <f t="shared" si="76"/>
        <v/>
      </c>
      <c r="D379" s="127"/>
      <c r="E379" s="82" t="str">
        <f t="shared" si="80"/>
        <v/>
      </c>
      <c r="F379" s="82" t="str">
        <f t="shared" si="81"/>
        <v/>
      </c>
      <c r="G379" s="127"/>
      <c r="H379" s="75" t="str">
        <f t="shared" si="82"/>
        <v/>
      </c>
      <c r="I379" s="127"/>
      <c r="J379" s="75" t="str">
        <f t="shared" si="87"/>
        <v/>
      </c>
      <c r="K379" s="127"/>
      <c r="L379" s="31">
        <v>374</v>
      </c>
      <c r="M379" s="31">
        <f t="shared" si="88"/>
        <v>125</v>
      </c>
      <c r="N379" s="31">
        <f t="shared" si="83"/>
        <v>2</v>
      </c>
      <c r="O379" s="31" t="str">
        <f>IF(LEN(Q379)=0,"",DEC2HEX(MOD(HEX2DEC(INDEX(Assembler!$D$13:$D$512,M379))+N379,65536),4))</f>
        <v/>
      </c>
      <c r="P379" s="78" t="str">
        <f t="shared" si="84"/>
        <v/>
      </c>
      <c r="Q379" s="31" t="str">
        <f>INDEX(Assembler!$E$13:$G$512,M379,N379+1)</f>
        <v/>
      </c>
      <c r="R379" s="81"/>
      <c r="S379" s="31" t="str">
        <f t="shared" si="85"/>
        <v/>
      </c>
      <c r="T379" s="31">
        <f t="shared" si="89"/>
        <v>1</v>
      </c>
      <c r="U379" s="31" t="str">
        <f t="shared" si="77"/>
        <v/>
      </c>
      <c r="V379" s="31" t="str">
        <f t="shared" si="78"/>
        <v/>
      </c>
      <c r="W379" s="31" t="str">
        <f>IF(LEN(U379)=0,"",SUM(T$5:T379))</f>
        <v/>
      </c>
      <c r="X379" s="31" t="str">
        <f t="shared" si="79"/>
        <v/>
      </c>
      <c r="Y379" s="31" t="str">
        <f t="shared" si="86"/>
        <v/>
      </c>
    </row>
    <row r="380" spans="1:25" x14ac:dyDescent="0.2">
      <c r="A380" s="127"/>
      <c r="B380" s="82" t="str">
        <f t="shared" si="75"/>
        <v/>
      </c>
      <c r="C380" s="82" t="str">
        <f t="shared" si="76"/>
        <v/>
      </c>
      <c r="D380" s="127"/>
      <c r="E380" s="82" t="str">
        <f t="shared" si="80"/>
        <v/>
      </c>
      <c r="F380" s="82" t="str">
        <f t="shared" si="81"/>
        <v/>
      </c>
      <c r="G380" s="127"/>
      <c r="H380" s="75" t="str">
        <f t="shared" si="82"/>
        <v/>
      </c>
      <c r="I380" s="127"/>
      <c r="J380" s="75" t="str">
        <f t="shared" si="87"/>
        <v/>
      </c>
      <c r="K380" s="127"/>
      <c r="L380" s="31">
        <v>375</v>
      </c>
      <c r="M380" s="31">
        <f t="shared" si="88"/>
        <v>126</v>
      </c>
      <c r="N380" s="31">
        <f t="shared" si="83"/>
        <v>0</v>
      </c>
      <c r="O380" s="31" t="str">
        <f>IF(LEN(Q380)=0,"",DEC2HEX(MOD(HEX2DEC(INDEX(Assembler!$D$13:$D$512,M380))+N380,65536),4))</f>
        <v/>
      </c>
      <c r="P380" s="78" t="str">
        <f t="shared" si="84"/>
        <v/>
      </c>
      <c r="Q380" s="31" t="str">
        <f>INDEX(Assembler!$E$13:$G$512,M380,N380+1)</f>
        <v/>
      </c>
      <c r="R380" s="81"/>
      <c r="S380" s="31" t="str">
        <f t="shared" si="85"/>
        <v/>
      </c>
      <c r="T380" s="31">
        <f t="shared" si="89"/>
        <v>1</v>
      </c>
      <c r="U380" s="31" t="str">
        <f t="shared" si="77"/>
        <v/>
      </c>
      <c r="V380" s="31" t="str">
        <f t="shared" si="78"/>
        <v/>
      </c>
      <c r="W380" s="31" t="str">
        <f>IF(LEN(U380)=0,"",SUM(T$5:T380))</f>
        <v/>
      </c>
      <c r="X380" s="31" t="str">
        <f t="shared" si="79"/>
        <v/>
      </c>
      <c r="Y380" s="31" t="str">
        <f t="shared" si="86"/>
        <v/>
      </c>
    </row>
    <row r="381" spans="1:25" x14ac:dyDescent="0.2">
      <c r="A381" s="127"/>
      <c r="B381" s="82" t="str">
        <f t="shared" si="75"/>
        <v/>
      </c>
      <c r="C381" s="82" t="str">
        <f t="shared" si="76"/>
        <v/>
      </c>
      <c r="D381" s="127"/>
      <c r="E381" s="82" t="str">
        <f t="shared" si="80"/>
        <v/>
      </c>
      <c r="F381" s="82" t="str">
        <f t="shared" si="81"/>
        <v/>
      </c>
      <c r="G381" s="127"/>
      <c r="H381" s="75" t="str">
        <f t="shared" si="82"/>
        <v/>
      </c>
      <c r="I381" s="127"/>
      <c r="J381" s="75" t="str">
        <f t="shared" si="87"/>
        <v/>
      </c>
      <c r="K381" s="127"/>
      <c r="L381" s="31">
        <v>376</v>
      </c>
      <c r="M381" s="31">
        <f t="shared" si="88"/>
        <v>126</v>
      </c>
      <c r="N381" s="31">
        <f t="shared" si="83"/>
        <v>1</v>
      </c>
      <c r="O381" s="31" t="str">
        <f>IF(LEN(Q381)=0,"",DEC2HEX(MOD(HEX2DEC(INDEX(Assembler!$D$13:$D$512,M381))+N381,65536),4))</f>
        <v/>
      </c>
      <c r="P381" s="78" t="str">
        <f t="shared" si="84"/>
        <v/>
      </c>
      <c r="Q381" s="31" t="str">
        <f>INDEX(Assembler!$E$13:$G$512,M381,N381+1)</f>
        <v/>
      </c>
      <c r="R381" s="81"/>
      <c r="S381" s="31" t="str">
        <f t="shared" si="85"/>
        <v/>
      </c>
      <c r="T381" s="31">
        <f t="shared" si="89"/>
        <v>1</v>
      </c>
      <c r="U381" s="31" t="str">
        <f t="shared" si="77"/>
        <v/>
      </c>
      <c r="V381" s="31" t="str">
        <f t="shared" si="78"/>
        <v/>
      </c>
      <c r="W381" s="31" t="str">
        <f>IF(LEN(U381)=0,"",SUM(T$5:T381))</f>
        <v/>
      </c>
      <c r="X381" s="31" t="str">
        <f t="shared" si="79"/>
        <v/>
      </c>
      <c r="Y381" s="31" t="str">
        <f t="shared" si="86"/>
        <v/>
      </c>
    </row>
    <row r="382" spans="1:25" x14ac:dyDescent="0.2">
      <c r="A382" s="127"/>
      <c r="B382" s="82" t="str">
        <f t="shared" si="75"/>
        <v/>
      </c>
      <c r="C382" s="82" t="str">
        <f t="shared" si="76"/>
        <v/>
      </c>
      <c r="D382" s="127"/>
      <c r="E382" s="82" t="str">
        <f t="shared" si="80"/>
        <v/>
      </c>
      <c r="F382" s="82" t="str">
        <f t="shared" si="81"/>
        <v/>
      </c>
      <c r="G382" s="127"/>
      <c r="H382" s="75" t="str">
        <f t="shared" si="82"/>
        <v/>
      </c>
      <c r="I382" s="127"/>
      <c r="J382" s="75" t="str">
        <f t="shared" si="87"/>
        <v/>
      </c>
      <c r="K382" s="127"/>
      <c r="L382" s="31">
        <v>377</v>
      </c>
      <c r="M382" s="31">
        <f t="shared" si="88"/>
        <v>126</v>
      </c>
      <c r="N382" s="31">
        <f t="shared" si="83"/>
        <v>2</v>
      </c>
      <c r="O382" s="31" t="str">
        <f>IF(LEN(Q382)=0,"",DEC2HEX(MOD(HEX2DEC(INDEX(Assembler!$D$13:$D$512,M382))+N382,65536),4))</f>
        <v/>
      </c>
      <c r="P382" s="78" t="str">
        <f t="shared" si="84"/>
        <v/>
      </c>
      <c r="Q382" s="31" t="str">
        <f>INDEX(Assembler!$E$13:$G$512,M382,N382+1)</f>
        <v/>
      </c>
      <c r="R382" s="81"/>
      <c r="S382" s="31" t="str">
        <f t="shared" si="85"/>
        <v/>
      </c>
      <c r="T382" s="31">
        <f t="shared" si="89"/>
        <v>1</v>
      </c>
      <c r="U382" s="31" t="str">
        <f t="shared" si="77"/>
        <v/>
      </c>
      <c r="V382" s="31" t="str">
        <f t="shared" si="78"/>
        <v/>
      </c>
      <c r="W382" s="31" t="str">
        <f>IF(LEN(U382)=0,"",SUM(T$5:T382))</f>
        <v/>
      </c>
      <c r="X382" s="31" t="str">
        <f t="shared" si="79"/>
        <v/>
      </c>
      <c r="Y382" s="31" t="str">
        <f t="shared" si="86"/>
        <v/>
      </c>
    </row>
    <row r="383" spans="1:25" x14ac:dyDescent="0.2">
      <c r="A383" s="127"/>
      <c r="B383" s="82" t="str">
        <f t="shared" si="75"/>
        <v/>
      </c>
      <c r="C383" s="82" t="str">
        <f t="shared" si="76"/>
        <v/>
      </c>
      <c r="D383" s="127"/>
      <c r="E383" s="82" t="str">
        <f t="shared" si="80"/>
        <v/>
      </c>
      <c r="F383" s="82" t="str">
        <f t="shared" si="81"/>
        <v/>
      </c>
      <c r="G383" s="127"/>
      <c r="H383" s="75" t="str">
        <f t="shared" si="82"/>
        <v/>
      </c>
      <c r="I383" s="127"/>
      <c r="J383" s="75" t="str">
        <f t="shared" si="87"/>
        <v/>
      </c>
      <c r="K383" s="127"/>
      <c r="L383" s="31">
        <v>378</v>
      </c>
      <c r="M383" s="31">
        <f t="shared" si="88"/>
        <v>127</v>
      </c>
      <c r="N383" s="31">
        <f t="shared" si="83"/>
        <v>0</v>
      </c>
      <c r="O383" s="31" t="str">
        <f>IF(LEN(Q383)=0,"",DEC2HEX(MOD(HEX2DEC(INDEX(Assembler!$D$13:$D$512,M383))+N383,65536),4))</f>
        <v/>
      </c>
      <c r="P383" s="78" t="str">
        <f t="shared" si="84"/>
        <v/>
      </c>
      <c r="Q383" s="31" t="str">
        <f>INDEX(Assembler!$E$13:$G$512,M383,N383+1)</f>
        <v/>
      </c>
      <c r="R383" s="81"/>
      <c r="S383" s="31" t="str">
        <f t="shared" si="85"/>
        <v/>
      </c>
      <c r="T383" s="31">
        <f t="shared" si="89"/>
        <v>1</v>
      </c>
      <c r="U383" s="31" t="str">
        <f t="shared" si="77"/>
        <v/>
      </c>
      <c r="V383" s="31" t="str">
        <f t="shared" si="78"/>
        <v/>
      </c>
      <c r="W383" s="31" t="str">
        <f>IF(LEN(U383)=0,"",SUM(T$5:T383))</f>
        <v/>
      </c>
      <c r="X383" s="31" t="str">
        <f t="shared" si="79"/>
        <v/>
      </c>
      <c r="Y383" s="31" t="str">
        <f t="shared" si="86"/>
        <v/>
      </c>
    </row>
    <row r="384" spans="1:25" x14ac:dyDescent="0.2">
      <c r="A384" s="127"/>
      <c r="B384" s="82" t="str">
        <f t="shared" si="75"/>
        <v/>
      </c>
      <c r="C384" s="82" t="str">
        <f t="shared" si="76"/>
        <v/>
      </c>
      <c r="D384" s="127"/>
      <c r="E384" s="82" t="str">
        <f t="shared" si="80"/>
        <v/>
      </c>
      <c r="F384" s="82" t="str">
        <f t="shared" si="81"/>
        <v/>
      </c>
      <c r="G384" s="127"/>
      <c r="H384" s="75" t="str">
        <f t="shared" si="82"/>
        <v/>
      </c>
      <c r="I384" s="127"/>
      <c r="J384" s="75" t="str">
        <f t="shared" si="87"/>
        <v/>
      </c>
      <c r="K384" s="127"/>
      <c r="L384" s="31">
        <v>379</v>
      </c>
      <c r="M384" s="31">
        <f t="shared" si="88"/>
        <v>127</v>
      </c>
      <c r="N384" s="31">
        <f t="shared" si="83"/>
        <v>1</v>
      </c>
      <c r="O384" s="31" t="str">
        <f>IF(LEN(Q384)=0,"",DEC2HEX(MOD(HEX2DEC(INDEX(Assembler!$D$13:$D$512,M384))+N384,65536),4))</f>
        <v/>
      </c>
      <c r="P384" s="78" t="str">
        <f t="shared" si="84"/>
        <v/>
      </c>
      <c r="Q384" s="31" t="str">
        <f>INDEX(Assembler!$E$13:$G$512,M384,N384+1)</f>
        <v/>
      </c>
      <c r="R384" s="81"/>
      <c r="S384" s="31" t="str">
        <f t="shared" si="85"/>
        <v/>
      </c>
      <c r="T384" s="31">
        <f t="shared" si="89"/>
        <v>1</v>
      </c>
      <c r="U384" s="31" t="str">
        <f t="shared" si="77"/>
        <v/>
      </c>
      <c r="V384" s="31" t="str">
        <f t="shared" si="78"/>
        <v/>
      </c>
      <c r="W384" s="31" t="str">
        <f>IF(LEN(U384)=0,"",SUM(T$5:T384))</f>
        <v/>
      </c>
      <c r="X384" s="31" t="str">
        <f t="shared" si="79"/>
        <v/>
      </c>
      <c r="Y384" s="31" t="str">
        <f t="shared" si="86"/>
        <v/>
      </c>
    </row>
    <row r="385" spans="1:25" x14ac:dyDescent="0.2">
      <c r="A385" s="127"/>
      <c r="B385" s="82" t="str">
        <f t="shared" si="75"/>
        <v/>
      </c>
      <c r="C385" s="82" t="str">
        <f t="shared" si="76"/>
        <v/>
      </c>
      <c r="D385" s="127"/>
      <c r="E385" s="82" t="str">
        <f t="shared" si="80"/>
        <v/>
      </c>
      <c r="F385" s="82" t="str">
        <f t="shared" si="81"/>
        <v/>
      </c>
      <c r="G385" s="127"/>
      <c r="H385" s="75" t="str">
        <f t="shared" si="82"/>
        <v/>
      </c>
      <c r="I385" s="127"/>
      <c r="J385" s="75" t="str">
        <f t="shared" si="87"/>
        <v/>
      </c>
      <c r="K385" s="127"/>
      <c r="L385" s="31">
        <v>380</v>
      </c>
      <c r="M385" s="31">
        <f t="shared" si="88"/>
        <v>127</v>
      </c>
      <c r="N385" s="31">
        <f t="shared" si="83"/>
        <v>2</v>
      </c>
      <c r="O385" s="31" t="str">
        <f>IF(LEN(Q385)=0,"",DEC2HEX(MOD(HEX2DEC(INDEX(Assembler!$D$13:$D$512,M385))+N385,65536),4))</f>
        <v/>
      </c>
      <c r="P385" s="78" t="str">
        <f t="shared" si="84"/>
        <v/>
      </c>
      <c r="Q385" s="31" t="str">
        <f>INDEX(Assembler!$E$13:$G$512,M385,N385+1)</f>
        <v/>
      </c>
      <c r="R385" s="81"/>
      <c r="S385" s="31" t="str">
        <f t="shared" si="85"/>
        <v/>
      </c>
      <c r="T385" s="31">
        <f t="shared" si="89"/>
        <v>1</v>
      </c>
      <c r="U385" s="31" t="str">
        <f t="shared" si="77"/>
        <v/>
      </c>
      <c r="V385" s="31" t="str">
        <f t="shared" si="78"/>
        <v/>
      </c>
      <c r="W385" s="31" t="str">
        <f>IF(LEN(U385)=0,"",SUM(T$5:T385))</f>
        <v/>
      </c>
      <c r="X385" s="31" t="str">
        <f t="shared" si="79"/>
        <v/>
      </c>
      <c r="Y385" s="31" t="str">
        <f t="shared" si="86"/>
        <v/>
      </c>
    </row>
    <row r="386" spans="1:25" x14ac:dyDescent="0.2">
      <c r="A386" s="127"/>
      <c r="B386" s="82" t="str">
        <f t="shared" si="75"/>
        <v/>
      </c>
      <c r="C386" s="82" t="str">
        <f t="shared" si="76"/>
        <v/>
      </c>
      <c r="D386" s="127"/>
      <c r="E386" s="82" t="str">
        <f t="shared" si="80"/>
        <v/>
      </c>
      <c r="F386" s="82" t="str">
        <f t="shared" si="81"/>
        <v/>
      </c>
      <c r="G386" s="127"/>
      <c r="H386" s="75" t="str">
        <f t="shared" si="82"/>
        <v/>
      </c>
      <c r="I386" s="127"/>
      <c r="J386" s="75" t="str">
        <f t="shared" si="87"/>
        <v/>
      </c>
      <c r="K386" s="127"/>
      <c r="L386" s="31">
        <v>381</v>
      </c>
      <c r="M386" s="31">
        <f t="shared" si="88"/>
        <v>128</v>
      </c>
      <c r="N386" s="31">
        <f t="shared" si="83"/>
        <v>0</v>
      </c>
      <c r="O386" s="31" t="str">
        <f>IF(LEN(Q386)=0,"",DEC2HEX(MOD(HEX2DEC(INDEX(Assembler!$D$13:$D$512,M386))+N386,65536),4))</f>
        <v/>
      </c>
      <c r="P386" s="78" t="str">
        <f t="shared" si="84"/>
        <v/>
      </c>
      <c r="Q386" s="31" t="str">
        <f>INDEX(Assembler!$E$13:$G$512,M386,N386+1)</f>
        <v/>
      </c>
      <c r="R386" s="81"/>
      <c r="S386" s="31" t="str">
        <f t="shared" si="85"/>
        <v/>
      </c>
      <c r="T386" s="31">
        <f t="shared" si="89"/>
        <v>1</v>
      </c>
      <c r="U386" s="31" t="str">
        <f t="shared" si="77"/>
        <v/>
      </c>
      <c r="V386" s="31" t="str">
        <f t="shared" si="78"/>
        <v/>
      </c>
      <c r="W386" s="31" t="str">
        <f>IF(LEN(U386)=0,"",SUM(T$5:T386))</f>
        <v/>
      </c>
      <c r="X386" s="31" t="str">
        <f t="shared" si="79"/>
        <v/>
      </c>
      <c r="Y386" s="31" t="str">
        <f t="shared" si="86"/>
        <v/>
      </c>
    </row>
    <row r="387" spans="1:25" x14ac:dyDescent="0.2">
      <c r="A387" s="127"/>
      <c r="B387" s="82" t="str">
        <f t="shared" si="75"/>
        <v/>
      </c>
      <c r="C387" s="82" t="str">
        <f t="shared" si="76"/>
        <v/>
      </c>
      <c r="D387" s="127"/>
      <c r="E387" s="82" t="str">
        <f t="shared" si="80"/>
        <v/>
      </c>
      <c r="F387" s="82" t="str">
        <f t="shared" si="81"/>
        <v/>
      </c>
      <c r="G387" s="127"/>
      <c r="H387" s="75" t="str">
        <f t="shared" si="82"/>
        <v/>
      </c>
      <c r="I387" s="127"/>
      <c r="J387" s="75" t="str">
        <f t="shared" si="87"/>
        <v/>
      </c>
      <c r="K387" s="127"/>
      <c r="L387" s="31">
        <v>382</v>
      </c>
      <c r="M387" s="31">
        <f t="shared" si="88"/>
        <v>128</v>
      </c>
      <c r="N387" s="31">
        <f t="shared" si="83"/>
        <v>1</v>
      </c>
      <c r="O387" s="31" t="str">
        <f>IF(LEN(Q387)=0,"",DEC2HEX(MOD(HEX2DEC(INDEX(Assembler!$D$13:$D$512,M387))+N387,65536),4))</f>
        <v/>
      </c>
      <c r="P387" s="78" t="str">
        <f t="shared" si="84"/>
        <v/>
      </c>
      <c r="Q387" s="31" t="str">
        <f>INDEX(Assembler!$E$13:$G$512,M387,N387+1)</f>
        <v/>
      </c>
      <c r="R387" s="81"/>
      <c r="S387" s="31" t="str">
        <f t="shared" si="85"/>
        <v/>
      </c>
      <c r="T387" s="31">
        <f t="shared" si="89"/>
        <v>1</v>
      </c>
      <c r="U387" s="31" t="str">
        <f t="shared" si="77"/>
        <v/>
      </c>
      <c r="V387" s="31" t="str">
        <f t="shared" si="78"/>
        <v/>
      </c>
      <c r="W387" s="31" t="str">
        <f>IF(LEN(U387)=0,"",SUM(T$5:T387))</f>
        <v/>
      </c>
      <c r="X387" s="31" t="str">
        <f t="shared" si="79"/>
        <v/>
      </c>
      <c r="Y387" s="31" t="str">
        <f t="shared" si="86"/>
        <v/>
      </c>
    </row>
    <row r="388" spans="1:25" x14ac:dyDescent="0.2">
      <c r="A388" s="127"/>
      <c r="B388" s="82" t="str">
        <f t="shared" si="75"/>
        <v/>
      </c>
      <c r="C388" s="82" t="str">
        <f t="shared" si="76"/>
        <v/>
      </c>
      <c r="D388" s="127"/>
      <c r="E388" s="82" t="str">
        <f t="shared" si="80"/>
        <v/>
      </c>
      <c r="F388" s="82" t="str">
        <f t="shared" si="81"/>
        <v/>
      </c>
      <c r="G388" s="127"/>
      <c r="H388" s="75" t="str">
        <f t="shared" si="82"/>
        <v/>
      </c>
      <c r="I388" s="127"/>
      <c r="J388" s="75" t="str">
        <f t="shared" si="87"/>
        <v/>
      </c>
      <c r="K388" s="127"/>
      <c r="L388" s="31">
        <v>383</v>
      </c>
      <c r="M388" s="31">
        <f t="shared" si="88"/>
        <v>128</v>
      </c>
      <c r="N388" s="31">
        <f t="shared" si="83"/>
        <v>2</v>
      </c>
      <c r="O388" s="31" t="str">
        <f>IF(LEN(Q388)=0,"",DEC2HEX(MOD(HEX2DEC(INDEX(Assembler!$D$13:$D$512,M388))+N388,65536),4))</f>
        <v/>
      </c>
      <c r="P388" s="78" t="str">
        <f t="shared" si="84"/>
        <v/>
      </c>
      <c r="Q388" s="31" t="str">
        <f>INDEX(Assembler!$E$13:$G$512,M388,N388+1)</f>
        <v/>
      </c>
      <c r="R388" s="81"/>
      <c r="S388" s="31" t="str">
        <f t="shared" si="85"/>
        <v/>
      </c>
      <c r="T388" s="31">
        <f t="shared" si="89"/>
        <v>1</v>
      </c>
      <c r="U388" s="31" t="str">
        <f t="shared" si="77"/>
        <v/>
      </c>
      <c r="V388" s="31" t="str">
        <f t="shared" si="78"/>
        <v/>
      </c>
      <c r="W388" s="31" t="str">
        <f>IF(LEN(U388)=0,"",SUM(T$5:T388))</f>
        <v/>
      </c>
      <c r="X388" s="31" t="str">
        <f t="shared" si="79"/>
        <v/>
      </c>
      <c r="Y388" s="31" t="str">
        <f t="shared" si="86"/>
        <v/>
      </c>
    </row>
    <row r="389" spans="1:25" x14ac:dyDescent="0.2">
      <c r="A389" s="127"/>
      <c r="B389" s="82" t="str">
        <f t="shared" ref="B389:B452" si="90">IF(LEN(S389)=0,"",DEC2HEX(S389,4))</f>
        <v/>
      </c>
      <c r="C389" s="82" t="str">
        <f t="shared" ref="C389:C452" si="91">IF(LEN(B389)=0,"",VLOOKUP(B389,$O$5:$Q$1494,3,0))</f>
        <v/>
      </c>
      <c r="D389" s="127"/>
      <c r="E389" s="82" t="str">
        <f t="shared" si="80"/>
        <v/>
      </c>
      <c r="F389" s="82" t="str">
        <f t="shared" si="81"/>
        <v/>
      </c>
      <c r="G389" s="127"/>
      <c r="H389" s="75" t="str">
        <f t="shared" si="82"/>
        <v/>
      </c>
      <c r="I389" s="127"/>
      <c r="J389" s="75" t="str">
        <f t="shared" si="87"/>
        <v/>
      </c>
      <c r="K389" s="127"/>
      <c r="L389" s="31">
        <v>384</v>
      </c>
      <c r="M389" s="31">
        <f t="shared" si="88"/>
        <v>129</v>
      </c>
      <c r="N389" s="31">
        <f t="shared" si="83"/>
        <v>0</v>
      </c>
      <c r="O389" s="31" t="str">
        <f>IF(LEN(Q389)=0,"",DEC2HEX(MOD(HEX2DEC(INDEX(Assembler!$D$13:$D$512,M389))+N389,65536),4))</f>
        <v/>
      </c>
      <c r="P389" s="78" t="str">
        <f t="shared" si="84"/>
        <v/>
      </c>
      <c r="Q389" s="31" t="str">
        <f>INDEX(Assembler!$E$13:$G$512,M389,N389+1)</f>
        <v/>
      </c>
      <c r="R389" s="81"/>
      <c r="S389" s="31" t="str">
        <f t="shared" si="85"/>
        <v/>
      </c>
      <c r="T389" s="31">
        <f t="shared" si="89"/>
        <v>1</v>
      </c>
      <c r="U389" s="31" t="str">
        <f t="shared" ref="U389:U452" si="92">IF(OR(LEN(S389)=0,T389=0),"",IF(T390=1,1,IF(T391=1,2,IF(T392=1,3,IF(T393=1,4,IF(T394=1,5,IF(T395=1,6,IF(T396=1,7,IF(T397=1,8,IF(T398=1,9,IF(T399=1,10,IF(T400=1,11,IF(T401=1,12,IF(T402=1,13,IF(T403=1,14,IF(T404=1,15,16))))))))))))))))</f>
        <v/>
      </c>
      <c r="V389" s="31" t="str">
        <f t="shared" ref="V389:V452" si="93">IF(OR(LEN(S389)=0,T389=0),"",MOD(U389+HEX2DEC(LEFT(B389,2))+HEX2DEC(RIGHT(B389,2))+HEX2DEC(C389)+IF(T390=1,0,HEX2DEC(C390)+IF(T391=1,0,HEX2DEC(C391)+IF(T392=1,0,HEX2DEC(C392)+IF(T393=1,0,HEX2DEC(C393)+IF(T394=1,0,HEX2DEC(C394)+IF(T395=1,0,HEX2DEC(C395)+IF(T396=1,0,HEX2DEC(C396)+IF(T397=1,0,HEX2DEC(C397)+IF(T398=1,0,HEX2DEC(C398)+IF(T399=1,0,HEX2DEC(C399)+IF(T400=1,0,HEX2DEC(C400)+IF(T401=1,0,HEX2DEC(C401)+IF(T402=1,0,HEX2DEC(C402)+IF(T403=1,0,HEX2DEC(C403)+IF(T404=1,0,HEX2DEC(C404)))))))))))))))),256))</f>
        <v/>
      </c>
      <c r="W389" s="31" t="str">
        <f>IF(LEN(U389)=0,"",SUM(T$5:T389))</f>
        <v/>
      </c>
      <c r="X389" s="31" t="str">
        <f t="shared" ref="X389:X452" si="94">IF(LEN(W389)=0,"",CONCATENATE(":",DEC2HEX(U389,2),B389,"00",C389,IF(U389&gt;1,C390,""),IF(U389&gt;2,C391,""),IF(U389&gt;3,C392,""),IF(U389&gt;4,C393,""),IF(U389&gt;5,C394,""),IF(U389&gt;6,C395,""),IF(U389&gt;7,C396,""),IF(U389&gt;8,C397,""),IF(U389&gt;9,C398,""),IF(U389&gt;10,C399,""),IF(U389&gt;11,C400,""),IF(U389&gt;12,C401,""),IF(U389&gt;13,C402,""),IF(U389&gt;14,C403,""),IF(U389&gt;15,C404,""),DEC2HEX(MOD(-V389,256),2)))</f>
        <v/>
      </c>
      <c r="Y389" s="31" t="str">
        <f t="shared" si="86"/>
        <v/>
      </c>
    </row>
    <row r="390" spans="1:25" x14ac:dyDescent="0.2">
      <c r="A390" s="127"/>
      <c r="B390" s="82" t="str">
        <f t="shared" si="90"/>
        <v/>
      </c>
      <c r="C390" s="82" t="str">
        <f t="shared" si="91"/>
        <v/>
      </c>
      <c r="D390" s="127"/>
      <c r="E390" s="82" t="str">
        <f t="shared" ref="E390:E453" si="95">IF(LEN(B390)=0,"",DEC2OCT(HEX2DEC(B390),6))</f>
        <v/>
      </c>
      <c r="F390" s="82" t="str">
        <f t="shared" ref="F390:F453" si="96">IF(LEN(C390)=0,"",DEC2OCT(HEX2DEC(C390),3))</f>
        <v/>
      </c>
      <c r="G390" s="127"/>
      <c r="H390" s="75" t="str">
        <f t="shared" ref="H390:H453" si="97">IF(ISNA(MATCH(L390+1,$W$5:$W$1504,0)),IF(ISNA(MATCH(L390,$W$5:$W$1504,0)),"",":0000000000"),VLOOKUP(L390+1,$W$5:$X$1504,2,0))</f>
        <v/>
      </c>
      <c r="I390" s="127"/>
      <c r="J390" s="75" t="str">
        <f t="shared" si="87"/>
        <v/>
      </c>
      <c r="K390" s="127"/>
      <c r="L390" s="31">
        <v>385</v>
      </c>
      <c r="M390" s="31">
        <f t="shared" si="88"/>
        <v>129</v>
      </c>
      <c r="N390" s="31">
        <f t="shared" ref="N390:N453" si="98">MOD(L390,3)</f>
        <v>1</v>
      </c>
      <c r="O390" s="31" t="str">
        <f>IF(LEN(Q390)=0,"",DEC2HEX(MOD(HEX2DEC(INDEX(Assembler!$D$13:$D$512,M390))+N390,65536),4))</f>
        <v/>
      </c>
      <c r="P390" s="78" t="str">
        <f t="shared" ref="P390:P453" si="99">IF(LEN(O390)=0,"",VALUE(HEX2DEC(O390)))</f>
        <v/>
      </c>
      <c r="Q390" s="31" t="str">
        <f>INDEX(Assembler!$E$13:$G$512,M390,N390+1)</f>
        <v/>
      </c>
      <c r="R390" s="81"/>
      <c r="S390" s="31" t="str">
        <f t="shared" ref="S390:S453" si="100">IF(ISNUMBER(SMALL($P$5:$P$1504,L390+1)),SMALL($P$5:$P$1504,L390+1),"")</f>
        <v/>
      </c>
      <c r="T390" s="31">
        <f t="shared" si="89"/>
        <v>1</v>
      </c>
      <c r="U390" s="31" t="str">
        <f t="shared" si="92"/>
        <v/>
      </c>
      <c r="V390" s="31" t="str">
        <f t="shared" si="93"/>
        <v/>
      </c>
      <c r="W390" s="31" t="str">
        <f>IF(LEN(U390)=0,"",SUM(T$5:T390))</f>
        <v/>
      </c>
      <c r="X390" s="31" t="str">
        <f t="shared" si="94"/>
        <v/>
      </c>
      <c r="Y390" s="31" t="str">
        <f t="shared" ref="Y390:Y453" si="101">IF(LEN(X390)=0,"",CONCATENATE(MID(X390,4,4),": ",MID(X390,10,2),IF(U390&gt;1,CONCATENATE(" ",MID(X390,12,2)),""),IF(U390&gt;2,CONCATENATE(" ",MID(X390,14,2)),""),IF(U390&gt;3,CONCATENATE(" ",MID(X390,16,2)),""),IF(U390&gt;4,CONCATENATE(" ",MID(X390,18,2)),""),IF(U390&gt;5,CONCATENATE(" ",MID(X390,20,2)),""),IF(U390&gt;6,CONCATENATE(" ",MID(X390,22,2)),""),IF(U390&gt;7,CONCATENATE(" ",MID(X390,24,2)),""),IF(U390&gt;8,CONCATENATE(" ",MID(X390,26,2)),""),IF(U390&gt;9,CONCATENATE(" ",MID(X390,28,2)),""),IF(U390&gt;10,CONCATENATE(" ",MID(X390,30,2)),""),IF(U390&gt;11,CONCATENATE(" ",MID(X390,32,2)),""),IF(U390&gt;12,CONCATENATE(" ",MID(X390,34,2)),""),IF(U390&gt;13,CONCATENATE(" ",MID(X390,36,2)),""),IF(U390&gt;14,CONCATENATE(" ",MID(X390,38,2)),""),IF(U390&gt;15,CONCATENATE(" ",MID(X390,40,2)),"")))</f>
        <v/>
      </c>
    </row>
    <row r="391" spans="1:25" x14ac:dyDescent="0.2">
      <c r="A391" s="127"/>
      <c r="B391" s="82" t="str">
        <f t="shared" si="90"/>
        <v/>
      </c>
      <c r="C391" s="82" t="str">
        <f t="shared" si="91"/>
        <v/>
      </c>
      <c r="D391" s="127"/>
      <c r="E391" s="82" t="str">
        <f t="shared" si="95"/>
        <v/>
      </c>
      <c r="F391" s="82" t="str">
        <f t="shared" si="96"/>
        <v/>
      </c>
      <c r="G391" s="127"/>
      <c r="H391" s="75" t="str">
        <f t="shared" si="97"/>
        <v/>
      </c>
      <c r="I391" s="127"/>
      <c r="J391" s="75" t="str">
        <f t="shared" ref="J391:J454" si="102">IF(LEN(H390)&lt;12,"",VLOOKUP(H390,$X$5:$Y$1504,2,0))</f>
        <v/>
      </c>
      <c r="K391" s="127"/>
      <c r="L391" s="31">
        <v>386</v>
      </c>
      <c r="M391" s="31">
        <f t="shared" ref="M391:M454" si="103">INT(L391/3)+1</f>
        <v>129</v>
      </c>
      <c r="N391" s="31">
        <f t="shared" si="98"/>
        <v>2</v>
      </c>
      <c r="O391" s="31" t="str">
        <f>IF(LEN(Q391)=0,"",DEC2HEX(MOD(HEX2DEC(INDEX(Assembler!$D$13:$D$512,M391))+N391,65536),4))</f>
        <v/>
      </c>
      <c r="P391" s="78" t="str">
        <f t="shared" si="99"/>
        <v/>
      </c>
      <c r="Q391" s="31" t="str">
        <f>INDEX(Assembler!$E$13:$G$512,M391,N391+1)</f>
        <v/>
      </c>
      <c r="R391" s="81"/>
      <c r="S391" s="31" t="str">
        <f t="shared" si="100"/>
        <v/>
      </c>
      <c r="T391" s="31">
        <f t="shared" si="89"/>
        <v>1</v>
      </c>
      <c r="U391" s="31" t="str">
        <f t="shared" si="92"/>
        <v/>
      </c>
      <c r="V391" s="31" t="str">
        <f t="shared" si="93"/>
        <v/>
      </c>
      <c r="W391" s="31" t="str">
        <f>IF(LEN(U391)=0,"",SUM(T$5:T391))</f>
        <v/>
      </c>
      <c r="X391" s="31" t="str">
        <f t="shared" si="94"/>
        <v/>
      </c>
      <c r="Y391" s="31" t="str">
        <f t="shared" si="101"/>
        <v/>
      </c>
    </row>
    <row r="392" spans="1:25" x14ac:dyDescent="0.2">
      <c r="A392" s="127"/>
      <c r="B392" s="82" t="str">
        <f t="shared" si="90"/>
        <v/>
      </c>
      <c r="C392" s="82" t="str">
        <f t="shared" si="91"/>
        <v/>
      </c>
      <c r="D392" s="127"/>
      <c r="E392" s="82" t="str">
        <f t="shared" si="95"/>
        <v/>
      </c>
      <c r="F392" s="82" t="str">
        <f t="shared" si="96"/>
        <v/>
      </c>
      <c r="G392" s="127"/>
      <c r="H392" s="75" t="str">
        <f t="shared" si="97"/>
        <v/>
      </c>
      <c r="I392" s="127"/>
      <c r="J392" s="75" t="str">
        <f t="shared" si="102"/>
        <v/>
      </c>
      <c r="K392" s="127"/>
      <c r="L392" s="31">
        <v>387</v>
      </c>
      <c r="M392" s="31">
        <f t="shared" si="103"/>
        <v>130</v>
      </c>
      <c r="N392" s="31">
        <f t="shared" si="98"/>
        <v>0</v>
      </c>
      <c r="O392" s="31" t="str">
        <f>IF(LEN(Q392)=0,"",DEC2HEX(MOD(HEX2DEC(INDEX(Assembler!$D$13:$D$512,M392))+N392,65536),4))</f>
        <v/>
      </c>
      <c r="P392" s="78" t="str">
        <f t="shared" si="99"/>
        <v/>
      </c>
      <c r="Q392" s="31" t="str">
        <f>INDEX(Assembler!$E$13:$G$512,M392,N392+1)</f>
        <v/>
      </c>
      <c r="R392" s="81"/>
      <c r="S392" s="31" t="str">
        <f t="shared" si="100"/>
        <v/>
      </c>
      <c r="T392" s="31">
        <f t="shared" si="89"/>
        <v>1</v>
      </c>
      <c r="U392" s="31" t="str">
        <f t="shared" si="92"/>
        <v/>
      </c>
      <c r="V392" s="31" t="str">
        <f t="shared" si="93"/>
        <v/>
      </c>
      <c r="W392" s="31" t="str">
        <f>IF(LEN(U392)=0,"",SUM(T$5:T392))</f>
        <v/>
      </c>
      <c r="X392" s="31" t="str">
        <f t="shared" si="94"/>
        <v/>
      </c>
      <c r="Y392" s="31" t="str">
        <f t="shared" si="101"/>
        <v/>
      </c>
    </row>
    <row r="393" spans="1:25" x14ac:dyDescent="0.2">
      <c r="A393" s="127"/>
      <c r="B393" s="82" t="str">
        <f t="shared" si="90"/>
        <v/>
      </c>
      <c r="C393" s="82" t="str">
        <f t="shared" si="91"/>
        <v/>
      </c>
      <c r="D393" s="127"/>
      <c r="E393" s="82" t="str">
        <f t="shared" si="95"/>
        <v/>
      </c>
      <c r="F393" s="82" t="str">
        <f t="shared" si="96"/>
        <v/>
      </c>
      <c r="G393" s="127"/>
      <c r="H393" s="75" t="str">
        <f t="shared" si="97"/>
        <v/>
      </c>
      <c r="I393" s="127"/>
      <c r="J393" s="75" t="str">
        <f t="shared" si="102"/>
        <v/>
      </c>
      <c r="K393" s="127"/>
      <c r="L393" s="31">
        <v>388</v>
      </c>
      <c r="M393" s="31">
        <f t="shared" si="103"/>
        <v>130</v>
      </c>
      <c r="N393" s="31">
        <f t="shared" si="98"/>
        <v>1</v>
      </c>
      <c r="O393" s="31" t="str">
        <f>IF(LEN(Q393)=0,"",DEC2HEX(MOD(HEX2DEC(INDEX(Assembler!$D$13:$D$512,M393))+N393,65536),4))</f>
        <v/>
      </c>
      <c r="P393" s="78" t="str">
        <f t="shared" si="99"/>
        <v/>
      </c>
      <c r="Q393" s="31" t="str">
        <f>INDEX(Assembler!$E$13:$G$512,M393,N393+1)</f>
        <v/>
      </c>
      <c r="R393" s="81"/>
      <c r="S393" s="31" t="str">
        <f t="shared" si="100"/>
        <v/>
      </c>
      <c r="T393" s="31">
        <f t="shared" si="89"/>
        <v>1</v>
      </c>
      <c r="U393" s="31" t="str">
        <f t="shared" si="92"/>
        <v/>
      </c>
      <c r="V393" s="31" t="str">
        <f t="shared" si="93"/>
        <v/>
      </c>
      <c r="W393" s="31" t="str">
        <f>IF(LEN(U393)=0,"",SUM(T$5:T393))</f>
        <v/>
      </c>
      <c r="X393" s="31" t="str">
        <f t="shared" si="94"/>
        <v/>
      </c>
      <c r="Y393" s="31" t="str">
        <f t="shared" si="101"/>
        <v/>
      </c>
    </row>
    <row r="394" spans="1:25" x14ac:dyDescent="0.2">
      <c r="A394" s="127"/>
      <c r="B394" s="82" t="str">
        <f t="shared" si="90"/>
        <v/>
      </c>
      <c r="C394" s="82" t="str">
        <f t="shared" si="91"/>
        <v/>
      </c>
      <c r="D394" s="127"/>
      <c r="E394" s="82" t="str">
        <f t="shared" si="95"/>
        <v/>
      </c>
      <c r="F394" s="82" t="str">
        <f t="shared" si="96"/>
        <v/>
      </c>
      <c r="G394" s="127"/>
      <c r="H394" s="75" t="str">
        <f t="shared" si="97"/>
        <v/>
      </c>
      <c r="I394" s="127"/>
      <c r="J394" s="75" t="str">
        <f t="shared" si="102"/>
        <v/>
      </c>
      <c r="K394" s="127"/>
      <c r="L394" s="31">
        <v>389</v>
      </c>
      <c r="M394" s="31">
        <f t="shared" si="103"/>
        <v>130</v>
      </c>
      <c r="N394" s="31">
        <f t="shared" si="98"/>
        <v>2</v>
      </c>
      <c r="O394" s="31" t="str">
        <f>IF(LEN(Q394)=0,"",DEC2HEX(MOD(HEX2DEC(INDEX(Assembler!$D$13:$D$512,M394))+N394,65536),4))</f>
        <v/>
      </c>
      <c r="P394" s="78" t="str">
        <f t="shared" si="99"/>
        <v/>
      </c>
      <c r="Q394" s="31" t="str">
        <f>INDEX(Assembler!$E$13:$G$512,M394,N394+1)</f>
        <v/>
      </c>
      <c r="R394" s="81"/>
      <c r="S394" s="31" t="str">
        <f t="shared" si="100"/>
        <v/>
      </c>
      <c r="T394" s="31">
        <f t="shared" si="89"/>
        <v>1</v>
      </c>
      <c r="U394" s="31" t="str">
        <f t="shared" si="92"/>
        <v/>
      </c>
      <c r="V394" s="31" t="str">
        <f t="shared" si="93"/>
        <v/>
      </c>
      <c r="W394" s="31" t="str">
        <f>IF(LEN(U394)=0,"",SUM(T$5:T394))</f>
        <v/>
      </c>
      <c r="X394" s="31" t="str">
        <f t="shared" si="94"/>
        <v/>
      </c>
      <c r="Y394" s="31" t="str">
        <f t="shared" si="101"/>
        <v/>
      </c>
    </row>
    <row r="395" spans="1:25" x14ac:dyDescent="0.2">
      <c r="A395" s="127"/>
      <c r="B395" s="82" t="str">
        <f t="shared" si="90"/>
        <v/>
      </c>
      <c r="C395" s="82" t="str">
        <f t="shared" si="91"/>
        <v/>
      </c>
      <c r="D395" s="127"/>
      <c r="E395" s="82" t="str">
        <f t="shared" si="95"/>
        <v/>
      </c>
      <c r="F395" s="82" t="str">
        <f t="shared" si="96"/>
        <v/>
      </c>
      <c r="G395" s="127"/>
      <c r="H395" s="75" t="str">
        <f t="shared" si="97"/>
        <v/>
      </c>
      <c r="I395" s="127"/>
      <c r="J395" s="75" t="str">
        <f t="shared" si="102"/>
        <v/>
      </c>
      <c r="K395" s="127"/>
      <c r="L395" s="31">
        <v>390</v>
      </c>
      <c r="M395" s="31">
        <f t="shared" si="103"/>
        <v>131</v>
      </c>
      <c r="N395" s="31">
        <f t="shared" si="98"/>
        <v>0</v>
      </c>
      <c r="O395" s="31" t="str">
        <f>IF(LEN(Q395)=0,"",DEC2HEX(MOD(HEX2DEC(INDEX(Assembler!$D$13:$D$512,M395))+N395,65536),4))</f>
        <v/>
      </c>
      <c r="P395" s="78" t="str">
        <f t="shared" si="99"/>
        <v/>
      </c>
      <c r="Q395" s="31" t="str">
        <f>INDEX(Assembler!$E$13:$G$512,M395,N395+1)</f>
        <v/>
      </c>
      <c r="R395" s="81"/>
      <c r="S395" s="31" t="str">
        <f t="shared" si="100"/>
        <v/>
      </c>
      <c r="T395" s="31">
        <f t="shared" si="89"/>
        <v>1</v>
      </c>
      <c r="U395" s="31" t="str">
        <f t="shared" si="92"/>
        <v/>
      </c>
      <c r="V395" s="31" t="str">
        <f t="shared" si="93"/>
        <v/>
      </c>
      <c r="W395" s="31" t="str">
        <f>IF(LEN(U395)=0,"",SUM(T$5:T395))</f>
        <v/>
      </c>
      <c r="X395" s="31" t="str">
        <f t="shared" si="94"/>
        <v/>
      </c>
      <c r="Y395" s="31" t="str">
        <f t="shared" si="101"/>
        <v/>
      </c>
    </row>
    <row r="396" spans="1:25" x14ac:dyDescent="0.2">
      <c r="A396" s="127"/>
      <c r="B396" s="82" t="str">
        <f t="shared" si="90"/>
        <v/>
      </c>
      <c r="C396" s="82" t="str">
        <f t="shared" si="91"/>
        <v/>
      </c>
      <c r="D396" s="127"/>
      <c r="E396" s="82" t="str">
        <f t="shared" si="95"/>
        <v/>
      </c>
      <c r="F396" s="82" t="str">
        <f t="shared" si="96"/>
        <v/>
      </c>
      <c r="G396" s="127"/>
      <c r="H396" s="75" t="str">
        <f t="shared" si="97"/>
        <v/>
      </c>
      <c r="I396" s="127"/>
      <c r="J396" s="75" t="str">
        <f t="shared" si="102"/>
        <v/>
      </c>
      <c r="K396" s="127"/>
      <c r="L396" s="31">
        <v>391</v>
      </c>
      <c r="M396" s="31">
        <f t="shared" si="103"/>
        <v>131</v>
      </c>
      <c r="N396" s="31">
        <f t="shared" si="98"/>
        <v>1</v>
      </c>
      <c r="O396" s="31" t="str">
        <f>IF(LEN(Q396)=0,"",DEC2HEX(MOD(HEX2DEC(INDEX(Assembler!$D$13:$D$512,M396))+N396,65536),4))</f>
        <v/>
      </c>
      <c r="P396" s="78" t="str">
        <f t="shared" si="99"/>
        <v/>
      </c>
      <c r="Q396" s="31" t="str">
        <f>INDEX(Assembler!$E$13:$G$512,M396,N396+1)</f>
        <v/>
      </c>
      <c r="R396" s="81"/>
      <c r="S396" s="31" t="str">
        <f t="shared" si="100"/>
        <v/>
      </c>
      <c r="T396" s="31">
        <f t="shared" si="89"/>
        <v>1</v>
      </c>
      <c r="U396" s="31" t="str">
        <f t="shared" si="92"/>
        <v/>
      </c>
      <c r="V396" s="31" t="str">
        <f t="shared" si="93"/>
        <v/>
      </c>
      <c r="W396" s="31" t="str">
        <f>IF(LEN(U396)=0,"",SUM(T$5:T396))</f>
        <v/>
      </c>
      <c r="X396" s="31" t="str">
        <f t="shared" si="94"/>
        <v/>
      </c>
      <c r="Y396" s="31" t="str">
        <f t="shared" si="101"/>
        <v/>
      </c>
    </row>
    <row r="397" spans="1:25" x14ac:dyDescent="0.2">
      <c r="A397" s="127"/>
      <c r="B397" s="82" t="str">
        <f t="shared" si="90"/>
        <v/>
      </c>
      <c r="C397" s="82" t="str">
        <f t="shared" si="91"/>
        <v/>
      </c>
      <c r="D397" s="127"/>
      <c r="E397" s="82" t="str">
        <f t="shared" si="95"/>
        <v/>
      </c>
      <c r="F397" s="82" t="str">
        <f t="shared" si="96"/>
        <v/>
      </c>
      <c r="G397" s="127"/>
      <c r="H397" s="75" t="str">
        <f t="shared" si="97"/>
        <v/>
      </c>
      <c r="I397" s="127"/>
      <c r="J397" s="75" t="str">
        <f t="shared" si="102"/>
        <v/>
      </c>
      <c r="K397" s="127"/>
      <c r="L397" s="31">
        <v>392</v>
      </c>
      <c r="M397" s="31">
        <f t="shared" si="103"/>
        <v>131</v>
      </c>
      <c r="N397" s="31">
        <f t="shared" si="98"/>
        <v>2</v>
      </c>
      <c r="O397" s="31" t="str">
        <f>IF(LEN(Q397)=0,"",DEC2HEX(MOD(HEX2DEC(INDEX(Assembler!$D$13:$D$512,M397))+N397,65536),4))</f>
        <v/>
      </c>
      <c r="P397" s="78" t="str">
        <f t="shared" si="99"/>
        <v/>
      </c>
      <c r="Q397" s="31" t="str">
        <f>INDEX(Assembler!$E$13:$G$512,M397,N397+1)</f>
        <v/>
      </c>
      <c r="R397" s="81"/>
      <c r="S397" s="31" t="str">
        <f t="shared" si="100"/>
        <v/>
      </c>
      <c r="T397" s="31">
        <f t="shared" si="89"/>
        <v>1</v>
      </c>
      <c r="U397" s="31" t="str">
        <f t="shared" si="92"/>
        <v/>
      </c>
      <c r="V397" s="31" t="str">
        <f t="shared" si="93"/>
        <v/>
      </c>
      <c r="W397" s="31" t="str">
        <f>IF(LEN(U397)=0,"",SUM(T$5:T397))</f>
        <v/>
      </c>
      <c r="X397" s="31" t="str">
        <f t="shared" si="94"/>
        <v/>
      </c>
      <c r="Y397" s="31" t="str">
        <f t="shared" si="101"/>
        <v/>
      </c>
    </row>
    <row r="398" spans="1:25" x14ac:dyDescent="0.2">
      <c r="A398" s="127"/>
      <c r="B398" s="82" t="str">
        <f t="shared" si="90"/>
        <v/>
      </c>
      <c r="C398" s="82" t="str">
        <f t="shared" si="91"/>
        <v/>
      </c>
      <c r="D398" s="127"/>
      <c r="E398" s="82" t="str">
        <f t="shared" si="95"/>
        <v/>
      </c>
      <c r="F398" s="82" t="str">
        <f t="shared" si="96"/>
        <v/>
      </c>
      <c r="G398" s="127"/>
      <c r="H398" s="75" t="str">
        <f t="shared" si="97"/>
        <v/>
      </c>
      <c r="I398" s="127"/>
      <c r="J398" s="75" t="str">
        <f t="shared" si="102"/>
        <v/>
      </c>
      <c r="K398" s="127"/>
      <c r="L398" s="31">
        <v>393</v>
      </c>
      <c r="M398" s="31">
        <f t="shared" si="103"/>
        <v>132</v>
      </c>
      <c r="N398" s="31">
        <f t="shared" si="98"/>
        <v>0</v>
      </c>
      <c r="O398" s="31" t="str">
        <f>IF(LEN(Q398)=0,"",DEC2HEX(MOD(HEX2DEC(INDEX(Assembler!$D$13:$D$512,M398))+N398,65536),4))</f>
        <v/>
      </c>
      <c r="P398" s="78" t="str">
        <f t="shared" si="99"/>
        <v/>
      </c>
      <c r="Q398" s="31" t="str">
        <f>INDEX(Assembler!$E$13:$G$512,M398,N398+1)</f>
        <v/>
      </c>
      <c r="R398" s="81"/>
      <c r="S398" s="31" t="str">
        <f t="shared" si="100"/>
        <v/>
      </c>
      <c r="T398" s="31">
        <f t="shared" si="89"/>
        <v>1</v>
      </c>
      <c r="U398" s="31" t="str">
        <f t="shared" si="92"/>
        <v/>
      </c>
      <c r="V398" s="31" t="str">
        <f t="shared" si="93"/>
        <v/>
      </c>
      <c r="W398" s="31" t="str">
        <f>IF(LEN(U398)=0,"",SUM(T$5:T398))</f>
        <v/>
      </c>
      <c r="X398" s="31" t="str">
        <f t="shared" si="94"/>
        <v/>
      </c>
      <c r="Y398" s="31" t="str">
        <f t="shared" si="101"/>
        <v/>
      </c>
    </row>
    <row r="399" spans="1:25" x14ac:dyDescent="0.2">
      <c r="A399" s="127"/>
      <c r="B399" s="82" t="str">
        <f t="shared" si="90"/>
        <v/>
      </c>
      <c r="C399" s="82" t="str">
        <f t="shared" si="91"/>
        <v/>
      </c>
      <c r="D399" s="127"/>
      <c r="E399" s="82" t="str">
        <f t="shared" si="95"/>
        <v/>
      </c>
      <c r="F399" s="82" t="str">
        <f t="shared" si="96"/>
        <v/>
      </c>
      <c r="G399" s="127"/>
      <c r="H399" s="75" t="str">
        <f t="shared" si="97"/>
        <v/>
      </c>
      <c r="I399" s="127"/>
      <c r="J399" s="75" t="str">
        <f t="shared" si="102"/>
        <v/>
      </c>
      <c r="K399" s="127"/>
      <c r="L399" s="31">
        <v>394</v>
      </c>
      <c r="M399" s="31">
        <f t="shared" si="103"/>
        <v>132</v>
      </c>
      <c r="N399" s="31">
        <f t="shared" si="98"/>
        <v>1</v>
      </c>
      <c r="O399" s="31" t="str">
        <f>IF(LEN(Q399)=0,"",DEC2HEX(MOD(HEX2DEC(INDEX(Assembler!$D$13:$D$512,M399))+N399,65536),4))</f>
        <v/>
      </c>
      <c r="P399" s="78" t="str">
        <f t="shared" si="99"/>
        <v/>
      </c>
      <c r="Q399" s="31" t="str">
        <f>INDEX(Assembler!$E$13:$G$512,M399,N399+1)</f>
        <v/>
      </c>
      <c r="R399" s="81"/>
      <c r="S399" s="31" t="str">
        <f t="shared" si="100"/>
        <v/>
      </c>
      <c r="T399" s="31">
        <f t="shared" si="89"/>
        <v>1</v>
      </c>
      <c r="U399" s="31" t="str">
        <f t="shared" si="92"/>
        <v/>
      </c>
      <c r="V399" s="31" t="str">
        <f t="shared" si="93"/>
        <v/>
      </c>
      <c r="W399" s="31" t="str">
        <f>IF(LEN(U399)=0,"",SUM(T$5:T399))</f>
        <v/>
      </c>
      <c r="X399" s="31" t="str">
        <f t="shared" si="94"/>
        <v/>
      </c>
      <c r="Y399" s="31" t="str">
        <f t="shared" si="101"/>
        <v/>
      </c>
    </row>
    <row r="400" spans="1:25" x14ac:dyDescent="0.2">
      <c r="A400" s="127"/>
      <c r="B400" s="82" t="str">
        <f t="shared" si="90"/>
        <v/>
      </c>
      <c r="C400" s="82" t="str">
        <f t="shared" si="91"/>
        <v/>
      </c>
      <c r="D400" s="127"/>
      <c r="E400" s="82" t="str">
        <f t="shared" si="95"/>
        <v/>
      </c>
      <c r="F400" s="82" t="str">
        <f t="shared" si="96"/>
        <v/>
      </c>
      <c r="G400" s="127"/>
      <c r="H400" s="75" t="str">
        <f t="shared" si="97"/>
        <v/>
      </c>
      <c r="I400" s="127"/>
      <c r="J400" s="75" t="str">
        <f t="shared" si="102"/>
        <v/>
      </c>
      <c r="K400" s="127"/>
      <c r="L400" s="31">
        <v>395</v>
      </c>
      <c r="M400" s="31">
        <f t="shared" si="103"/>
        <v>132</v>
      </c>
      <c r="N400" s="31">
        <f t="shared" si="98"/>
        <v>2</v>
      </c>
      <c r="O400" s="31" t="str">
        <f>IF(LEN(Q400)=0,"",DEC2HEX(MOD(HEX2DEC(INDEX(Assembler!$D$13:$D$512,M400))+N400,65536),4))</f>
        <v/>
      </c>
      <c r="P400" s="78" t="str">
        <f t="shared" si="99"/>
        <v/>
      </c>
      <c r="Q400" s="31" t="str">
        <f>INDEX(Assembler!$E$13:$G$512,M400,N400+1)</f>
        <v/>
      </c>
      <c r="R400" s="81"/>
      <c r="S400" s="31" t="str">
        <f t="shared" si="100"/>
        <v/>
      </c>
      <c r="T400" s="31">
        <f t="shared" si="89"/>
        <v>1</v>
      </c>
      <c r="U400" s="31" t="str">
        <f t="shared" si="92"/>
        <v/>
      </c>
      <c r="V400" s="31" t="str">
        <f t="shared" si="93"/>
        <v/>
      </c>
      <c r="W400" s="31" t="str">
        <f>IF(LEN(U400)=0,"",SUM(T$5:T400))</f>
        <v/>
      </c>
      <c r="X400" s="31" t="str">
        <f t="shared" si="94"/>
        <v/>
      </c>
      <c r="Y400" s="31" t="str">
        <f t="shared" si="101"/>
        <v/>
      </c>
    </row>
    <row r="401" spans="1:25" x14ac:dyDescent="0.2">
      <c r="A401" s="127"/>
      <c r="B401" s="82" t="str">
        <f t="shared" si="90"/>
        <v/>
      </c>
      <c r="C401" s="82" t="str">
        <f t="shared" si="91"/>
        <v/>
      </c>
      <c r="D401" s="127"/>
      <c r="E401" s="82" t="str">
        <f t="shared" si="95"/>
        <v/>
      </c>
      <c r="F401" s="82" t="str">
        <f t="shared" si="96"/>
        <v/>
      </c>
      <c r="G401" s="127"/>
      <c r="H401" s="75" t="str">
        <f t="shared" si="97"/>
        <v/>
      </c>
      <c r="I401" s="127"/>
      <c r="J401" s="75" t="str">
        <f t="shared" si="102"/>
        <v/>
      </c>
      <c r="K401" s="127"/>
      <c r="L401" s="31">
        <v>396</v>
      </c>
      <c r="M401" s="31">
        <f t="shared" si="103"/>
        <v>133</v>
      </c>
      <c r="N401" s="31">
        <f t="shared" si="98"/>
        <v>0</v>
      </c>
      <c r="O401" s="31" t="str">
        <f>IF(LEN(Q401)=0,"",DEC2HEX(MOD(HEX2DEC(INDEX(Assembler!$D$13:$D$512,M401))+N401,65536),4))</f>
        <v/>
      </c>
      <c r="P401" s="78" t="str">
        <f t="shared" si="99"/>
        <v/>
      </c>
      <c r="Q401" s="31" t="str">
        <f>INDEX(Assembler!$E$13:$G$512,M401,N401+1)</f>
        <v/>
      </c>
      <c r="R401" s="81"/>
      <c r="S401" s="31" t="str">
        <f t="shared" si="100"/>
        <v/>
      </c>
      <c r="T401" s="31">
        <f t="shared" si="89"/>
        <v>1</v>
      </c>
      <c r="U401" s="31" t="str">
        <f t="shared" si="92"/>
        <v/>
      </c>
      <c r="V401" s="31" t="str">
        <f t="shared" si="93"/>
        <v/>
      </c>
      <c r="W401" s="31" t="str">
        <f>IF(LEN(U401)=0,"",SUM(T$5:T401))</f>
        <v/>
      </c>
      <c r="X401" s="31" t="str">
        <f t="shared" si="94"/>
        <v/>
      </c>
      <c r="Y401" s="31" t="str">
        <f t="shared" si="101"/>
        <v/>
      </c>
    </row>
    <row r="402" spans="1:25" x14ac:dyDescent="0.2">
      <c r="A402" s="127"/>
      <c r="B402" s="82" t="str">
        <f t="shared" si="90"/>
        <v/>
      </c>
      <c r="C402" s="82" t="str">
        <f t="shared" si="91"/>
        <v/>
      </c>
      <c r="D402" s="127"/>
      <c r="E402" s="82" t="str">
        <f t="shared" si="95"/>
        <v/>
      </c>
      <c r="F402" s="82" t="str">
        <f t="shared" si="96"/>
        <v/>
      </c>
      <c r="G402" s="127"/>
      <c r="H402" s="75" t="str">
        <f t="shared" si="97"/>
        <v/>
      </c>
      <c r="I402" s="127"/>
      <c r="J402" s="75" t="str">
        <f t="shared" si="102"/>
        <v/>
      </c>
      <c r="K402" s="127"/>
      <c r="L402" s="31">
        <v>397</v>
      </c>
      <c r="M402" s="31">
        <f t="shared" si="103"/>
        <v>133</v>
      </c>
      <c r="N402" s="31">
        <f t="shared" si="98"/>
        <v>1</v>
      </c>
      <c r="O402" s="31" t="str">
        <f>IF(LEN(Q402)=0,"",DEC2HEX(MOD(HEX2DEC(INDEX(Assembler!$D$13:$D$512,M402))+N402,65536),4))</f>
        <v/>
      </c>
      <c r="P402" s="78" t="str">
        <f t="shared" si="99"/>
        <v/>
      </c>
      <c r="Q402" s="31" t="str">
        <f>INDEX(Assembler!$E$13:$G$512,M402,N402+1)</f>
        <v/>
      </c>
      <c r="R402" s="81"/>
      <c r="S402" s="31" t="str">
        <f t="shared" si="100"/>
        <v/>
      </c>
      <c r="T402" s="31">
        <f t="shared" ref="T402:T465" si="104">IF(LEN(S402)=0,1,IF(S402-1=S401,IF(L402&lt;16,0,IF(SUM(T387:T401)=0,1,0)),1))</f>
        <v>1</v>
      </c>
      <c r="U402" s="31" t="str">
        <f t="shared" si="92"/>
        <v/>
      </c>
      <c r="V402" s="31" t="str">
        <f t="shared" si="93"/>
        <v/>
      </c>
      <c r="W402" s="31" t="str">
        <f>IF(LEN(U402)=0,"",SUM(T$5:T402))</f>
        <v/>
      </c>
      <c r="X402" s="31" t="str">
        <f t="shared" si="94"/>
        <v/>
      </c>
      <c r="Y402" s="31" t="str">
        <f t="shared" si="101"/>
        <v/>
      </c>
    </row>
    <row r="403" spans="1:25" x14ac:dyDescent="0.2">
      <c r="A403" s="127"/>
      <c r="B403" s="82" t="str">
        <f t="shared" si="90"/>
        <v/>
      </c>
      <c r="C403" s="82" t="str">
        <f t="shared" si="91"/>
        <v/>
      </c>
      <c r="D403" s="127"/>
      <c r="E403" s="82" t="str">
        <f t="shared" si="95"/>
        <v/>
      </c>
      <c r="F403" s="82" t="str">
        <f t="shared" si="96"/>
        <v/>
      </c>
      <c r="G403" s="127"/>
      <c r="H403" s="75" t="str">
        <f t="shared" si="97"/>
        <v/>
      </c>
      <c r="I403" s="127"/>
      <c r="J403" s="75" t="str">
        <f t="shared" si="102"/>
        <v/>
      </c>
      <c r="K403" s="127"/>
      <c r="L403" s="31">
        <v>398</v>
      </c>
      <c r="M403" s="31">
        <f t="shared" si="103"/>
        <v>133</v>
      </c>
      <c r="N403" s="31">
        <f t="shared" si="98"/>
        <v>2</v>
      </c>
      <c r="O403" s="31" t="str">
        <f>IF(LEN(Q403)=0,"",DEC2HEX(MOD(HEX2DEC(INDEX(Assembler!$D$13:$D$512,M403))+N403,65536),4))</f>
        <v/>
      </c>
      <c r="P403" s="78" t="str">
        <f t="shared" si="99"/>
        <v/>
      </c>
      <c r="Q403" s="31" t="str">
        <f>INDEX(Assembler!$E$13:$G$512,M403,N403+1)</f>
        <v/>
      </c>
      <c r="R403" s="81"/>
      <c r="S403" s="31" t="str">
        <f t="shared" si="100"/>
        <v/>
      </c>
      <c r="T403" s="31">
        <f t="shared" si="104"/>
        <v>1</v>
      </c>
      <c r="U403" s="31" t="str">
        <f t="shared" si="92"/>
        <v/>
      </c>
      <c r="V403" s="31" t="str">
        <f t="shared" si="93"/>
        <v/>
      </c>
      <c r="W403" s="31" t="str">
        <f>IF(LEN(U403)=0,"",SUM(T$5:T403))</f>
        <v/>
      </c>
      <c r="X403" s="31" t="str">
        <f t="shared" si="94"/>
        <v/>
      </c>
      <c r="Y403" s="31" t="str">
        <f t="shared" si="101"/>
        <v/>
      </c>
    </row>
    <row r="404" spans="1:25" x14ac:dyDescent="0.2">
      <c r="A404" s="127"/>
      <c r="B404" s="82" t="str">
        <f t="shared" si="90"/>
        <v/>
      </c>
      <c r="C404" s="82" t="str">
        <f t="shared" si="91"/>
        <v/>
      </c>
      <c r="D404" s="127"/>
      <c r="E404" s="82" t="str">
        <f t="shared" si="95"/>
        <v/>
      </c>
      <c r="F404" s="82" t="str">
        <f t="shared" si="96"/>
        <v/>
      </c>
      <c r="G404" s="127"/>
      <c r="H404" s="75" t="str">
        <f t="shared" si="97"/>
        <v/>
      </c>
      <c r="I404" s="127"/>
      <c r="J404" s="75" t="str">
        <f t="shared" si="102"/>
        <v/>
      </c>
      <c r="K404" s="127"/>
      <c r="L404" s="31">
        <v>399</v>
      </c>
      <c r="M404" s="31">
        <f t="shared" si="103"/>
        <v>134</v>
      </c>
      <c r="N404" s="31">
        <f t="shared" si="98"/>
        <v>0</v>
      </c>
      <c r="O404" s="31" t="str">
        <f>IF(LEN(Q404)=0,"",DEC2HEX(MOD(HEX2DEC(INDEX(Assembler!$D$13:$D$512,M404))+N404,65536),4))</f>
        <v/>
      </c>
      <c r="P404" s="78" t="str">
        <f t="shared" si="99"/>
        <v/>
      </c>
      <c r="Q404" s="31" t="str">
        <f>INDEX(Assembler!$E$13:$G$512,M404,N404+1)</f>
        <v/>
      </c>
      <c r="R404" s="81"/>
      <c r="S404" s="31" t="str">
        <f t="shared" si="100"/>
        <v/>
      </c>
      <c r="T404" s="31">
        <f t="shared" si="104"/>
        <v>1</v>
      </c>
      <c r="U404" s="31" t="str">
        <f t="shared" si="92"/>
        <v/>
      </c>
      <c r="V404" s="31" t="str">
        <f t="shared" si="93"/>
        <v/>
      </c>
      <c r="W404" s="31" t="str">
        <f>IF(LEN(U404)=0,"",SUM(T$5:T404))</f>
        <v/>
      </c>
      <c r="X404" s="31" t="str">
        <f t="shared" si="94"/>
        <v/>
      </c>
      <c r="Y404" s="31" t="str">
        <f t="shared" si="101"/>
        <v/>
      </c>
    </row>
    <row r="405" spans="1:25" x14ac:dyDescent="0.2">
      <c r="A405" s="127"/>
      <c r="B405" s="82" t="str">
        <f t="shared" si="90"/>
        <v/>
      </c>
      <c r="C405" s="82" t="str">
        <f t="shared" si="91"/>
        <v/>
      </c>
      <c r="D405" s="127"/>
      <c r="E405" s="82" t="str">
        <f t="shared" si="95"/>
        <v/>
      </c>
      <c r="F405" s="82" t="str">
        <f t="shared" si="96"/>
        <v/>
      </c>
      <c r="G405" s="127"/>
      <c r="H405" s="75" t="str">
        <f t="shared" si="97"/>
        <v/>
      </c>
      <c r="I405" s="127"/>
      <c r="J405" s="75" t="str">
        <f t="shared" si="102"/>
        <v/>
      </c>
      <c r="K405" s="127"/>
      <c r="L405" s="31">
        <v>400</v>
      </c>
      <c r="M405" s="31">
        <f t="shared" si="103"/>
        <v>134</v>
      </c>
      <c r="N405" s="31">
        <f t="shared" si="98"/>
        <v>1</v>
      </c>
      <c r="O405" s="31" t="str">
        <f>IF(LEN(Q405)=0,"",DEC2HEX(MOD(HEX2DEC(INDEX(Assembler!$D$13:$D$512,M405))+N405,65536),4))</f>
        <v/>
      </c>
      <c r="P405" s="78" t="str">
        <f t="shared" si="99"/>
        <v/>
      </c>
      <c r="Q405" s="31" t="str">
        <f>INDEX(Assembler!$E$13:$G$512,M405,N405+1)</f>
        <v/>
      </c>
      <c r="R405" s="81"/>
      <c r="S405" s="31" t="str">
        <f t="shared" si="100"/>
        <v/>
      </c>
      <c r="T405" s="31">
        <f t="shared" si="104"/>
        <v>1</v>
      </c>
      <c r="U405" s="31" t="str">
        <f t="shared" si="92"/>
        <v/>
      </c>
      <c r="V405" s="31" t="str">
        <f t="shared" si="93"/>
        <v/>
      </c>
      <c r="W405" s="31" t="str">
        <f>IF(LEN(U405)=0,"",SUM(T$5:T405))</f>
        <v/>
      </c>
      <c r="X405" s="31" t="str">
        <f t="shared" si="94"/>
        <v/>
      </c>
      <c r="Y405" s="31" t="str">
        <f t="shared" si="101"/>
        <v/>
      </c>
    </row>
    <row r="406" spans="1:25" x14ac:dyDescent="0.2">
      <c r="A406" s="127"/>
      <c r="B406" s="82" t="str">
        <f t="shared" si="90"/>
        <v/>
      </c>
      <c r="C406" s="82" t="str">
        <f t="shared" si="91"/>
        <v/>
      </c>
      <c r="D406" s="127"/>
      <c r="E406" s="82" t="str">
        <f t="shared" si="95"/>
        <v/>
      </c>
      <c r="F406" s="82" t="str">
        <f t="shared" si="96"/>
        <v/>
      </c>
      <c r="G406" s="127"/>
      <c r="H406" s="75" t="str">
        <f t="shared" si="97"/>
        <v/>
      </c>
      <c r="I406" s="127"/>
      <c r="J406" s="75" t="str">
        <f t="shared" si="102"/>
        <v/>
      </c>
      <c r="K406" s="127"/>
      <c r="L406" s="31">
        <v>401</v>
      </c>
      <c r="M406" s="31">
        <f t="shared" si="103"/>
        <v>134</v>
      </c>
      <c r="N406" s="31">
        <f t="shared" si="98"/>
        <v>2</v>
      </c>
      <c r="O406" s="31" t="str">
        <f>IF(LEN(Q406)=0,"",DEC2HEX(MOD(HEX2DEC(INDEX(Assembler!$D$13:$D$512,M406))+N406,65536),4))</f>
        <v/>
      </c>
      <c r="P406" s="78" t="str">
        <f t="shared" si="99"/>
        <v/>
      </c>
      <c r="Q406" s="31" t="str">
        <f>INDEX(Assembler!$E$13:$G$512,M406,N406+1)</f>
        <v/>
      </c>
      <c r="R406" s="81"/>
      <c r="S406" s="31" t="str">
        <f t="shared" si="100"/>
        <v/>
      </c>
      <c r="T406" s="31">
        <f t="shared" si="104"/>
        <v>1</v>
      </c>
      <c r="U406" s="31" t="str">
        <f t="shared" si="92"/>
        <v/>
      </c>
      <c r="V406" s="31" t="str">
        <f t="shared" si="93"/>
        <v/>
      </c>
      <c r="W406" s="31" t="str">
        <f>IF(LEN(U406)=0,"",SUM(T$5:T406))</f>
        <v/>
      </c>
      <c r="X406" s="31" t="str">
        <f t="shared" si="94"/>
        <v/>
      </c>
      <c r="Y406" s="31" t="str">
        <f t="shared" si="101"/>
        <v/>
      </c>
    </row>
    <row r="407" spans="1:25" x14ac:dyDescent="0.2">
      <c r="A407" s="127"/>
      <c r="B407" s="82" t="str">
        <f t="shared" si="90"/>
        <v/>
      </c>
      <c r="C407" s="82" t="str">
        <f t="shared" si="91"/>
        <v/>
      </c>
      <c r="D407" s="127"/>
      <c r="E407" s="82" t="str">
        <f t="shared" si="95"/>
        <v/>
      </c>
      <c r="F407" s="82" t="str">
        <f t="shared" si="96"/>
        <v/>
      </c>
      <c r="G407" s="127"/>
      <c r="H407" s="75" t="str">
        <f t="shared" si="97"/>
        <v/>
      </c>
      <c r="I407" s="127"/>
      <c r="J407" s="75" t="str">
        <f t="shared" si="102"/>
        <v/>
      </c>
      <c r="K407" s="127"/>
      <c r="L407" s="31">
        <v>402</v>
      </c>
      <c r="M407" s="31">
        <f t="shared" si="103"/>
        <v>135</v>
      </c>
      <c r="N407" s="31">
        <f t="shared" si="98"/>
        <v>0</v>
      </c>
      <c r="O407" s="31" t="str">
        <f>IF(LEN(Q407)=0,"",DEC2HEX(MOD(HEX2DEC(INDEX(Assembler!$D$13:$D$512,M407))+N407,65536),4))</f>
        <v/>
      </c>
      <c r="P407" s="78" t="str">
        <f t="shared" si="99"/>
        <v/>
      </c>
      <c r="Q407" s="31" t="str">
        <f>INDEX(Assembler!$E$13:$G$512,M407,N407+1)</f>
        <v/>
      </c>
      <c r="R407" s="81"/>
      <c r="S407" s="31" t="str">
        <f t="shared" si="100"/>
        <v/>
      </c>
      <c r="T407" s="31">
        <f t="shared" si="104"/>
        <v>1</v>
      </c>
      <c r="U407" s="31" t="str">
        <f t="shared" si="92"/>
        <v/>
      </c>
      <c r="V407" s="31" t="str">
        <f t="shared" si="93"/>
        <v/>
      </c>
      <c r="W407" s="31" t="str">
        <f>IF(LEN(U407)=0,"",SUM(T$5:T407))</f>
        <v/>
      </c>
      <c r="X407" s="31" t="str">
        <f t="shared" si="94"/>
        <v/>
      </c>
      <c r="Y407" s="31" t="str">
        <f t="shared" si="101"/>
        <v/>
      </c>
    </row>
    <row r="408" spans="1:25" x14ac:dyDescent="0.2">
      <c r="A408" s="127"/>
      <c r="B408" s="82" t="str">
        <f t="shared" si="90"/>
        <v/>
      </c>
      <c r="C408" s="82" t="str">
        <f t="shared" si="91"/>
        <v/>
      </c>
      <c r="D408" s="127"/>
      <c r="E408" s="82" t="str">
        <f t="shared" si="95"/>
        <v/>
      </c>
      <c r="F408" s="82" t="str">
        <f t="shared" si="96"/>
        <v/>
      </c>
      <c r="G408" s="127"/>
      <c r="H408" s="75" t="str">
        <f t="shared" si="97"/>
        <v/>
      </c>
      <c r="I408" s="127"/>
      <c r="J408" s="75" t="str">
        <f t="shared" si="102"/>
        <v/>
      </c>
      <c r="K408" s="127"/>
      <c r="L408" s="31">
        <v>403</v>
      </c>
      <c r="M408" s="31">
        <f t="shared" si="103"/>
        <v>135</v>
      </c>
      <c r="N408" s="31">
        <f t="shared" si="98"/>
        <v>1</v>
      </c>
      <c r="O408" s="31" t="str">
        <f>IF(LEN(Q408)=0,"",DEC2HEX(MOD(HEX2DEC(INDEX(Assembler!$D$13:$D$512,M408))+N408,65536),4))</f>
        <v/>
      </c>
      <c r="P408" s="78" t="str">
        <f t="shared" si="99"/>
        <v/>
      </c>
      <c r="Q408" s="31" t="str">
        <f>INDEX(Assembler!$E$13:$G$512,M408,N408+1)</f>
        <v/>
      </c>
      <c r="R408" s="81"/>
      <c r="S408" s="31" t="str">
        <f t="shared" si="100"/>
        <v/>
      </c>
      <c r="T408" s="31">
        <f t="shared" si="104"/>
        <v>1</v>
      </c>
      <c r="U408" s="31" t="str">
        <f t="shared" si="92"/>
        <v/>
      </c>
      <c r="V408" s="31" t="str">
        <f t="shared" si="93"/>
        <v/>
      </c>
      <c r="W408" s="31" t="str">
        <f>IF(LEN(U408)=0,"",SUM(T$5:T408))</f>
        <v/>
      </c>
      <c r="X408" s="31" t="str">
        <f t="shared" si="94"/>
        <v/>
      </c>
      <c r="Y408" s="31" t="str">
        <f t="shared" si="101"/>
        <v/>
      </c>
    </row>
    <row r="409" spans="1:25" x14ac:dyDescent="0.2">
      <c r="A409" s="127"/>
      <c r="B409" s="82" t="str">
        <f t="shared" si="90"/>
        <v/>
      </c>
      <c r="C409" s="82" t="str">
        <f t="shared" si="91"/>
        <v/>
      </c>
      <c r="D409" s="127"/>
      <c r="E409" s="82" t="str">
        <f t="shared" si="95"/>
        <v/>
      </c>
      <c r="F409" s="82" t="str">
        <f t="shared" si="96"/>
        <v/>
      </c>
      <c r="G409" s="127"/>
      <c r="H409" s="75" t="str">
        <f t="shared" si="97"/>
        <v/>
      </c>
      <c r="I409" s="127"/>
      <c r="J409" s="75" t="str">
        <f t="shared" si="102"/>
        <v/>
      </c>
      <c r="K409" s="127"/>
      <c r="L409" s="31">
        <v>404</v>
      </c>
      <c r="M409" s="31">
        <f t="shared" si="103"/>
        <v>135</v>
      </c>
      <c r="N409" s="31">
        <f t="shared" si="98"/>
        <v>2</v>
      </c>
      <c r="O409" s="31" t="str">
        <f>IF(LEN(Q409)=0,"",DEC2HEX(MOD(HEX2DEC(INDEX(Assembler!$D$13:$D$512,M409))+N409,65536),4))</f>
        <v/>
      </c>
      <c r="P409" s="78" t="str">
        <f t="shared" si="99"/>
        <v/>
      </c>
      <c r="Q409" s="31" t="str">
        <f>INDEX(Assembler!$E$13:$G$512,M409,N409+1)</f>
        <v/>
      </c>
      <c r="R409" s="81"/>
      <c r="S409" s="31" t="str">
        <f t="shared" si="100"/>
        <v/>
      </c>
      <c r="T409" s="31">
        <f t="shared" si="104"/>
        <v>1</v>
      </c>
      <c r="U409" s="31" t="str">
        <f t="shared" si="92"/>
        <v/>
      </c>
      <c r="V409" s="31" t="str">
        <f t="shared" si="93"/>
        <v/>
      </c>
      <c r="W409" s="31" t="str">
        <f>IF(LEN(U409)=0,"",SUM(T$5:T409))</f>
        <v/>
      </c>
      <c r="X409" s="31" t="str">
        <f t="shared" si="94"/>
        <v/>
      </c>
      <c r="Y409" s="31" t="str">
        <f t="shared" si="101"/>
        <v/>
      </c>
    </row>
    <row r="410" spans="1:25" x14ac:dyDescent="0.2">
      <c r="A410" s="127"/>
      <c r="B410" s="82" t="str">
        <f t="shared" si="90"/>
        <v/>
      </c>
      <c r="C410" s="82" t="str">
        <f t="shared" si="91"/>
        <v/>
      </c>
      <c r="D410" s="127"/>
      <c r="E410" s="82" t="str">
        <f t="shared" si="95"/>
        <v/>
      </c>
      <c r="F410" s="82" t="str">
        <f t="shared" si="96"/>
        <v/>
      </c>
      <c r="G410" s="127"/>
      <c r="H410" s="75" t="str">
        <f t="shared" si="97"/>
        <v/>
      </c>
      <c r="I410" s="127"/>
      <c r="J410" s="75" t="str">
        <f t="shared" si="102"/>
        <v/>
      </c>
      <c r="K410" s="127"/>
      <c r="L410" s="31">
        <v>405</v>
      </c>
      <c r="M410" s="31">
        <f t="shared" si="103"/>
        <v>136</v>
      </c>
      <c r="N410" s="31">
        <f t="shared" si="98"/>
        <v>0</v>
      </c>
      <c r="O410" s="31" t="str">
        <f>IF(LEN(Q410)=0,"",DEC2HEX(MOD(HEX2DEC(INDEX(Assembler!$D$13:$D$512,M410))+N410,65536),4))</f>
        <v/>
      </c>
      <c r="P410" s="78" t="str">
        <f t="shared" si="99"/>
        <v/>
      </c>
      <c r="Q410" s="31" t="str">
        <f>INDEX(Assembler!$E$13:$G$512,M410,N410+1)</f>
        <v/>
      </c>
      <c r="R410" s="81"/>
      <c r="S410" s="31" t="str">
        <f t="shared" si="100"/>
        <v/>
      </c>
      <c r="T410" s="31">
        <f t="shared" si="104"/>
        <v>1</v>
      </c>
      <c r="U410" s="31" t="str">
        <f t="shared" si="92"/>
        <v/>
      </c>
      <c r="V410" s="31" t="str">
        <f t="shared" si="93"/>
        <v/>
      </c>
      <c r="W410" s="31" t="str">
        <f>IF(LEN(U410)=0,"",SUM(T$5:T410))</f>
        <v/>
      </c>
      <c r="X410" s="31" t="str">
        <f t="shared" si="94"/>
        <v/>
      </c>
      <c r="Y410" s="31" t="str">
        <f t="shared" si="101"/>
        <v/>
      </c>
    </row>
    <row r="411" spans="1:25" x14ac:dyDescent="0.2">
      <c r="A411" s="127"/>
      <c r="B411" s="82" t="str">
        <f t="shared" si="90"/>
        <v/>
      </c>
      <c r="C411" s="82" t="str">
        <f t="shared" si="91"/>
        <v/>
      </c>
      <c r="D411" s="127"/>
      <c r="E411" s="82" t="str">
        <f t="shared" si="95"/>
        <v/>
      </c>
      <c r="F411" s="82" t="str">
        <f t="shared" si="96"/>
        <v/>
      </c>
      <c r="G411" s="127"/>
      <c r="H411" s="75" t="str">
        <f t="shared" si="97"/>
        <v/>
      </c>
      <c r="I411" s="127"/>
      <c r="J411" s="75" t="str">
        <f t="shared" si="102"/>
        <v/>
      </c>
      <c r="K411" s="127"/>
      <c r="L411" s="31">
        <v>406</v>
      </c>
      <c r="M411" s="31">
        <f t="shared" si="103"/>
        <v>136</v>
      </c>
      <c r="N411" s="31">
        <f t="shared" si="98"/>
        <v>1</v>
      </c>
      <c r="O411" s="31" t="str">
        <f>IF(LEN(Q411)=0,"",DEC2HEX(MOD(HEX2DEC(INDEX(Assembler!$D$13:$D$512,M411))+N411,65536),4))</f>
        <v/>
      </c>
      <c r="P411" s="78" t="str">
        <f t="shared" si="99"/>
        <v/>
      </c>
      <c r="Q411" s="31" t="str">
        <f>INDEX(Assembler!$E$13:$G$512,M411,N411+1)</f>
        <v/>
      </c>
      <c r="R411" s="81"/>
      <c r="S411" s="31" t="str">
        <f t="shared" si="100"/>
        <v/>
      </c>
      <c r="T411" s="31">
        <f t="shared" si="104"/>
        <v>1</v>
      </c>
      <c r="U411" s="31" t="str">
        <f t="shared" si="92"/>
        <v/>
      </c>
      <c r="V411" s="31" t="str">
        <f t="shared" si="93"/>
        <v/>
      </c>
      <c r="W411" s="31" t="str">
        <f>IF(LEN(U411)=0,"",SUM(T$5:T411))</f>
        <v/>
      </c>
      <c r="X411" s="31" t="str">
        <f t="shared" si="94"/>
        <v/>
      </c>
      <c r="Y411" s="31" t="str">
        <f t="shared" si="101"/>
        <v/>
      </c>
    </row>
    <row r="412" spans="1:25" x14ac:dyDescent="0.2">
      <c r="A412" s="127"/>
      <c r="B412" s="82" t="str">
        <f t="shared" si="90"/>
        <v/>
      </c>
      <c r="C412" s="82" t="str">
        <f t="shared" si="91"/>
        <v/>
      </c>
      <c r="D412" s="127"/>
      <c r="E412" s="82" t="str">
        <f t="shared" si="95"/>
        <v/>
      </c>
      <c r="F412" s="82" t="str">
        <f t="shared" si="96"/>
        <v/>
      </c>
      <c r="G412" s="127"/>
      <c r="H412" s="75" t="str">
        <f t="shared" si="97"/>
        <v/>
      </c>
      <c r="I412" s="127"/>
      <c r="J412" s="75" t="str">
        <f t="shared" si="102"/>
        <v/>
      </c>
      <c r="K412" s="127"/>
      <c r="L412" s="31">
        <v>407</v>
      </c>
      <c r="M412" s="31">
        <f t="shared" si="103"/>
        <v>136</v>
      </c>
      <c r="N412" s="31">
        <f t="shared" si="98"/>
        <v>2</v>
      </c>
      <c r="O412" s="31" t="str">
        <f>IF(LEN(Q412)=0,"",DEC2HEX(MOD(HEX2DEC(INDEX(Assembler!$D$13:$D$512,M412))+N412,65536),4))</f>
        <v/>
      </c>
      <c r="P412" s="78" t="str">
        <f t="shared" si="99"/>
        <v/>
      </c>
      <c r="Q412" s="31" t="str">
        <f>INDEX(Assembler!$E$13:$G$512,M412,N412+1)</f>
        <v/>
      </c>
      <c r="R412" s="81"/>
      <c r="S412" s="31" t="str">
        <f t="shared" si="100"/>
        <v/>
      </c>
      <c r="T412" s="31">
        <f t="shared" si="104"/>
        <v>1</v>
      </c>
      <c r="U412" s="31" t="str">
        <f t="shared" si="92"/>
        <v/>
      </c>
      <c r="V412" s="31" t="str">
        <f t="shared" si="93"/>
        <v/>
      </c>
      <c r="W412" s="31" t="str">
        <f>IF(LEN(U412)=0,"",SUM(T$5:T412))</f>
        <v/>
      </c>
      <c r="X412" s="31" t="str">
        <f t="shared" si="94"/>
        <v/>
      </c>
      <c r="Y412" s="31" t="str">
        <f t="shared" si="101"/>
        <v/>
      </c>
    </row>
    <row r="413" spans="1:25" x14ac:dyDescent="0.2">
      <c r="A413" s="127"/>
      <c r="B413" s="82" t="str">
        <f t="shared" si="90"/>
        <v/>
      </c>
      <c r="C413" s="82" t="str">
        <f t="shared" si="91"/>
        <v/>
      </c>
      <c r="D413" s="127"/>
      <c r="E413" s="82" t="str">
        <f t="shared" si="95"/>
        <v/>
      </c>
      <c r="F413" s="82" t="str">
        <f t="shared" si="96"/>
        <v/>
      </c>
      <c r="G413" s="127"/>
      <c r="H413" s="75" t="str">
        <f t="shared" si="97"/>
        <v/>
      </c>
      <c r="I413" s="127"/>
      <c r="J413" s="75" t="str">
        <f t="shared" si="102"/>
        <v/>
      </c>
      <c r="K413" s="127"/>
      <c r="L413" s="31">
        <v>408</v>
      </c>
      <c r="M413" s="31">
        <f t="shared" si="103"/>
        <v>137</v>
      </c>
      <c r="N413" s="31">
        <f t="shared" si="98"/>
        <v>0</v>
      </c>
      <c r="O413" s="31" t="str">
        <f>IF(LEN(Q413)=0,"",DEC2HEX(MOD(HEX2DEC(INDEX(Assembler!$D$13:$D$512,M413))+N413,65536),4))</f>
        <v/>
      </c>
      <c r="P413" s="78" t="str">
        <f t="shared" si="99"/>
        <v/>
      </c>
      <c r="Q413" s="31" t="str">
        <f>INDEX(Assembler!$E$13:$G$512,M413,N413+1)</f>
        <v/>
      </c>
      <c r="R413" s="81"/>
      <c r="S413" s="31" t="str">
        <f t="shared" si="100"/>
        <v/>
      </c>
      <c r="T413" s="31">
        <f t="shared" si="104"/>
        <v>1</v>
      </c>
      <c r="U413" s="31" t="str">
        <f t="shared" si="92"/>
        <v/>
      </c>
      <c r="V413" s="31" t="str">
        <f t="shared" si="93"/>
        <v/>
      </c>
      <c r="W413" s="31" t="str">
        <f>IF(LEN(U413)=0,"",SUM(T$5:T413))</f>
        <v/>
      </c>
      <c r="X413" s="31" t="str">
        <f t="shared" si="94"/>
        <v/>
      </c>
      <c r="Y413" s="31" t="str">
        <f t="shared" si="101"/>
        <v/>
      </c>
    </row>
    <row r="414" spans="1:25" x14ac:dyDescent="0.2">
      <c r="A414" s="127"/>
      <c r="B414" s="82" t="str">
        <f t="shared" si="90"/>
        <v/>
      </c>
      <c r="C414" s="82" t="str">
        <f t="shared" si="91"/>
        <v/>
      </c>
      <c r="D414" s="127"/>
      <c r="E414" s="82" t="str">
        <f t="shared" si="95"/>
        <v/>
      </c>
      <c r="F414" s="82" t="str">
        <f t="shared" si="96"/>
        <v/>
      </c>
      <c r="G414" s="127"/>
      <c r="H414" s="75" t="str">
        <f t="shared" si="97"/>
        <v/>
      </c>
      <c r="I414" s="127"/>
      <c r="J414" s="75" t="str">
        <f t="shared" si="102"/>
        <v/>
      </c>
      <c r="K414" s="127"/>
      <c r="L414" s="31">
        <v>409</v>
      </c>
      <c r="M414" s="31">
        <f t="shared" si="103"/>
        <v>137</v>
      </c>
      <c r="N414" s="31">
        <f t="shared" si="98"/>
        <v>1</v>
      </c>
      <c r="O414" s="31" t="str">
        <f>IF(LEN(Q414)=0,"",DEC2HEX(MOD(HEX2DEC(INDEX(Assembler!$D$13:$D$512,M414))+N414,65536),4))</f>
        <v/>
      </c>
      <c r="P414" s="78" t="str">
        <f t="shared" si="99"/>
        <v/>
      </c>
      <c r="Q414" s="31" t="str">
        <f>INDEX(Assembler!$E$13:$G$512,M414,N414+1)</f>
        <v/>
      </c>
      <c r="R414" s="81"/>
      <c r="S414" s="31" t="str">
        <f t="shared" si="100"/>
        <v/>
      </c>
      <c r="T414" s="31">
        <f t="shared" si="104"/>
        <v>1</v>
      </c>
      <c r="U414" s="31" t="str">
        <f t="shared" si="92"/>
        <v/>
      </c>
      <c r="V414" s="31" t="str">
        <f t="shared" si="93"/>
        <v/>
      </c>
      <c r="W414" s="31" t="str">
        <f>IF(LEN(U414)=0,"",SUM(T$5:T414))</f>
        <v/>
      </c>
      <c r="X414" s="31" t="str">
        <f t="shared" si="94"/>
        <v/>
      </c>
      <c r="Y414" s="31" t="str">
        <f t="shared" si="101"/>
        <v/>
      </c>
    </row>
    <row r="415" spans="1:25" x14ac:dyDescent="0.2">
      <c r="A415" s="127"/>
      <c r="B415" s="82" t="str">
        <f t="shared" si="90"/>
        <v/>
      </c>
      <c r="C415" s="82" t="str">
        <f t="shared" si="91"/>
        <v/>
      </c>
      <c r="D415" s="127"/>
      <c r="E415" s="82" t="str">
        <f t="shared" si="95"/>
        <v/>
      </c>
      <c r="F415" s="82" t="str">
        <f t="shared" si="96"/>
        <v/>
      </c>
      <c r="G415" s="127"/>
      <c r="H415" s="75" t="str">
        <f t="shared" si="97"/>
        <v/>
      </c>
      <c r="I415" s="127"/>
      <c r="J415" s="75" t="str">
        <f t="shared" si="102"/>
        <v/>
      </c>
      <c r="K415" s="127"/>
      <c r="L415" s="31">
        <v>410</v>
      </c>
      <c r="M415" s="31">
        <f t="shared" si="103"/>
        <v>137</v>
      </c>
      <c r="N415" s="31">
        <f t="shared" si="98"/>
        <v>2</v>
      </c>
      <c r="O415" s="31" t="str">
        <f>IF(LEN(Q415)=0,"",DEC2HEX(MOD(HEX2DEC(INDEX(Assembler!$D$13:$D$512,M415))+N415,65536),4))</f>
        <v/>
      </c>
      <c r="P415" s="78" t="str">
        <f t="shared" si="99"/>
        <v/>
      </c>
      <c r="Q415" s="31" t="str">
        <f>INDEX(Assembler!$E$13:$G$512,M415,N415+1)</f>
        <v/>
      </c>
      <c r="R415" s="81"/>
      <c r="S415" s="31" t="str">
        <f t="shared" si="100"/>
        <v/>
      </c>
      <c r="T415" s="31">
        <f t="shared" si="104"/>
        <v>1</v>
      </c>
      <c r="U415" s="31" t="str">
        <f t="shared" si="92"/>
        <v/>
      </c>
      <c r="V415" s="31" t="str">
        <f t="shared" si="93"/>
        <v/>
      </c>
      <c r="W415" s="31" t="str">
        <f>IF(LEN(U415)=0,"",SUM(T$5:T415))</f>
        <v/>
      </c>
      <c r="X415" s="31" t="str">
        <f t="shared" si="94"/>
        <v/>
      </c>
      <c r="Y415" s="31" t="str">
        <f t="shared" si="101"/>
        <v/>
      </c>
    </row>
    <row r="416" spans="1:25" x14ac:dyDescent="0.2">
      <c r="A416" s="127"/>
      <c r="B416" s="82" t="str">
        <f t="shared" si="90"/>
        <v/>
      </c>
      <c r="C416" s="82" t="str">
        <f t="shared" si="91"/>
        <v/>
      </c>
      <c r="D416" s="127"/>
      <c r="E416" s="82" t="str">
        <f t="shared" si="95"/>
        <v/>
      </c>
      <c r="F416" s="82" t="str">
        <f t="shared" si="96"/>
        <v/>
      </c>
      <c r="G416" s="127"/>
      <c r="H416" s="75" t="str">
        <f t="shared" si="97"/>
        <v/>
      </c>
      <c r="I416" s="127"/>
      <c r="J416" s="75" t="str">
        <f t="shared" si="102"/>
        <v/>
      </c>
      <c r="K416" s="127"/>
      <c r="L416" s="31">
        <v>411</v>
      </c>
      <c r="M416" s="31">
        <f t="shared" si="103"/>
        <v>138</v>
      </c>
      <c r="N416" s="31">
        <f t="shared" si="98"/>
        <v>0</v>
      </c>
      <c r="O416" s="31" t="str">
        <f>IF(LEN(Q416)=0,"",DEC2HEX(MOD(HEX2DEC(INDEX(Assembler!$D$13:$D$512,M416))+N416,65536),4))</f>
        <v/>
      </c>
      <c r="P416" s="78" t="str">
        <f t="shared" si="99"/>
        <v/>
      </c>
      <c r="Q416" s="31" t="str">
        <f>INDEX(Assembler!$E$13:$G$512,M416,N416+1)</f>
        <v/>
      </c>
      <c r="R416" s="81"/>
      <c r="S416" s="31" t="str">
        <f t="shared" si="100"/>
        <v/>
      </c>
      <c r="T416" s="31">
        <f t="shared" si="104"/>
        <v>1</v>
      </c>
      <c r="U416" s="31" t="str">
        <f t="shared" si="92"/>
        <v/>
      </c>
      <c r="V416" s="31" t="str">
        <f t="shared" si="93"/>
        <v/>
      </c>
      <c r="W416" s="31" t="str">
        <f>IF(LEN(U416)=0,"",SUM(T$5:T416))</f>
        <v/>
      </c>
      <c r="X416" s="31" t="str">
        <f t="shared" si="94"/>
        <v/>
      </c>
      <c r="Y416" s="31" t="str">
        <f t="shared" si="101"/>
        <v/>
      </c>
    </row>
    <row r="417" spans="1:25" x14ac:dyDescent="0.2">
      <c r="A417" s="127"/>
      <c r="B417" s="82" t="str">
        <f t="shared" si="90"/>
        <v/>
      </c>
      <c r="C417" s="82" t="str">
        <f t="shared" si="91"/>
        <v/>
      </c>
      <c r="D417" s="127"/>
      <c r="E417" s="82" t="str">
        <f t="shared" si="95"/>
        <v/>
      </c>
      <c r="F417" s="82" t="str">
        <f t="shared" si="96"/>
        <v/>
      </c>
      <c r="G417" s="127"/>
      <c r="H417" s="75" t="str">
        <f t="shared" si="97"/>
        <v/>
      </c>
      <c r="I417" s="127"/>
      <c r="J417" s="75" t="str">
        <f t="shared" si="102"/>
        <v/>
      </c>
      <c r="K417" s="127"/>
      <c r="L417" s="31">
        <v>412</v>
      </c>
      <c r="M417" s="31">
        <f t="shared" si="103"/>
        <v>138</v>
      </c>
      <c r="N417" s="31">
        <f t="shared" si="98"/>
        <v>1</v>
      </c>
      <c r="O417" s="31" t="str">
        <f>IF(LEN(Q417)=0,"",DEC2HEX(MOD(HEX2DEC(INDEX(Assembler!$D$13:$D$512,M417))+N417,65536),4))</f>
        <v/>
      </c>
      <c r="P417" s="78" t="str">
        <f t="shared" si="99"/>
        <v/>
      </c>
      <c r="Q417" s="31" t="str">
        <f>INDEX(Assembler!$E$13:$G$512,M417,N417+1)</f>
        <v/>
      </c>
      <c r="R417" s="81"/>
      <c r="S417" s="31" t="str">
        <f t="shared" si="100"/>
        <v/>
      </c>
      <c r="T417" s="31">
        <f t="shared" si="104"/>
        <v>1</v>
      </c>
      <c r="U417" s="31" t="str">
        <f t="shared" si="92"/>
        <v/>
      </c>
      <c r="V417" s="31" t="str">
        <f t="shared" si="93"/>
        <v/>
      </c>
      <c r="W417" s="31" t="str">
        <f>IF(LEN(U417)=0,"",SUM(T$5:T417))</f>
        <v/>
      </c>
      <c r="X417" s="31" t="str">
        <f t="shared" si="94"/>
        <v/>
      </c>
      <c r="Y417" s="31" t="str">
        <f t="shared" si="101"/>
        <v/>
      </c>
    </row>
    <row r="418" spans="1:25" x14ac:dyDescent="0.2">
      <c r="A418" s="127"/>
      <c r="B418" s="82" t="str">
        <f t="shared" si="90"/>
        <v/>
      </c>
      <c r="C418" s="82" t="str">
        <f t="shared" si="91"/>
        <v/>
      </c>
      <c r="D418" s="127"/>
      <c r="E418" s="82" t="str">
        <f t="shared" si="95"/>
        <v/>
      </c>
      <c r="F418" s="82" t="str">
        <f t="shared" si="96"/>
        <v/>
      </c>
      <c r="G418" s="127"/>
      <c r="H418" s="75" t="str">
        <f t="shared" si="97"/>
        <v/>
      </c>
      <c r="I418" s="127"/>
      <c r="J418" s="75" t="str">
        <f t="shared" si="102"/>
        <v/>
      </c>
      <c r="K418" s="127"/>
      <c r="L418" s="31">
        <v>413</v>
      </c>
      <c r="M418" s="31">
        <f t="shared" si="103"/>
        <v>138</v>
      </c>
      <c r="N418" s="31">
        <f t="shared" si="98"/>
        <v>2</v>
      </c>
      <c r="O418" s="31" t="str">
        <f>IF(LEN(Q418)=0,"",DEC2HEX(MOD(HEX2DEC(INDEX(Assembler!$D$13:$D$512,M418))+N418,65536),4))</f>
        <v/>
      </c>
      <c r="P418" s="78" t="str">
        <f t="shared" si="99"/>
        <v/>
      </c>
      <c r="Q418" s="31" t="str">
        <f>INDEX(Assembler!$E$13:$G$512,M418,N418+1)</f>
        <v/>
      </c>
      <c r="R418" s="81"/>
      <c r="S418" s="31" t="str">
        <f t="shared" si="100"/>
        <v/>
      </c>
      <c r="T418" s="31">
        <f t="shared" si="104"/>
        <v>1</v>
      </c>
      <c r="U418" s="31" t="str">
        <f t="shared" si="92"/>
        <v/>
      </c>
      <c r="V418" s="31" t="str">
        <f t="shared" si="93"/>
        <v/>
      </c>
      <c r="W418" s="31" t="str">
        <f>IF(LEN(U418)=0,"",SUM(T$5:T418))</f>
        <v/>
      </c>
      <c r="X418" s="31" t="str">
        <f t="shared" si="94"/>
        <v/>
      </c>
      <c r="Y418" s="31" t="str">
        <f t="shared" si="101"/>
        <v/>
      </c>
    </row>
    <row r="419" spans="1:25" x14ac:dyDescent="0.2">
      <c r="A419" s="127"/>
      <c r="B419" s="82" t="str">
        <f t="shared" si="90"/>
        <v/>
      </c>
      <c r="C419" s="82" t="str">
        <f t="shared" si="91"/>
        <v/>
      </c>
      <c r="D419" s="127"/>
      <c r="E419" s="82" t="str">
        <f t="shared" si="95"/>
        <v/>
      </c>
      <c r="F419" s="82" t="str">
        <f t="shared" si="96"/>
        <v/>
      </c>
      <c r="G419" s="127"/>
      <c r="H419" s="75" t="str">
        <f t="shared" si="97"/>
        <v/>
      </c>
      <c r="I419" s="127"/>
      <c r="J419" s="75" t="str">
        <f t="shared" si="102"/>
        <v/>
      </c>
      <c r="K419" s="127"/>
      <c r="L419" s="31">
        <v>414</v>
      </c>
      <c r="M419" s="31">
        <f t="shared" si="103"/>
        <v>139</v>
      </c>
      <c r="N419" s="31">
        <f t="shared" si="98"/>
        <v>0</v>
      </c>
      <c r="O419" s="31" t="str">
        <f>IF(LEN(Q419)=0,"",DEC2HEX(MOD(HEX2DEC(INDEX(Assembler!$D$13:$D$512,M419))+N419,65536),4))</f>
        <v/>
      </c>
      <c r="P419" s="78" t="str">
        <f t="shared" si="99"/>
        <v/>
      </c>
      <c r="Q419" s="31" t="str">
        <f>INDEX(Assembler!$E$13:$G$512,M419,N419+1)</f>
        <v/>
      </c>
      <c r="R419" s="81"/>
      <c r="S419" s="31" t="str">
        <f t="shared" si="100"/>
        <v/>
      </c>
      <c r="T419" s="31">
        <f t="shared" si="104"/>
        <v>1</v>
      </c>
      <c r="U419" s="31" t="str">
        <f t="shared" si="92"/>
        <v/>
      </c>
      <c r="V419" s="31" t="str">
        <f t="shared" si="93"/>
        <v/>
      </c>
      <c r="W419" s="31" t="str">
        <f>IF(LEN(U419)=0,"",SUM(T$5:T419))</f>
        <v/>
      </c>
      <c r="X419" s="31" t="str">
        <f t="shared" si="94"/>
        <v/>
      </c>
      <c r="Y419" s="31" t="str">
        <f t="shared" si="101"/>
        <v/>
      </c>
    </row>
    <row r="420" spans="1:25" x14ac:dyDescent="0.2">
      <c r="A420" s="127"/>
      <c r="B420" s="82" t="str">
        <f t="shared" si="90"/>
        <v/>
      </c>
      <c r="C420" s="82" t="str">
        <f t="shared" si="91"/>
        <v/>
      </c>
      <c r="D420" s="127"/>
      <c r="E420" s="82" t="str">
        <f t="shared" si="95"/>
        <v/>
      </c>
      <c r="F420" s="82" t="str">
        <f t="shared" si="96"/>
        <v/>
      </c>
      <c r="G420" s="127"/>
      <c r="H420" s="75" t="str">
        <f t="shared" si="97"/>
        <v/>
      </c>
      <c r="I420" s="127"/>
      <c r="J420" s="75" t="str">
        <f t="shared" si="102"/>
        <v/>
      </c>
      <c r="K420" s="127"/>
      <c r="L420" s="31">
        <v>415</v>
      </c>
      <c r="M420" s="31">
        <f t="shared" si="103"/>
        <v>139</v>
      </c>
      <c r="N420" s="31">
        <f t="shared" si="98"/>
        <v>1</v>
      </c>
      <c r="O420" s="31" t="str">
        <f>IF(LEN(Q420)=0,"",DEC2HEX(MOD(HEX2DEC(INDEX(Assembler!$D$13:$D$512,M420))+N420,65536),4))</f>
        <v/>
      </c>
      <c r="P420" s="78" t="str">
        <f t="shared" si="99"/>
        <v/>
      </c>
      <c r="Q420" s="31" t="str">
        <f>INDEX(Assembler!$E$13:$G$512,M420,N420+1)</f>
        <v/>
      </c>
      <c r="R420" s="81"/>
      <c r="S420" s="31" t="str">
        <f t="shared" si="100"/>
        <v/>
      </c>
      <c r="T420" s="31">
        <f t="shared" si="104"/>
        <v>1</v>
      </c>
      <c r="U420" s="31" t="str">
        <f t="shared" si="92"/>
        <v/>
      </c>
      <c r="V420" s="31" t="str">
        <f t="shared" si="93"/>
        <v/>
      </c>
      <c r="W420" s="31" t="str">
        <f>IF(LEN(U420)=0,"",SUM(T$5:T420))</f>
        <v/>
      </c>
      <c r="X420" s="31" t="str">
        <f t="shared" si="94"/>
        <v/>
      </c>
      <c r="Y420" s="31" t="str">
        <f t="shared" si="101"/>
        <v/>
      </c>
    </row>
    <row r="421" spans="1:25" x14ac:dyDescent="0.2">
      <c r="A421" s="127"/>
      <c r="B421" s="82" t="str">
        <f t="shared" si="90"/>
        <v/>
      </c>
      <c r="C421" s="82" t="str">
        <f t="shared" si="91"/>
        <v/>
      </c>
      <c r="D421" s="127"/>
      <c r="E421" s="82" t="str">
        <f t="shared" si="95"/>
        <v/>
      </c>
      <c r="F421" s="82" t="str">
        <f t="shared" si="96"/>
        <v/>
      </c>
      <c r="G421" s="127"/>
      <c r="H421" s="75" t="str">
        <f t="shared" si="97"/>
        <v/>
      </c>
      <c r="I421" s="127"/>
      <c r="J421" s="75" t="str">
        <f t="shared" si="102"/>
        <v/>
      </c>
      <c r="K421" s="127"/>
      <c r="L421" s="31">
        <v>416</v>
      </c>
      <c r="M421" s="31">
        <f t="shared" si="103"/>
        <v>139</v>
      </c>
      <c r="N421" s="31">
        <f t="shared" si="98"/>
        <v>2</v>
      </c>
      <c r="O421" s="31" t="str">
        <f>IF(LEN(Q421)=0,"",DEC2HEX(MOD(HEX2DEC(INDEX(Assembler!$D$13:$D$512,M421))+N421,65536),4))</f>
        <v/>
      </c>
      <c r="P421" s="78" t="str">
        <f t="shared" si="99"/>
        <v/>
      </c>
      <c r="Q421" s="31" t="str">
        <f>INDEX(Assembler!$E$13:$G$512,M421,N421+1)</f>
        <v/>
      </c>
      <c r="R421" s="81"/>
      <c r="S421" s="31" t="str">
        <f t="shared" si="100"/>
        <v/>
      </c>
      <c r="T421" s="31">
        <f t="shared" si="104"/>
        <v>1</v>
      </c>
      <c r="U421" s="31" t="str">
        <f t="shared" si="92"/>
        <v/>
      </c>
      <c r="V421" s="31" t="str">
        <f t="shared" si="93"/>
        <v/>
      </c>
      <c r="W421" s="31" t="str">
        <f>IF(LEN(U421)=0,"",SUM(T$5:T421))</f>
        <v/>
      </c>
      <c r="X421" s="31" t="str">
        <f t="shared" si="94"/>
        <v/>
      </c>
      <c r="Y421" s="31" t="str">
        <f t="shared" si="101"/>
        <v/>
      </c>
    </row>
    <row r="422" spans="1:25" x14ac:dyDescent="0.2">
      <c r="A422" s="127"/>
      <c r="B422" s="82" t="str">
        <f t="shared" si="90"/>
        <v/>
      </c>
      <c r="C422" s="82" t="str">
        <f t="shared" si="91"/>
        <v/>
      </c>
      <c r="D422" s="127"/>
      <c r="E422" s="82" t="str">
        <f t="shared" si="95"/>
        <v/>
      </c>
      <c r="F422" s="82" t="str">
        <f t="shared" si="96"/>
        <v/>
      </c>
      <c r="G422" s="127"/>
      <c r="H422" s="75" t="str">
        <f t="shared" si="97"/>
        <v/>
      </c>
      <c r="I422" s="127"/>
      <c r="J422" s="75" t="str">
        <f t="shared" si="102"/>
        <v/>
      </c>
      <c r="K422" s="127"/>
      <c r="L422" s="31">
        <v>417</v>
      </c>
      <c r="M422" s="31">
        <f t="shared" si="103"/>
        <v>140</v>
      </c>
      <c r="N422" s="31">
        <f t="shared" si="98"/>
        <v>0</v>
      </c>
      <c r="O422" s="31" t="str">
        <f>IF(LEN(Q422)=0,"",DEC2HEX(MOD(HEX2DEC(INDEX(Assembler!$D$13:$D$512,M422))+N422,65536),4))</f>
        <v/>
      </c>
      <c r="P422" s="78" t="str">
        <f t="shared" si="99"/>
        <v/>
      </c>
      <c r="Q422" s="31" t="str">
        <f>INDEX(Assembler!$E$13:$G$512,M422,N422+1)</f>
        <v/>
      </c>
      <c r="R422" s="81"/>
      <c r="S422" s="31" t="str">
        <f t="shared" si="100"/>
        <v/>
      </c>
      <c r="T422" s="31">
        <f t="shared" si="104"/>
        <v>1</v>
      </c>
      <c r="U422" s="31" t="str">
        <f t="shared" si="92"/>
        <v/>
      </c>
      <c r="V422" s="31" t="str">
        <f t="shared" si="93"/>
        <v/>
      </c>
      <c r="W422" s="31" t="str">
        <f>IF(LEN(U422)=0,"",SUM(T$5:T422))</f>
        <v/>
      </c>
      <c r="X422" s="31" t="str">
        <f t="shared" si="94"/>
        <v/>
      </c>
      <c r="Y422" s="31" t="str">
        <f t="shared" si="101"/>
        <v/>
      </c>
    </row>
    <row r="423" spans="1:25" x14ac:dyDescent="0.2">
      <c r="A423" s="127"/>
      <c r="B423" s="82" t="str">
        <f t="shared" si="90"/>
        <v/>
      </c>
      <c r="C423" s="82" t="str">
        <f t="shared" si="91"/>
        <v/>
      </c>
      <c r="D423" s="127"/>
      <c r="E423" s="82" t="str">
        <f t="shared" si="95"/>
        <v/>
      </c>
      <c r="F423" s="82" t="str">
        <f t="shared" si="96"/>
        <v/>
      </c>
      <c r="G423" s="127"/>
      <c r="H423" s="75" t="str">
        <f t="shared" si="97"/>
        <v/>
      </c>
      <c r="I423" s="127"/>
      <c r="J423" s="75" t="str">
        <f t="shared" si="102"/>
        <v/>
      </c>
      <c r="K423" s="127"/>
      <c r="L423" s="31">
        <v>418</v>
      </c>
      <c r="M423" s="31">
        <f t="shared" si="103"/>
        <v>140</v>
      </c>
      <c r="N423" s="31">
        <f t="shared" si="98"/>
        <v>1</v>
      </c>
      <c r="O423" s="31" t="str">
        <f>IF(LEN(Q423)=0,"",DEC2HEX(MOD(HEX2DEC(INDEX(Assembler!$D$13:$D$512,M423))+N423,65536),4))</f>
        <v/>
      </c>
      <c r="P423" s="78" t="str">
        <f t="shared" si="99"/>
        <v/>
      </c>
      <c r="Q423" s="31" t="str">
        <f>INDEX(Assembler!$E$13:$G$512,M423,N423+1)</f>
        <v/>
      </c>
      <c r="R423" s="81"/>
      <c r="S423" s="31" t="str">
        <f t="shared" si="100"/>
        <v/>
      </c>
      <c r="T423" s="31">
        <f t="shared" si="104"/>
        <v>1</v>
      </c>
      <c r="U423" s="31" t="str">
        <f t="shared" si="92"/>
        <v/>
      </c>
      <c r="V423" s="31" t="str">
        <f t="shared" si="93"/>
        <v/>
      </c>
      <c r="W423" s="31" t="str">
        <f>IF(LEN(U423)=0,"",SUM(T$5:T423))</f>
        <v/>
      </c>
      <c r="X423" s="31" t="str">
        <f t="shared" si="94"/>
        <v/>
      </c>
      <c r="Y423" s="31" t="str">
        <f t="shared" si="101"/>
        <v/>
      </c>
    </row>
    <row r="424" spans="1:25" x14ac:dyDescent="0.2">
      <c r="A424" s="127"/>
      <c r="B424" s="82" t="str">
        <f t="shared" si="90"/>
        <v/>
      </c>
      <c r="C424" s="82" t="str">
        <f t="shared" si="91"/>
        <v/>
      </c>
      <c r="D424" s="127"/>
      <c r="E424" s="82" t="str">
        <f t="shared" si="95"/>
        <v/>
      </c>
      <c r="F424" s="82" t="str">
        <f t="shared" si="96"/>
        <v/>
      </c>
      <c r="G424" s="127"/>
      <c r="H424" s="75" t="str">
        <f t="shared" si="97"/>
        <v/>
      </c>
      <c r="I424" s="127"/>
      <c r="J424" s="75" t="str">
        <f t="shared" si="102"/>
        <v/>
      </c>
      <c r="K424" s="127"/>
      <c r="L424" s="31">
        <v>419</v>
      </c>
      <c r="M424" s="31">
        <f t="shared" si="103"/>
        <v>140</v>
      </c>
      <c r="N424" s="31">
        <f t="shared" si="98"/>
        <v>2</v>
      </c>
      <c r="O424" s="31" t="str">
        <f>IF(LEN(Q424)=0,"",DEC2HEX(MOD(HEX2DEC(INDEX(Assembler!$D$13:$D$512,M424))+N424,65536),4))</f>
        <v/>
      </c>
      <c r="P424" s="78" t="str">
        <f t="shared" si="99"/>
        <v/>
      </c>
      <c r="Q424" s="31" t="str">
        <f>INDEX(Assembler!$E$13:$G$512,M424,N424+1)</f>
        <v/>
      </c>
      <c r="R424" s="81"/>
      <c r="S424" s="31" t="str">
        <f t="shared" si="100"/>
        <v/>
      </c>
      <c r="T424" s="31">
        <f t="shared" si="104"/>
        <v>1</v>
      </c>
      <c r="U424" s="31" t="str">
        <f t="shared" si="92"/>
        <v/>
      </c>
      <c r="V424" s="31" t="str">
        <f t="shared" si="93"/>
        <v/>
      </c>
      <c r="W424" s="31" t="str">
        <f>IF(LEN(U424)=0,"",SUM(T$5:T424))</f>
        <v/>
      </c>
      <c r="X424" s="31" t="str">
        <f t="shared" si="94"/>
        <v/>
      </c>
      <c r="Y424" s="31" t="str">
        <f t="shared" si="101"/>
        <v/>
      </c>
    </row>
    <row r="425" spans="1:25" x14ac:dyDescent="0.2">
      <c r="A425" s="127"/>
      <c r="B425" s="82" t="str">
        <f t="shared" si="90"/>
        <v/>
      </c>
      <c r="C425" s="82" t="str">
        <f t="shared" si="91"/>
        <v/>
      </c>
      <c r="D425" s="127"/>
      <c r="E425" s="82" t="str">
        <f t="shared" si="95"/>
        <v/>
      </c>
      <c r="F425" s="82" t="str">
        <f t="shared" si="96"/>
        <v/>
      </c>
      <c r="G425" s="127"/>
      <c r="H425" s="75" t="str">
        <f t="shared" si="97"/>
        <v/>
      </c>
      <c r="I425" s="127"/>
      <c r="J425" s="75" t="str">
        <f t="shared" si="102"/>
        <v/>
      </c>
      <c r="K425" s="127"/>
      <c r="L425" s="31">
        <v>420</v>
      </c>
      <c r="M425" s="31">
        <f t="shared" si="103"/>
        <v>141</v>
      </c>
      <c r="N425" s="31">
        <f t="shared" si="98"/>
        <v>0</v>
      </c>
      <c r="O425" s="31" t="str">
        <f>IF(LEN(Q425)=0,"",DEC2HEX(MOD(HEX2DEC(INDEX(Assembler!$D$13:$D$512,M425))+N425,65536),4))</f>
        <v/>
      </c>
      <c r="P425" s="78" t="str">
        <f t="shared" si="99"/>
        <v/>
      </c>
      <c r="Q425" s="31" t="str">
        <f>INDEX(Assembler!$E$13:$G$512,M425,N425+1)</f>
        <v/>
      </c>
      <c r="R425" s="81"/>
      <c r="S425" s="31" t="str">
        <f t="shared" si="100"/>
        <v/>
      </c>
      <c r="T425" s="31">
        <f t="shared" si="104"/>
        <v>1</v>
      </c>
      <c r="U425" s="31" t="str">
        <f t="shared" si="92"/>
        <v/>
      </c>
      <c r="V425" s="31" t="str">
        <f t="shared" si="93"/>
        <v/>
      </c>
      <c r="W425" s="31" t="str">
        <f>IF(LEN(U425)=0,"",SUM(T$5:T425))</f>
        <v/>
      </c>
      <c r="X425" s="31" t="str">
        <f t="shared" si="94"/>
        <v/>
      </c>
      <c r="Y425" s="31" t="str">
        <f t="shared" si="101"/>
        <v/>
      </c>
    </row>
    <row r="426" spans="1:25" x14ac:dyDescent="0.2">
      <c r="A426" s="127"/>
      <c r="B426" s="82" t="str">
        <f t="shared" si="90"/>
        <v/>
      </c>
      <c r="C426" s="82" t="str">
        <f t="shared" si="91"/>
        <v/>
      </c>
      <c r="D426" s="127"/>
      <c r="E426" s="82" t="str">
        <f t="shared" si="95"/>
        <v/>
      </c>
      <c r="F426" s="82" t="str">
        <f t="shared" si="96"/>
        <v/>
      </c>
      <c r="G426" s="127"/>
      <c r="H426" s="75" t="str">
        <f t="shared" si="97"/>
        <v/>
      </c>
      <c r="I426" s="127"/>
      <c r="J426" s="75" t="str">
        <f t="shared" si="102"/>
        <v/>
      </c>
      <c r="K426" s="127"/>
      <c r="L426" s="31">
        <v>421</v>
      </c>
      <c r="M426" s="31">
        <f t="shared" si="103"/>
        <v>141</v>
      </c>
      <c r="N426" s="31">
        <f t="shared" si="98"/>
        <v>1</v>
      </c>
      <c r="O426" s="31" t="str">
        <f>IF(LEN(Q426)=0,"",DEC2HEX(MOD(HEX2DEC(INDEX(Assembler!$D$13:$D$512,M426))+N426,65536),4))</f>
        <v/>
      </c>
      <c r="P426" s="78" t="str">
        <f t="shared" si="99"/>
        <v/>
      </c>
      <c r="Q426" s="31" t="str">
        <f>INDEX(Assembler!$E$13:$G$512,M426,N426+1)</f>
        <v/>
      </c>
      <c r="R426" s="81"/>
      <c r="S426" s="31" t="str">
        <f t="shared" si="100"/>
        <v/>
      </c>
      <c r="T426" s="31">
        <f t="shared" si="104"/>
        <v>1</v>
      </c>
      <c r="U426" s="31" t="str">
        <f t="shared" si="92"/>
        <v/>
      </c>
      <c r="V426" s="31" t="str">
        <f t="shared" si="93"/>
        <v/>
      </c>
      <c r="W426" s="31" t="str">
        <f>IF(LEN(U426)=0,"",SUM(T$5:T426))</f>
        <v/>
      </c>
      <c r="X426" s="31" t="str">
        <f t="shared" si="94"/>
        <v/>
      </c>
      <c r="Y426" s="31" t="str">
        <f t="shared" si="101"/>
        <v/>
      </c>
    </row>
    <row r="427" spans="1:25" x14ac:dyDescent="0.2">
      <c r="A427" s="127"/>
      <c r="B427" s="82" t="str">
        <f t="shared" si="90"/>
        <v/>
      </c>
      <c r="C427" s="82" t="str">
        <f t="shared" si="91"/>
        <v/>
      </c>
      <c r="D427" s="127"/>
      <c r="E427" s="82" t="str">
        <f t="shared" si="95"/>
        <v/>
      </c>
      <c r="F427" s="82" t="str">
        <f t="shared" si="96"/>
        <v/>
      </c>
      <c r="G427" s="127"/>
      <c r="H427" s="75" t="str">
        <f t="shared" si="97"/>
        <v/>
      </c>
      <c r="I427" s="127"/>
      <c r="J427" s="75" t="str">
        <f t="shared" si="102"/>
        <v/>
      </c>
      <c r="K427" s="127"/>
      <c r="L427" s="31">
        <v>422</v>
      </c>
      <c r="M427" s="31">
        <f t="shared" si="103"/>
        <v>141</v>
      </c>
      <c r="N427" s="31">
        <f t="shared" si="98"/>
        <v>2</v>
      </c>
      <c r="O427" s="31" t="str">
        <f>IF(LEN(Q427)=0,"",DEC2HEX(MOD(HEX2DEC(INDEX(Assembler!$D$13:$D$512,M427))+N427,65536),4))</f>
        <v/>
      </c>
      <c r="P427" s="78" t="str">
        <f t="shared" si="99"/>
        <v/>
      </c>
      <c r="Q427" s="31" t="str">
        <f>INDEX(Assembler!$E$13:$G$512,M427,N427+1)</f>
        <v/>
      </c>
      <c r="R427" s="81"/>
      <c r="S427" s="31" t="str">
        <f t="shared" si="100"/>
        <v/>
      </c>
      <c r="T427" s="31">
        <f t="shared" si="104"/>
        <v>1</v>
      </c>
      <c r="U427" s="31" t="str">
        <f t="shared" si="92"/>
        <v/>
      </c>
      <c r="V427" s="31" t="str">
        <f t="shared" si="93"/>
        <v/>
      </c>
      <c r="W427" s="31" t="str">
        <f>IF(LEN(U427)=0,"",SUM(T$5:T427))</f>
        <v/>
      </c>
      <c r="X427" s="31" t="str">
        <f t="shared" si="94"/>
        <v/>
      </c>
      <c r="Y427" s="31" t="str">
        <f t="shared" si="101"/>
        <v/>
      </c>
    </row>
    <row r="428" spans="1:25" x14ac:dyDescent="0.2">
      <c r="A428" s="127"/>
      <c r="B428" s="82" t="str">
        <f t="shared" si="90"/>
        <v/>
      </c>
      <c r="C428" s="82" t="str">
        <f t="shared" si="91"/>
        <v/>
      </c>
      <c r="D428" s="127"/>
      <c r="E428" s="82" t="str">
        <f t="shared" si="95"/>
        <v/>
      </c>
      <c r="F428" s="82" t="str">
        <f t="shared" si="96"/>
        <v/>
      </c>
      <c r="G428" s="127"/>
      <c r="H428" s="75" t="str">
        <f t="shared" si="97"/>
        <v/>
      </c>
      <c r="I428" s="127"/>
      <c r="J428" s="75" t="str">
        <f t="shared" si="102"/>
        <v/>
      </c>
      <c r="K428" s="127"/>
      <c r="L428" s="31">
        <v>423</v>
      </c>
      <c r="M428" s="31">
        <f t="shared" si="103"/>
        <v>142</v>
      </c>
      <c r="N428" s="31">
        <f t="shared" si="98"/>
        <v>0</v>
      </c>
      <c r="O428" s="31" t="str">
        <f>IF(LEN(Q428)=0,"",DEC2HEX(MOD(HEX2DEC(INDEX(Assembler!$D$13:$D$512,M428))+N428,65536),4))</f>
        <v/>
      </c>
      <c r="P428" s="78" t="str">
        <f t="shared" si="99"/>
        <v/>
      </c>
      <c r="Q428" s="31" t="str">
        <f>INDEX(Assembler!$E$13:$G$512,M428,N428+1)</f>
        <v/>
      </c>
      <c r="R428" s="81"/>
      <c r="S428" s="31" t="str">
        <f t="shared" si="100"/>
        <v/>
      </c>
      <c r="T428" s="31">
        <f t="shared" si="104"/>
        <v>1</v>
      </c>
      <c r="U428" s="31" t="str">
        <f t="shared" si="92"/>
        <v/>
      </c>
      <c r="V428" s="31" t="str">
        <f t="shared" si="93"/>
        <v/>
      </c>
      <c r="W428" s="31" t="str">
        <f>IF(LEN(U428)=0,"",SUM(T$5:T428))</f>
        <v/>
      </c>
      <c r="X428" s="31" t="str">
        <f t="shared" si="94"/>
        <v/>
      </c>
      <c r="Y428" s="31" t="str">
        <f t="shared" si="101"/>
        <v/>
      </c>
    </row>
    <row r="429" spans="1:25" x14ac:dyDescent="0.2">
      <c r="A429" s="127"/>
      <c r="B429" s="82" t="str">
        <f t="shared" si="90"/>
        <v/>
      </c>
      <c r="C429" s="82" t="str">
        <f t="shared" si="91"/>
        <v/>
      </c>
      <c r="D429" s="127"/>
      <c r="E429" s="82" t="str">
        <f t="shared" si="95"/>
        <v/>
      </c>
      <c r="F429" s="82" t="str">
        <f t="shared" si="96"/>
        <v/>
      </c>
      <c r="G429" s="127"/>
      <c r="H429" s="75" t="str">
        <f t="shared" si="97"/>
        <v/>
      </c>
      <c r="I429" s="127"/>
      <c r="J429" s="75" t="str">
        <f t="shared" si="102"/>
        <v/>
      </c>
      <c r="K429" s="127"/>
      <c r="L429" s="31">
        <v>424</v>
      </c>
      <c r="M429" s="31">
        <f t="shared" si="103"/>
        <v>142</v>
      </c>
      <c r="N429" s="31">
        <f t="shared" si="98"/>
        <v>1</v>
      </c>
      <c r="O429" s="31" t="str">
        <f>IF(LEN(Q429)=0,"",DEC2HEX(MOD(HEX2DEC(INDEX(Assembler!$D$13:$D$512,M429))+N429,65536),4))</f>
        <v/>
      </c>
      <c r="P429" s="78" t="str">
        <f t="shared" si="99"/>
        <v/>
      </c>
      <c r="Q429" s="31" t="str">
        <f>INDEX(Assembler!$E$13:$G$512,M429,N429+1)</f>
        <v/>
      </c>
      <c r="R429" s="81"/>
      <c r="S429" s="31" t="str">
        <f t="shared" si="100"/>
        <v/>
      </c>
      <c r="T429" s="31">
        <f t="shared" si="104"/>
        <v>1</v>
      </c>
      <c r="U429" s="31" t="str">
        <f t="shared" si="92"/>
        <v/>
      </c>
      <c r="V429" s="31" t="str">
        <f t="shared" si="93"/>
        <v/>
      </c>
      <c r="W429" s="31" t="str">
        <f>IF(LEN(U429)=0,"",SUM(T$5:T429))</f>
        <v/>
      </c>
      <c r="X429" s="31" t="str">
        <f t="shared" si="94"/>
        <v/>
      </c>
      <c r="Y429" s="31" t="str">
        <f t="shared" si="101"/>
        <v/>
      </c>
    </row>
    <row r="430" spans="1:25" x14ac:dyDescent="0.2">
      <c r="A430" s="127"/>
      <c r="B430" s="82" t="str">
        <f t="shared" si="90"/>
        <v/>
      </c>
      <c r="C430" s="82" t="str">
        <f t="shared" si="91"/>
        <v/>
      </c>
      <c r="D430" s="127"/>
      <c r="E430" s="82" t="str">
        <f t="shared" si="95"/>
        <v/>
      </c>
      <c r="F430" s="82" t="str">
        <f t="shared" si="96"/>
        <v/>
      </c>
      <c r="G430" s="127"/>
      <c r="H430" s="75" t="str">
        <f t="shared" si="97"/>
        <v/>
      </c>
      <c r="I430" s="127"/>
      <c r="J430" s="75" t="str">
        <f t="shared" si="102"/>
        <v/>
      </c>
      <c r="K430" s="127"/>
      <c r="L430" s="31">
        <v>425</v>
      </c>
      <c r="M430" s="31">
        <f t="shared" si="103"/>
        <v>142</v>
      </c>
      <c r="N430" s="31">
        <f t="shared" si="98"/>
        <v>2</v>
      </c>
      <c r="O430" s="31" t="str">
        <f>IF(LEN(Q430)=0,"",DEC2HEX(MOD(HEX2DEC(INDEX(Assembler!$D$13:$D$512,M430))+N430,65536),4))</f>
        <v/>
      </c>
      <c r="P430" s="78" t="str">
        <f t="shared" si="99"/>
        <v/>
      </c>
      <c r="Q430" s="31" t="str">
        <f>INDEX(Assembler!$E$13:$G$512,M430,N430+1)</f>
        <v/>
      </c>
      <c r="R430" s="81"/>
      <c r="S430" s="31" t="str">
        <f t="shared" si="100"/>
        <v/>
      </c>
      <c r="T430" s="31">
        <f t="shared" si="104"/>
        <v>1</v>
      </c>
      <c r="U430" s="31" t="str">
        <f t="shared" si="92"/>
        <v/>
      </c>
      <c r="V430" s="31" t="str">
        <f t="shared" si="93"/>
        <v/>
      </c>
      <c r="W430" s="31" t="str">
        <f>IF(LEN(U430)=0,"",SUM(T$5:T430))</f>
        <v/>
      </c>
      <c r="X430" s="31" t="str">
        <f t="shared" si="94"/>
        <v/>
      </c>
      <c r="Y430" s="31" t="str">
        <f t="shared" si="101"/>
        <v/>
      </c>
    </row>
    <row r="431" spans="1:25" x14ac:dyDescent="0.2">
      <c r="A431" s="127"/>
      <c r="B431" s="82" t="str">
        <f t="shared" si="90"/>
        <v/>
      </c>
      <c r="C431" s="82" t="str">
        <f t="shared" si="91"/>
        <v/>
      </c>
      <c r="D431" s="127"/>
      <c r="E431" s="82" t="str">
        <f t="shared" si="95"/>
        <v/>
      </c>
      <c r="F431" s="82" t="str">
        <f t="shared" si="96"/>
        <v/>
      </c>
      <c r="G431" s="127"/>
      <c r="H431" s="75" t="str">
        <f t="shared" si="97"/>
        <v/>
      </c>
      <c r="I431" s="127"/>
      <c r="J431" s="75" t="str">
        <f t="shared" si="102"/>
        <v/>
      </c>
      <c r="K431" s="127"/>
      <c r="L431" s="31">
        <v>426</v>
      </c>
      <c r="M431" s="31">
        <f t="shared" si="103"/>
        <v>143</v>
      </c>
      <c r="N431" s="31">
        <f t="shared" si="98"/>
        <v>0</v>
      </c>
      <c r="O431" s="31" t="str">
        <f>IF(LEN(Q431)=0,"",DEC2HEX(MOD(HEX2DEC(INDEX(Assembler!$D$13:$D$512,M431))+N431,65536),4))</f>
        <v/>
      </c>
      <c r="P431" s="78" t="str">
        <f t="shared" si="99"/>
        <v/>
      </c>
      <c r="Q431" s="31" t="str">
        <f>INDEX(Assembler!$E$13:$G$512,M431,N431+1)</f>
        <v/>
      </c>
      <c r="R431" s="81"/>
      <c r="S431" s="31" t="str">
        <f t="shared" si="100"/>
        <v/>
      </c>
      <c r="T431" s="31">
        <f t="shared" si="104"/>
        <v>1</v>
      </c>
      <c r="U431" s="31" t="str">
        <f t="shared" si="92"/>
        <v/>
      </c>
      <c r="V431" s="31" t="str">
        <f t="shared" si="93"/>
        <v/>
      </c>
      <c r="W431" s="31" t="str">
        <f>IF(LEN(U431)=0,"",SUM(T$5:T431))</f>
        <v/>
      </c>
      <c r="X431" s="31" t="str">
        <f t="shared" si="94"/>
        <v/>
      </c>
      <c r="Y431" s="31" t="str">
        <f t="shared" si="101"/>
        <v/>
      </c>
    </row>
    <row r="432" spans="1:25" x14ac:dyDescent="0.2">
      <c r="A432" s="127"/>
      <c r="B432" s="82" t="str">
        <f t="shared" si="90"/>
        <v/>
      </c>
      <c r="C432" s="82" t="str">
        <f t="shared" si="91"/>
        <v/>
      </c>
      <c r="D432" s="127"/>
      <c r="E432" s="82" t="str">
        <f t="shared" si="95"/>
        <v/>
      </c>
      <c r="F432" s="82" t="str">
        <f t="shared" si="96"/>
        <v/>
      </c>
      <c r="G432" s="127"/>
      <c r="H432" s="75" t="str">
        <f t="shared" si="97"/>
        <v/>
      </c>
      <c r="I432" s="127"/>
      <c r="J432" s="75" t="str">
        <f t="shared" si="102"/>
        <v/>
      </c>
      <c r="K432" s="127"/>
      <c r="L432" s="31">
        <v>427</v>
      </c>
      <c r="M432" s="31">
        <f t="shared" si="103"/>
        <v>143</v>
      </c>
      <c r="N432" s="31">
        <f t="shared" si="98"/>
        <v>1</v>
      </c>
      <c r="O432" s="31" t="str">
        <f>IF(LEN(Q432)=0,"",DEC2HEX(MOD(HEX2DEC(INDEX(Assembler!$D$13:$D$512,M432))+N432,65536),4))</f>
        <v/>
      </c>
      <c r="P432" s="78" t="str">
        <f t="shared" si="99"/>
        <v/>
      </c>
      <c r="Q432" s="31" t="str">
        <f>INDEX(Assembler!$E$13:$G$512,M432,N432+1)</f>
        <v/>
      </c>
      <c r="R432" s="81"/>
      <c r="S432" s="31" t="str">
        <f t="shared" si="100"/>
        <v/>
      </c>
      <c r="T432" s="31">
        <f t="shared" si="104"/>
        <v>1</v>
      </c>
      <c r="U432" s="31" t="str">
        <f t="shared" si="92"/>
        <v/>
      </c>
      <c r="V432" s="31" t="str">
        <f t="shared" si="93"/>
        <v/>
      </c>
      <c r="W432" s="31" t="str">
        <f>IF(LEN(U432)=0,"",SUM(T$5:T432))</f>
        <v/>
      </c>
      <c r="X432" s="31" t="str">
        <f t="shared" si="94"/>
        <v/>
      </c>
      <c r="Y432" s="31" t="str">
        <f t="shared" si="101"/>
        <v/>
      </c>
    </row>
    <row r="433" spans="1:25" x14ac:dyDescent="0.2">
      <c r="A433" s="127"/>
      <c r="B433" s="82" t="str">
        <f t="shared" si="90"/>
        <v/>
      </c>
      <c r="C433" s="82" t="str">
        <f t="shared" si="91"/>
        <v/>
      </c>
      <c r="D433" s="127"/>
      <c r="E433" s="82" t="str">
        <f t="shared" si="95"/>
        <v/>
      </c>
      <c r="F433" s="82" t="str">
        <f t="shared" si="96"/>
        <v/>
      </c>
      <c r="G433" s="127"/>
      <c r="H433" s="75" t="str">
        <f t="shared" si="97"/>
        <v/>
      </c>
      <c r="I433" s="127"/>
      <c r="J433" s="75" t="str">
        <f t="shared" si="102"/>
        <v/>
      </c>
      <c r="K433" s="127"/>
      <c r="L433" s="31">
        <v>428</v>
      </c>
      <c r="M433" s="31">
        <f t="shared" si="103"/>
        <v>143</v>
      </c>
      <c r="N433" s="31">
        <f t="shared" si="98"/>
        <v>2</v>
      </c>
      <c r="O433" s="31" t="str">
        <f>IF(LEN(Q433)=0,"",DEC2HEX(MOD(HEX2DEC(INDEX(Assembler!$D$13:$D$512,M433))+N433,65536),4))</f>
        <v/>
      </c>
      <c r="P433" s="78" t="str">
        <f t="shared" si="99"/>
        <v/>
      </c>
      <c r="Q433" s="31" t="str">
        <f>INDEX(Assembler!$E$13:$G$512,M433,N433+1)</f>
        <v/>
      </c>
      <c r="R433" s="81"/>
      <c r="S433" s="31" t="str">
        <f t="shared" si="100"/>
        <v/>
      </c>
      <c r="T433" s="31">
        <f t="shared" si="104"/>
        <v>1</v>
      </c>
      <c r="U433" s="31" t="str">
        <f t="shared" si="92"/>
        <v/>
      </c>
      <c r="V433" s="31" t="str">
        <f t="shared" si="93"/>
        <v/>
      </c>
      <c r="W433" s="31" t="str">
        <f>IF(LEN(U433)=0,"",SUM(T$5:T433))</f>
        <v/>
      </c>
      <c r="X433" s="31" t="str">
        <f t="shared" si="94"/>
        <v/>
      </c>
      <c r="Y433" s="31" t="str">
        <f t="shared" si="101"/>
        <v/>
      </c>
    </row>
    <row r="434" spans="1:25" x14ac:dyDescent="0.2">
      <c r="A434" s="127"/>
      <c r="B434" s="82" t="str">
        <f t="shared" si="90"/>
        <v/>
      </c>
      <c r="C434" s="82" t="str">
        <f t="shared" si="91"/>
        <v/>
      </c>
      <c r="D434" s="127"/>
      <c r="E434" s="82" t="str">
        <f t="shared" si="95"/>
        <v/>
      </c>
      <c r="F434" s="82" t="str">
        <f t="shared" si="96"/>
        <v/>
      </c>
      <c r="G434" s="127"/>
      <c r="H434" s="75" t="str">
        <f t="shared" si="97"/>
        <v/>
      </c>
      <c r="I434" s="127"/>
      <c r="J434" s="75" t="str">
        <f t="shared" si="102"/>
        <v/>
      </c>
      <c r="K434" s="127"/>
      <c r="L434" s="31">
        <v>429</v>
      </c>
      <c r="M434" s="31">
        <f t="shared" si="103"/>
        <v>144</v>
      </c>
      <c r="N434" s="31">
        <f t="shared" si="98"/>
        <v>0</v>
      </c>
      <c r="O434" s="31" t="str">
        <f>IF(LEN(Q434)=0,"",DEC2HEX(MOD(HEX2DEC(INDEX(Assembler!$D$13:$D$512,M434))+N434,65536),4))</f>
        <v/>
      </c>
      <c r="P434" s="78" t="str">
        <f t="shared" si="99"/>
        <v/>
      </c>
      <c r="Q434" s="31" t="str">
        <f>INDEX(Assembler!$E$13:$G$512,M434,N434+1)</f>
        <v/>
      </c>
      <c r="R434" s="81"/>
      <c r="S434" s="31" t="str">
        <f t="shared" si="100"/>
        <v/>
      </c>
      <c r="T434" s="31">
        <f t="shared" si="104"/>
        <v>1</v>
      </c>
      <c r="U434" s="31" t="str">
        <f t="shared" si="92"/>
        <v/>
      </c>
      <c r="V434" s="31" t="str">
        <f t="shared" si="93"/>
        <v/>
      </c>
      <c r="W434" s="31" t="str">
        <f>IF(LEN(U434)=0,"",SUM(T$5:T434))</f>
        <v/>
      </c>
      <c r="X434" s="31" t="str">
        <f t="shared" si="94"/>
        <v/>
      </c>
      <c r="Y434" s="31" t="str">
        <f t="shared" si="101"/>
        <v/>
      </c>
    </row>
    <row r="435" spans="1:25" x14ac:dyDescent="0.2">
      <c r="A435" s="127"/>
      <c r="B435" s="82" t="str">
        <f t="shared" si="90"/>
        <v/>
      </c>
      <c r="C435" s="82" t="str">
        <f t="shared" si="91"/>
        <v/>
      </c>
      <c r="D435" s="127"/>
      <c r="E435" s="82" t="str">
        <f t="shared" si="95"/>
        <v/>
      </c>
      <c r="F435" s="82" t="str">
        <f t="shared" si="96"/>
        <v/>
      </c>
      <c r="G435" s="127"/>
      <c r="H435" s="75" t="str">
        <f t="shared" si="97"/>
        <v/>
      </c>
      <c r="I435" s="127"/>
      <c r="J435" s="75" t="str">
        <f t="shared" si="102"/>
        <v/>
      </c>
      <c r="K435" s="127"/>
      <c r="L435" s="31">
        <v>430</v>
      </c>
      <c r="M435" s="31">
        <f t="shared" si="103"/>
        <v>144</v>
      </c>
      <c r="N435" s="31">
        <f t="shared" si="98"/>
        <v>1</v>
      </c>
      <c r="O435" s="31" t="str">
        <f>IF(LEN(Q435)=0,"",DEC2HEX(MOD(HEX2DEC(INDEX(Assembler!$D$13:$D$512,M435))+N435,65536),4))</f>
        <v/>
      </c>
      <c r="P435" s="78" t="str">
        <f t="shared" si="99"/>
        <v/>
      </c>
      <c r="Q435" s="31" t="str">
        <f>INDEX(Assembler!$E$13:$G$512,M435,N435+1)</f>
        <v/>
      </c>
      <c r="R435" s="81"/>
      <c r="S435" s="31" t="str">
        <f t="shared" si="100"/>
        <v/>
      </c>
      <c r="T435" s="31">
        <f t="shared" si="104"/>
        <v>1</v>
      </c>
      <c r="U435" s="31" t="str">
        <f t="shared" si="92"/>
        <v/>
      </c>
      <c r="V435" s="31" t="str">
        <f t="shared" si="93"/>
        <v/>
      </c>
      <c r="W435" s="31" t="str">
        <f>IF(LEN(U435)=0,"",SUM(T$5:T435))</f>
        <v/>
      </c>
      <c r="X435" s="31" t="str">
        <f t="shared" si="94"/>
        <v/>
      </c>
      <c r="Y435" s="31" t="str">
        <f t="shared" si="101"/>
        <v/>
      </c>
    </row>
    <row r="436" spans="1:25" x14ac:dyDescent="0.2">
      <c r="A436" s="127"/>
      <c r="B436" s="82" t="str">
        <f t="shared" si="90"/>
        <v/>
      </c>
      <c r="C436" s="82" t="str">
        <f t="shared" si="91"/>
        <v/>
      </c>
      <c r="D436" s="127"/>
      <c r="E436" s="82" t="str">
        <f t="shared" si="95"/>
        <v/>
      </c>
      <c r="F436" s="82" t="str">
        <f t="shared" si="96"/>
        <v/>
      </c>
      <c r="G436" s="127"/>
      <c r="H436" s="75" t="str">
        <f t="shared" si="97"/>
        <v/>
      </c>
      <c r="I436" s="127"/>
      <c r="J436" s="75" t="str">
        <f t="shared" si="102"/>
        <v/>
      </c>
      <c r="K436" s="127"/>
      <c r="L436" s="31">
        <v>431</v>
      </c>
      <c r="M436" s="31">
        <f t="shared" si="103"/>
        <v>144</v>
      </c>
      <c r="N436" s="31">
        <f t="shared" si="98"/>
        <v>2</v>
      </c>
      <c r="O436" s="31" t="str">
        <f>IF(LEN(Q436)=0,"",DEC2HEX(MOD(HEX2DEC(INDEX(Assembler!$D$13:$D$512,M436))+N436,65536),4))</f>
        <v/>
      </c>
      <c r="P436" s="78" t="str">
        <f t="shared" si="99"/>
        <v/>
      </c>
      <c r="Q436" s="31" t="str">
        <f>INDEX(Assembler!$E$13:$G$512,M436,N436+1)</f>
        <v/>
      </c>
      <c r="R436" s="81"/>
      <c r="S436" s="31" t="str">
        <f t="shared" si="100"/>
        <v/>
      </c>
      <c r="T436" s="31">
        <f t="shared" si="104"/>
        <v>1</v>
      </c>
      <c r="U436" s="31" t="str">
        <f t="shared" si="92"/>
        <v/>
      </c>
      <c r="V436" s="31" t="str">
        <f t="shared" si="93"/>
        <v/>
      </c>
      <c r="W436" s="31" t="str">
        <f>IF(LEN(U436)=0,"",SUM(T$5:T436))</f>
        <v/>
      </c>
      <c r="X436" s="31" t="str">
        <f t="shared" si="94"/>
        <v/>
      </c>
      <c r="Y436" s="31" t="str">
        <f t="shared" si="101"/>
        <v/>
      </c>
    </row>
    <row r="437" spans="1:25" x14ac:dyDescent="0.2">
      <c r="A437" s="127"/>
      <c r="B437" s="82" t="str">
        <f t="shared" si="90"/>
        <v/>
      </c>
      <c r="C437" s="82" t="str">
        <f t="shared" si="91"/>
        <v/>
      </c>
      <c r="D437" s="127"/>
      <c r="E437" s="82" t="str">
        <f t="shared" si="95"/>
        <v/>
      </c>
      <c r="F437" s="82" t="str">
        <f t="shared" si="96"/>
        <v/>
      </c>
      <c r="G437" s="127"/>
      <c r="H437" s="75" t="str">
        <f t="shared" si="97"/>
        <v/>
      </c>
      <c r="I437" s="127"/>
      <c r="J437" s="75" t="str">
        <f t="shared" si="102"/>
        <v/>
      </c>
      <c r="K437" s="127"/>
      <c r="L437" s="31">
        <v>432</v>
      </c>
      <c r="M437" s="31">
        <f t="shared" si="103"/>
        <v>145</v>
      </c>
      <c r="N437" s="31">
        <f t="shared" si="98"/>
        <v>0</v>
      </c>
      <c r="O437" s="31" t="str">
        <f>IF(LEN(Q437)=0,"",DEC2HEX(MOD(HEX2DEC(INDEX(Assembler!$D$13:$D$512,M437))+N437,65536),4))</f>
        <v/>
      </c>
      <c r="P437" s="78" t="str">
        <f t="shared" si="99"/>
        <v/>
      </c>
      <c r="Q437" s="31" t="str">
        <f>INDEX(Assembler!$E$13:$G$512,M437,N437+1)</f>
        <v/>
      </c>
      <c r="R437" s="81"/>
      <c r="S437" s="31" t="str">
        <f t="shared" si="100"/>
        <v/>
      </c>
      <c r="T437" s="31">
        <f t="shared" si="104"/>
        <v>1</v>
      </c>
      <c r="U437" s="31" t="str">
        <f t="shared" si="92"/>
        <v/>
      </c>
      <c r="V437" s="31" t="str">
        <f t="shared" si="93"/>
        <v/>
      </c>
      <c r="W437" s="31" t="str">
        <f>IF(LEN(U437)=0,"",SUM(T$5:T437))</f>
        <v/>
      </c>
      <c r="X437" s="31" t="str">
        <f t="shared" si="94"/>
        <v/>
      </c>
      <c r="Y437" s="31" t="str">
        <f t="shared" si="101"/>
        <v/>
      </c>
    </row>
    <row r="438" spans="1:25" x14ac:dyDescent="0.2">
      <c r="A438" s="127"/>
      <c r="B438" s="82" t="str">
        <f t="shared" si="90"/>
        <v/>
      </c>
      <c r="C438" s="82" t="str">
        <f t="shared" si="91"/>
        <v/>
      </c>
      <c r="D438" s="127"/>
      <c r="E438" s="82" t="str">
        <f t="shared" si="95"/>
        <v/>
      </c>
      <c r="F438" s="82" t="str">
        <f t="shared" si="96"/>
        <v/>
      </c>
      <c r="G438" s="127"/>
      <c r="H438" s="75" t="str">
        <f t="shared" si="97"/>
        <v/>
      </c>
      <c r="I438" s="127"/>
      <c r="J438" s="75" t="str">
        <f t="shared" si="102"/>
        <v/>
      </c>
      <c r="K438" s="127"/>
      <c r="L438" s="31">
        <v>433</v>
      </c>
      <c r="M438" s="31">
        <f t="shared" si="103"/>
        <v>145</v>
      </c>
      <c r="N438" s="31">
        <f t="shared" si="98"/>
        <v>1</v>
      </c>
      <c r="O438" s="31" t="str">
        <f>IF(LEN(Q438)=0,"",DEC2HEX(MOD(HEX2DEC(INDEX(Assembler!$D$13:$D$512,M438))+N438,65536),4))</f>
        <v/>
      </c>
      <c r="P438" s="78" t="str">
        <f t="shared" si="99"/>
        <v/>
      </c>
      <c r="Q438" s="31" t="str">
        <f>INDEX(Assembler!$E$13:$G$512,M438,N438+1)</f>
        <v/>
      </c>
      <c r="R438" s="81"/>
      <c r="S438" s="31" t="str">
        <f t="shared" si="100"/>
        <v/>
      </c>
      <c r="T438" s="31">
        <f t="shared" si="104"/>
        <v>1</v>
      </c>
      <c r="U438" s="31" t="str">
        <f t="shared" si="92"/>
        <v/>
      </c>
      <c r="V438" s="31" t="str">
        <f t="shared" si="93"/>
        <v/>
      </c>
      <c r="W438" s="31" t="str">
        <f>IF(LEN(U438)=0,"",SUM(T$5:T438))</f>
        <v/>
      </c>
      <c r="X438" s="31" t="str">
        <f t="shared" si="94"/>
        <v/>
      </c>
      <c r="Y438" s="31" t="str">
        <f t="shared" si="101"/>
        <v/>
      </c>
    </row>
    <row r="439" spans="1:25" x14ac:dyDescent="0.2">
      <c r="A439" s="127"/>
      <c r="B439" s="82" t="str">
        <f t="shared" si="90"/>
        <v/>
      </c>
      <c r="C439" s="82" t="str">
        <f t="shared" si="91"/>
        <v/>
      </c>
      <c r="D439" s="127"/>
      <c r="E439" s="82" t="str">
        <f t="shared" si="95"/>
        <v/>
      </c>
      <c r="F439" s="82" t="str">
        <f t="shared" si="96"/>
        <v/>
      </c>
      <c r="G439" s="127"/>
      <c r="H439" s="75" t="str">
        <f t="shared" si="97"/>
        <v/>
      </c>
      <c r="I439" s="127"/>
      <c r="J439" s="75" t="str">
        <f t="shared" si="102"/>
        <v/>
      </c>
      <c r="K439" s="127"/>
      <c r="L439" s="31">
        <v>434</v>
      </c>
      <c r="M439" s="31">
        <f t="shared" si="103"/>
        <v>145</v>
      </c>
      <c r="N439" s="31">
        <f t="shared" si="98"/>
        <v>2</v>
      </c>
      <c r="O439" s="31" t="str">
        <f>IF(LEN(Q439)=0,"",DEC2HEX(MOD(HEX2DEC(INDEX(Assembler!$D$13:$D$512,M439))+N439,65536),4))</f>
        <v/>
      </c>
      <c r="P439" s="78" t="str">
        <f t="shared" si="99"/>
        <v/>
      </c>
      <c r="Q439" s="31" t="str">
        <f>INDEX(Assembler!$E$13:$G$512,M439,N439+1)</f>
        <v/>
      </c>
      <c r="R439" s="81"/>
      <c r="S439" s="31" t="str">
        <f t="shared" si="100"/>
        <v/>
      </c>
      <c r="T439" s="31">
        <f t="shared" si="104"/>
        <v>1</v>
      </c>
      <c r="U439" s="31" t="str">
        <f t="shared" si="92"/>
        <v/>
      </c>
      <c r="V439" s="31" t="str">
        <f t="shared" si="93"/>
        <v/>
      </c>
      <c r="W439" s="31" t="str">
        <f>IF(LEN(U439)=0,"",SUM(T$5:T439))</f>
        <v/>
      </c>
      <c r="X439" s="31" t="str">
        <f t="shared" si="94"/>
        <v/>
      </c>
      <c r="Y439" s="31" t="str">
        <f t="shared" si="101"/>
        <v/>
      </c>
    </row>
    <row r="440" spans="1:25" x14ac:dyDescent="0.2">
      <c r="A440" s="127"/>
      <c r="B440" s="82" t="str">
        <f t="shared" si="90"/>
        <v/>
      </c>
      <c r="C440" s="82" t="str">
        <f t="shared" si="91"/>
        <v/>
      </c>
      <c r="D440" s="127"/>
      <c r="E440" s="82" t="str">
        <f t="shared" si="95"/>
        <v/>
      </c>
      <c r="F440" s="82" t="str">
        <f t="shared" si="96"/>
        <v/>
      </c>
      <c r="G440" s="127"/>
      <c r="H440" s="75" t="str">
        <f t="shared" si="97"/>
        <v/>
      </c>
      <c r="I440" s="127"/>
      <c r="J440" s="75" t="str">
        <f t="shared" si="102"/>
        <v/>
      </c>
      <c r="K440" s="127"/>
      <c r="L440" s="31">
        <v>435</v>
      </c>
      <c r="M440" s="31">
        <f t="shared" si="103"/>
        <v>146</v>
      </c>
      <c r="N440" s="31">
        <f t="shared" si="98"/>
        <v>0</v>
      </c>
      <c r="O440" s="31" t="str">
        <f>IF(LEN(Q440)=0,"",DEC2HEX(MOD(HEX2DEC(INDEX(Assembler!$D$13:$D$512,M440))+N440,65536),4))</f>
        <v/>
      </c>
      <c r="P440" s="78" t="str">
        <f t="shared" si="99"/>
        <v/>
      </c>
      <c r="Q440" s="31" t="str">
        <f>INDEX(Assembler!$E$13:$G$512,M440,N440+1)</f>
        <v/>
      </c>
      <c r="R440" s="81"/>
      <c r="S440" s="31" t="str">
        <f t="shared" si="100"/>
        <v/>
      </c>
      <c r="T440" s="31">
        <f t="shared" si="104"/>
        <v>1</v>
      </c>
      <c r="U440" s="31" t="str">
        <f t="shared" si="92"/>
        <v/>
      </c>
      <c r="V440" s="31" t="str">
        <f t="shared" si="93"/>
        <v/>
      </c>
      <c r="W440" s="31" t="str">
        <f>IF(LEN(U440)=0,"",SUM(T$5:T440))</f>
        <v/>
      </c>
      <c r="X440" s="31" t="str">
        <f t="shared" si="94"/>
        <v/>
      </c>
      <c r="Y440" s="31" t="str">
        <f t="shared" si="101"/>
        <v/>
      </c>
    </row>
    <row r="441" spans="1:25" x14ac:dyDescent="0.2">
      <c r="A441" s="127"/>
      <c r="B441" s="82" t="str">
        <f t="shared" si="90"/>
        <v/>
      </c>
      <c r="C441" s="82" t="str">
        <f t="shared" si="91"/>
        <v/>
      </c>
      <c r="D441" s="127"/>
      <c r="E441" s="82" t="str">
        <f t="shared" si="95"/>
        <v/>
      </c>
      <c r="F441" s="82" t="str">
        <f t="shared" si="96"/>
        <v/>
      </c>
      <c r="G441" s="127"/>
      <c r="H441" s="75" t="str">
        <f t="shared" si="97"/>
        <v/>
      </c>
      <c r="I441" s="127"/>
      <c r="J441" s="75" t="str">
        <f t="shared" si="102"/>
        <v/>
      </c>
      <c r="K441" s="127"/>
      <c r="L441" s="31">
        <v>436</v>
      </c>
      <c r="M441" s="31">
        <f t="shared" si="103"/>
        <v>146</v>
      </c>
      <c r="N441" s="31">
        <f t="shared" si="98"/>
        <v>1</v>
      </c>
      <c r="O441" s="31" t="str">
        <f>IF(LEN(Q441)=0,"",DEC2HEX(MOD(HEX2DEC(INDEX(Assembler!$D$13:$D$512,M441))+N441,65536),4))</f>
        <v/>
      </c>
      <c r="P441" s="78" t="str">
        <f t="shared" si="99"/>
        <v/>
      </c>
      <c r="Q441" s="31" t="str">
        <f>INDEX(Assembler!$E$13:$G$512,M441,N441+1)</f>
        <v/>
      </c>
      <c r="R441" s="81"/>
      <c r="S441" s="31" t="str">
        <f t="shared" si="100"/>
        <v/>
      </c>
      <c r="T441" s="31">
        <f t="shared" si="104"/>
        <v>1</v>
      </c>
      <c r="U441" s="31" t="str">
        <f t="shared" si="92"/>
        <v/>
      </c>
      <c r="V441" s="31" t="str">
        <f t="shared" si="93"/>
        <v/>
      </c>
      <c r="W441" s="31" t="str">
        <f>IF(LEN(U441)=0,"",SUM(T$5:T441))</f>
        <v/>
      </c>
      <c r="X441" s="31" t="str">
        <f t="shared" si="94"/>
        <v/>
      </c>
      <c r="Y441" s="31" t="str">
        <f t="shared" si="101"/>
        <v/>
      </c>
    </row>
    <row r="442" spans="1:25" x14ac:dyDescent="0.2">
      <c r="A442" s="127"/>
      <c r="B442" s="82" t="str">
        <f t="shared" si="90"/>
        <v/>
      </c>
      <c r="C442" s="82" t="str">
        <f t="shared" si="91"/>
        <v/>
      </c>
      <c r="D442" s="127"/>
      <c r="E442" s="82" t="str">
        <f t="shared" si="95"/>
        <v/>
      </c>
      <c r="F442" s="82" t="str">
        <f t="shared" si="96"/>
        <v/>
      </c>
      <c r="G442" s="127"/>
      <c r="H442" s="75" t="str">
        <f t="shared" si="97"/>
        <v/>
      </c>
      <c r="I442" s="127"/>
      <c r="J442" s="75" t="str">
        <f t="shared" si="102"/>
        <v/>
      </c>
      <c r="K442" s="127"/>
      <c r="L442" s="31">
        <v>437</v>
      </c>
      <c r="M442" s="31">
        <f t="shared" si="103"/>
        <v>146</v>
      </c>
      <c r="N442" s="31">
        <f t="shared" si="98"/>
        <v>2</v>
      </c>
      <c r="O442" s="31" t="str">
        <f>IF(LEN(Q442)=0,"",DEC2HEX(MOD(HEX2DEC(INDEX(Assembler!$D$13:$D$512,M442))+N442,65536),4))</f>
        <v/>
      </c>
      <c r="P442" s="78" t="str">
        <f t="shared" si="99"/>
        <v/>
      </c>
      <c r="Q442" s="31" t="str">
        <f>INDEX(Assembler!$E$13:$G$512,M442,N442+1)</f>
        <v/>
      </c>
      <c r="R442" s="81"/>
      <c r="S442" s="31" t="str">
        <f t="shared" si="100"/>
        <v/>
      </c>
      <c r="T442" s="31">
        <f t="shared" si="104"/>
        <v>1</v>
      </c>
      <c r="U442" s="31" t="str">
        <f t="shared" si="92"/>
        <v/>
      </c>
      <c r="V442" s="31" t="str">
        <f t="shared" si="93"/>
        <v/>
      </c>
      <c r="W442" s="31" t="str">
        <f>IF(LEN(U442)=0,"",SUM(T$5:T442))</f>
        <v/>
      </c>
      <c r="X442" s="31" t="str">
        <f t="shared" si="94"/>
        <v/>
      </c>
      <c r="Y442" s="31" t="str">
        <f t="shared" si="101"/>
        <v/>
      </c>
    </row>
    <row r="443" spans="1:25" x14ac:dyDescent="0.2">
      <c r="A443" s="127"/>
      <c r="B443" s="82" t="str">
        <f t="shared" si="90"/>
        <v/>
      </c>
      <c r="C443" s="82" t="str">
        <f t="shared" si="91"/>
        <v/>
      </c>
      <c r="D443" s="127"/>
      <c r="E443" s="82" t="str">
        <f t="shared" si="95"/>
        <v/>
      </c>
      <c r="F443" s="82" t="str">
        <f t="shared" si="96"/>
        <v/>
      </c>
      <c r="G443" s="127"/>
      <c r="H443" s="75" t="str">
        <f t="shared" si="97"/>
        <v/>
      </c>
      <c r="I443" s="127"/>
      <c r="J443" s="75" t="str">
        <f t="shared" si="102"/>
        <v/>
      </c>
      <c r="K443" s="127"/>
      <c r="L443" s="31">
        <v>438</v>
      </c>
      <c r="M443" s="31">
        <f t="shared" si="103"/>
        <v>147</v>
      </c>
      <c r="N443" s="31">
        <f t="shared" si="98"/>
        <v>0</v>
      </c>
      <c r="O443" s="31" t="str">
        <f>IF(LEN(Q443)=0,"",DEC2HEX(MOD(HEX2DEC(INDEX(Assembler!$D$13:$D$512,M443))+N443,65536),4))</f>
        <v/>
      </c>
      <c r="P443" s="78" t="str">
        <f t="shared" si="99"/>
        <v/>
      </c>
      <c r="Q443" s="31" t="str">
        <f>INDEX(Assembler!$E$13:$G$512,M443,N443+1)</f>
        <v/>
      </c>
      <c r="R443" s="81"/>
      <c r="S443" s="31" t="str">
        <f t="shared" si="100"/>
        <v/>
      </c>
      <c r="T443" s="31">
        <f t="shared" si="104"/>
        <v>1</v>
      </c>
      <c r="U443" s="31" t="str">
        <f t="shared" si="92"/>
        <v/>
      </c>
      <c r="V443" s="31" t="str">
        <f t="shared" si="93"/>
        <v/>
      </c>
      <c r="W443" s="31" t="str">
        <f>IF(LEN(U443)=0,"",SUM(T$5:T443))</f>
        <v/>
      </c>
      <c r="X443" s="31" t="str">
        <f t="shared" si="94"/>
        <v/>
      </c>
      <c r="Y443" s="31" t="str">
        <f t="shared" si="101"/>
        <v/>
      </c>
    </row>
    <row r="444" spans="1:25" x14ac:dyDescent="0.2">
      <c r="A444" s="127"/>
      <c r="B444" s="82" t="str">
        <f t="shared" si="90"/>
        <v/>
      </c>
      <c r="C444" s="82" t="str">
        <f t="shared" si="91"/>
        <v/>
      </c>
      <c r="D444" s="127"/>
      <c r="E444" s="82" t="str">
        <f t="shared" si="95"/>
        <v/>
      </c>
      <c r="F444" s="82" t="str">
        <f t="shared" si="96"/>
        <v/>
      </c>
      <c r="G444" s="127"/>
      <c r="H444" s="75" t="str">
        <f t="shared" si="97"/>
        <v/>
      </c>
      <c r="I444" s="127"/>
      <c r="J444" s="75" t="str">
        <f t="shared" si="102"/>
        <v/>
      </c>
      <c r="K444" s="127"/>
      <c r="L444" s="31">
        <v>439</v>
      </c>
      <c r="M444" s="31">
        <f t="shared" si="103"/>
        <v>147</v>
      </c>
      <c r="N444" s="31">
        <f t="shared" si="98"/>
        <v>1</v>
      </c>
      <c r="O444" s="31" t="str">
        <f>IF(LEN(Q444)=0,"",DEC2HEX(MOD(HEX2DEC(INDEX(Assembler!$D$13:$D$512,M444))+N444,65536),4))</f>
        <v/>
      </c>
      <c r="P444" s="78" t="str">
        <f t="shared" si="99"/>
        <v/>
      </c>
      <c r="Q444" s="31" t="str">
        <f>INDEX(Assembler!$E$13:$G$512,M444,N444+1)</f>
        <v/>
      </c>
      <c r="R444" s="81"/>
      <c r="S444" s="31" t="str">
        <f t="shared" si="100"/>
        <v/>
      </c>
      <c r="T444" s="31">
        <f t="shared" si="104"/>
        <v>1</v>
      </c>
      <c r="U444" s="31" t="str">
        <f t="shared" si="92"/>
        <v/>
      </c>
      <c r="V444" s="31" t="str">
        <f t="shared" si="93"/>
        <v/>
      </c>
      <c r="W444" s="31" t="str">
        <f>IF(LEN(U444)=0,"",SUM(T$5:T444))</f>
        <v/>
      </c>
      <c r="X444" s="31" t="str">
        <f t="shared" si="94"/>
        <v/>
      </c>
      <c r="Y444" s="31" t="str">
        <f t="shared" si="101"/>
        <v/>
      </c>
    </row>
    <row r="445" spans="1:25" x14ac:dyDescent="0.2">
      <c r="A445" s="127"/>
      <c r="B445" s="82" t="str">
        <f t="shared" si="90"/>
        <v/>
      </c>
      <c r="C445" s="82" t="str">
        <f t="shared" si="91"/>
        <v/>
      </c>
      <c r="D445" s="127"/>
      <c r="E445" s="82" t="str">
        <f t="shared" si="95"/>
        <v/>
      </c>
      <c r="F445" s="82" t="str">
        <f t="shared" si="96"/>
        <v/>
      </c>
      <c r="G445" s="127"/>
      <c r="H445" s="75" t="str">
        <f t="shared" si="97"/>
        <v/>
      </c>
      <c r="I445" s="127"/>
      <c r="J445" s="75" t="str">
        <f t="shared" si="102"/>
        <v/>
      </c>
      <c r="K445" s="127"/>
      <c r="L445" s="31">
        <v>440</v>
      </c>
      <c r="M445" s="31">
        <f t="shared" si="103"/>
        <v>147</v>
      </c>
      <c r="N445" s="31">
        <f t="shared" si="98"/>
        <v>2</v>
      </c>
      <c r="O445" s="31" t="str">
        <f>IF(LEN(Q445)=0,"",DEC2HEX(MOD(HEX2DEC(INDEX(Assembler!$D$13:$D$512,M445))+N445,65536),4))</f>
        <v/>
      </c>
      <c r="P445" s="78" t="str">
        <f t="shared" si="99"/>
        <v/>
      </c>
      <c r="Q445" s="31" t="str">
        <f>INDEX(Assembler!$E$13:$G$512,M445,N445+1)</f>
        <v/>
      </c>
      <c r="R445" s="81"/>
      <c r="S445" s="31" t="str">
        <f t="shared" si="100"/>
        <v/>
      </c>
      <c r="T445" s="31">
        <f t="shared" si="104"/>
        <v>1</v>
      </c>
      <c r="U445" s="31" t="str">
        <f t="shared" si="92"/>
        <v/>
      </c>
      <c r="V445" s="31" t="str">
        <f t="shared" si="93"/>
        <v/>
      </c>
      <c r="W445" s="31" t="str">
        <f>IF(LEN(U445)=0,"",SUM(T$5:T445))</f>
        <v/>
      </c>
      <c r="X445" s="31" t="str">
        <f t="shared" si="94"/>
        <v/>
      </c>
      <c r="Y445" s="31" t="str">
        <f t="shared" si="101"/>
        <v/>
      </c>
    </row>
    <row r="446" spans="1:25" x14ac:dyDescent="0.2">
      <c r="A446" s="127"/>
      <c r="B446" s="82" t="str">
        <f t="shared" si="90"/>
        <v/>
      </c>
      <c r="C446" s="82" t="str">
        <f t="shared" si="91"/>
        <v/>
      </c>
      <c r="D446" s="127"/>
      <c r="E446" s="82" t="str">
        <f t="shared" si="95"/>
        <v/>
      </c>
      <c r="F446" s="82" t="str">
        <f t="shared" si="96"/>
        <v/>
      </c>
      <c r="G446" s="127"/>
      <c r="H446" s="75" t="str">
        <f t="shared" si="97"/>
        <v/>
      </c>
      <c r="I446" s="127"/>
      <c r="J446" s="75" t="str">
        <f t="shared" si="102"/>
        <v/>
      </c>
      <c r="K446" s="127"/>
      <c r="L446" s="31">
        <v>441</v>
      </c>
      <c r="M446" s="31">
        <f t="shared" si="103"/>
        <v>148</v>
      </c>
      <c r="N446" s="31">
        <f t="shared" si="98"/>
        <v>0</v>
      </c>
      <c r="O446" s="31" t="str">
        <f>IF(LEN(Q446)=0,"",DEC2HEX(MOD(HEX2DEC(INDEX(Assembler!$D$13:$D$512,M446))+N446,65536),4))</f>
        <v/>
      </c>
      <c r="P446" s="78" t="str">
        <f t="shared" si="99"/>
        <v/>
      </c>
      <c r="Q446" s="31" t="str">
        <f>INDEX(Assembler!$E$13:$G$512,M446,N446+1)</f>
        <v/>
      </c>
      <c r="R446" s="81"/>
      <c r="S446" s="31" t="str">
        <f t="shared" si="100"/>
        <v/>
      </c>
      <c r="T446" s="31">
        <f t="shared" si="104"/>
        <v>1</v>
      </c>
      <c r="U446" s="31" t="str">
        <f t="shared" si="92"/>
        <v/>
      </c>
      <c r="V446" s="31" t="str">
        <f t="shared" si="93"/>
        <v/>
      </c>
      <c r="W446" s="31" t="str">
        <f>IF(LEN(U446)=0,"",SUM(T$5:T446))</f>
        <v/>
      </c>
      <c r="X446" s="31" t="str">
        <f t="shared" si="94"/>
        <v/>
      </c>
      <c r="Y446" s="31" t="str">
        <f t="shared" si="101"/>
        <v/>
      </c>
    </row>
    <row r="447" spans="1:25" x14ac:dyDescent="0.2">
      <c r="A447" s="127"/>
      <c r="B447" s="82" t="str">
        <f t="shared" si="90"/>
        <v/>
      </c>
      <c r="C447" s="82" t="str">
        <f t="shared" si="91"/>
        <v/>
      </c>
      <c r="D447" s="127"/>
      <c r="E447" s="82" t="str">
        <f t="shared" si="95"/>
        <v/>
      </c>
      <c r="F447" s="82" t="str">
        <f t="shared" si="96"/>
        <v/>
      </c>
      <c r="G447" s="127"/>
      <c r="H447" s="75" t="str">
        <f t="shared" si="97"/>
        <v/>
      </c>
      <c r="I447" s="127"/>
      <c r="J447" s="75" t="str">
        <f t="shared" si="102"/>
        <v/>
      </c>
      <c r="K447" s="127"/>
      <c r="L447" s="31">
        <v>442</v>
      </c>
      <c r="M447" s="31">
        <f t="shared" si="103"/>
        <v>148</v>
      </c>
      <c r="N447" s="31">
        <f t="shared" si="98"/>
        <v>1</v>
      </c>
      <c r="O447" s="31" t="str">
        <f>IF(LEN(Q447)=0,"",DEC2HEX(MOD(HEX2DEC(INDEX(Assembler!$D$13:$D$512,M447))+N447,65536),4))</f>
        <v/>
      </c>
      <c r="P447" s="78" t="str">
        <f t="shared" si="99"/>
        <v/>
      </c>
      <c r="Q447" s="31" t="str">
        <f>INDEX(Assembler!$E$13:$G$512,M447,N447+1)</f>
        <v/>
      </c>
      <c r="R447" s="81"/>
      <c r="S447" s="31" t="str">
        <f t="shared" si="100"/>
        <v/>
      </c>
      <c r="T447" s="31">
        <f t="shared" si="104"/>
        <v>1</v>
      </c>
      <c r="U447" s="31" t="str">
        <f t="shared" si="92"/>
        <v/>
      </c>
      <c r="V447" s="31" t="str">
        <f t="shared" si="93"/>
        <v/>
      </c>
      <c r="W447" s="31" t="str">
        <f>IF(LEN(U447)=0,"",SUM(T$5:T447))</f>
        <v/>
      </c>
      <c r="X447" s="31" t="str">
        <f t="shared" si="94"/>
        <v/>
      </c>
      <c r="Y447" s="31" t="str">
        <f t="shared" si="101"/>
        <v/>
      </c>
    </row>
    <row r="448" spans="1:25" x14ac:dyDescent="0.2">
      <c r="A448" s="127"/>
      <c r="B448" s="82" t="str">
        <f t="shared" si="90"/>
        <v/>
      </c>
      <c r="C448" s="82" t="str">
        <f t="shared" si="91"/>
        <v/>
      </c>
      <c r="D448" s="127"/>
      <c r="E448" s="82" t="str">
        <f t="shared" si="95"/>
        <v/>
      </c>
      <c r="F448" s="82" t="str">
        <f t="shared" si="96"/>
        <v/>
      </c>
      <c r="G448" s="127"/>
      <c r="H448" s="75" t="str">
        <f t="shared" si="97"/>
        <v/>
      </c>
      <c r="I448" s="127"/>
      <c r="J448" s="75" t="str">
        <f t="shared" si="102"/>
        <v/>
      </c>
      <c r="K448" s="127"/>
      <c r="L448" s="31">
        <v>443</v>
      </c>
      <c r="M448" s="31">
        <f t="shared" si="103"/>
        <v>148</v>
      </c>
      <c r="N448" s="31">
        <f t="shared" si="98"/>
        <v>2</v>
      </c>
      <c r="O448" s="31" t="str">
        <f>IF(LEN(Q448)=0,"",DEC2HEX(MOD(HEX2DEC(INDEX(Assembler!$D$13:$D$512,M448))+N448,65536),4))</f>
        <v/>
      </c>
      <c r="P448" s="78" t="str">
        <f t="shared" si="99"/>
        <v/>
      </c>
      <c r="Q448" s="31" t="str">
        <f>INDEX(Assembler!$E$13:$G$512,M448,N448+1)</f>
        <v/>
      </c>
      <c r="R448" s="81"/>
      <c r="S448" s="31" t="str">
        <f t="shared" si="100"/>
        <v/>
      </c>
      <c r="T448" s="31">
        <f t="shared" si="104"/>
        <v>1</v>
      </c>
      <c r="U448" s="31" t="str">
        <f t="shared" si="92"/>
        <v/>
      </c>
      <c r="V448" s="31" t="str">
        <f t="shared" si="93"/>
        <v/>
      </c>
      <c r="W448" s="31" t="str">
        <f>IF(LEN(U448)=0,"",SUM(T$5:T448))</f>
        <v/>
      </c>
      <c r="X448" s="31" t="str">
        <f t="shared" si="94"/>
        <v/>
      </c>
      <c r="Y448" s="31" t="str">
        <f t="shared" si="101"/>
        <v/>
      </c>
    </row>
    <row r="449" spans="1:25" x14ac:dyDescent="0.2">
      <c r="A449" s="127"/>
      <c r="B449" s="82" t="str">
        <f t="shared" si="90"/>
        <v/>
      </c>
      <c r="C449" s="82" t="str">
        <f t="shared" si="91"/>
        <v/>
      </c>
      <c r="D449" s="127"/>
      <c r="E449" s="82" t="str">
        <f t="shared" si="95"/>
        <v/>
      </c>
      <c r="F449" s="82" t="str">
        <f t="shared" si="96"/>
        <v/>
      </c>
      <c r="G449" s="127"/>
      <c r="H449" s="75" t="str">
        <f t="shared" si="97"/>
        <v/>
      </c>
      <c r="I449" s="127"/>
      <c r="J449" s="75" t="str">
        <f t="shared" si="102"/>
        <v/>
      </c>
      <c r="K449" s="127"/>
      <c r="L449" s="31">
        <v>444</v>
      </c>
      <c r="M449" s="31">
        <f t="shared" si="103"/>
        <v>149</v>
      </c>
      <c r="N449" s="31">
        <f t="shared" si="98"/>
        <v>0</v>
      </c>
      <c r="O449" s="31" t="str">
        <f>IF(LEN(Q449)=0,"",DEC2HEX(MOD(HEX2DEC(INDEX(Assembler!$D$13:$D$512,M449))+N449,65536),4))</f>
        <v/>
      </c>
      <c r="P449" s="78" t="str">
        <f t="shared" si="99"/>
        <v/>
      </c>
      <c r="Q449" s="31" t="str">
        <f>INDEX(Assembler!$E$13:$G$512,M449,N449+1)</f>
        <v/>
      </c>
      <c r="R449" s="81"/>
      <c r="S449" s="31" t="str">
        <f t="shared" si="100"/>
        <v/>
      </c>
      <c r="T449" s="31">
        <f t="shared" si="104"/>
        <v>1</v>
      </c>
      <c r="U449" s="31" t="str">
        <f t="shared" si="92"/>
        <v/>
      </c>
      <c r="V449" s="31" t="str">
        <f t="shared" si="93"/>
        <v/>
      </c>
      <c r="W449" s="31" t="str">
        <f>IF(LEN(U449)=0,"",SUM(T$5:T449))</f>
        <v/>
      </c>
      <c r="X449" s="31" t="str">
        <f t="shared" si="94"/>
        <v/>
      </c>
      <c r="Y449" s="31" t="str">
        <f t="shared" si="101"/>
        <v/>
      </c>
    </row>
    <row r="450" spans="1:25" x14ac:dyDescent="0.2">
      <c r="A450" s="127"/>
      <c r="B450" s="82" t="str">
        <f t="shared" si="90"/>
        <v/>
      </c>
      <c r="C450" s="82" t="str">
        <f t="shared" si="91"/>
        <v/>
      </c>
      <c r="D450" s="127"/>
      <c r="E450" s="82" t="str">
        <f t="shared" si="95"/>
        <v/>
      </c>
      <c r="F450" s="82" t="str">
        <f t="shared" si="96"/>
        <v/>
      </c>
      <c r="G450" s="127"/>
      <c r="H450" s="75" t="str">
        <f t="shared" si="97"/>
        <v/>
      </c>
      <c r="I450" s="127"/>
      <c r="J450" s="75" t="str">
        <f t="shared" si="102"/>
        <v/>
      </c>
      <c r="K450" s="127"/>
      <c r="L450" s="31">
        <v>445</v>
      </c>
      <c r="M450" s="31">
        <f t="shared" si="103"/>
        <v>149</v>
      </c>
      <c r="N450" s="31">
        <f t="shared" si="98"/>
        <v>1</v>
      </c>
      <c r="O450" s="31" t="str">
        <f>IF(LEN(Q450)=0,"",DEC2HEX(MOD(HEX2DEC(INDEX(Assembler!$D$13:$D$512,M450))+N450,65536),4))</f>
        <v/>
      </c>
      <c r="P450" s="78" t="str">
        <f t="shared" si="99"/>
        <v/>
      </c>
      <c r="Q450" s="31" t="str">
        <f>INDEX(Assembler!$E$13:$G$512,M450,N450+1)</f>
        <v/>
      </c>
      <c r="R450" s="81"/>
      <c r="S450" s="31" t="str">
        <f t="shared" si="100"/>
        <v/>
      </c>
      <c r="T450" s="31">
        <f t="shared" si="104"/>
        <v>1</v>
      </c>
      <c r="U450" s="31" t="str">
        <f t="shared" si="92"/>
        <v/>
      </c>
      <c r="V450" s="31" t="str">
        <f t="shared" si="93"/>
        <v/>
      </c>
      <c r="W450" s="31" t="str">
        <f>IF(LEN(U450)=0,"",SUM(T$5:T450))</f>
        <v/>
      </c>
      <c r="X450" s="31" t="str">
        <f t="shared" si="94"/>
        <v/>
      </c>
      <c r="Y450" s="31" t="str">
        <f t="shared" si="101"/>
        <v/>
      </c>
    </row>
    <row r="451" spans="1:25" x14ac:dyDescent="0.2">
      <c r="A451" s="127"/>
      <c r="B451" s="82" t="str">
        <f t="shared" si="90"/>
        <v/>
      </c>
      <c r="C451" s="82" t="str">
        <f t="shared" si="91"/>
        <v/>
      </c>
      <c r="D451" s="127"/>
      <c r="E451" s="82" t="str">
        <f t="shared" si="95"/>
        <v/>
      </c>
      <c r="F451" s="82" t="str">
        <f t="shared" si="96"/>
        <v/>
      </c>
      <c r="G451" s="127"/>
      <c r="H451" s="75" t="str">
        <f t="shared" si="97"/>
        <v/>
      </c>
      <c r="I451" s="127"/>
      <c r="J451" s="75" t="str">
        <f t="shared" si="102"/>
        <v/>
      </c>
      <c r="K451" s="127"/>
      <c r="L451" s="31">
        <v>446</v>
      </c>
      <c r="M451" s="31">
        <f t="shared" si="103"/>
        <v>149</v>
      </c>
      <c r="N451" s="31">
        <f t="shared" si="98"/>
        <v>2</v>
      </c>
      <c r="O451" s="31" t="str">
        <f>IF(LEN(Q451)=0,"",DEC2HEX(MOD(HEX2DEC(INDEX(Assembler!$D$13:$D$512,M451))+N451,65536),4))</f>
        <v/>
      </c>
      <c r="P451" s="78" t="str">
        <f t="shared" si="99"/>
        <v/>
      </c>
      <c r="Q451" s="31" t="str">
        <f>INDEX(Assembler!$E$13:$G$512,M451,N451+1)</f>
        <v/>
      </c>
      <c r="R451" s="81"/>
      <c r="S451" s="31" t="str">
        <f t="shared" si="100"/>
        <v/>
      </c>
      <c r="T451" s="31">
        <f t="shared" si="104"/>
        <v>1</v>
      </c>
      <c r="U451" s="31" t="str">
        <f t="shared" si="92"/>
        <v/>
      </c>
      <c r="V451" s="31" t="str">
        <f t="shared" si="93"/>
        <v/>
      </c>
      <c r="W451" s="31" t="str">
        <f>IF(LEN(U451)=0,"",SUM(T$5:T451))</f>
        <v/>
      </c>
      <c r="X451" s="31" t="str">
        <f t="shared" si="94"/>
        <v/>
      </c>
      <c r="Y451" s="31" t="str">
        <f t="shared" si="101"/>
        <v/>
      </c>
    </row>
    <row r="452" spans="1:25" x14ac:dyDescent="0.2">
      <c r="A452" s="127"/>
      <c r="B452" s="82" t="str">
        <f t="shared" si="90"/>
        <v/>
      </c>
      <c r="C452" s="82" t="str">
        <f t="shared" si="91"/>
        <v/>
      </c>
      <c r="D452" s="127"/>
      <c r="E452" s="82" t="str">
        <f t="shared" si="95"/>
        <v/>
      </c>
      <c r="F452" s="82" t="str">
        <f t="shared" si="96"/>
        <v/>
      </c>
      <c r="G452" s="127"/>
      <c r="H452" s="75" t="str">
        <f t="shared" si="97"/>
        <v/>
      </c>
      <c r="I452" s="127"/>
      <c r="J452" s="75" t="str">
        <f t="shared" si="102"/>
        <v/>
      </c>
      <c r="K452" s="127"/>
      <c r="L452" s="31">
        <v>447</v>
      </c>
      <c r="M452" s="31">
        <f t="shared" si="103"/>
        <v>150</v>
      </c>
      <c r="N452" s="31">
        <f t="shared" si="98"/>
        <v>0</v>
      </c>
      <c r="O452" s="31" t="str">
        <f>IF(LEN(Q452)=0,"",DEC2HEX(MOD(HEX2DEC(INDEX(Assembler!$D$13:$D$512,M452))+N452,65536),4))</f>
        <v/>
      </c>
      <c r="P452" s="78" t="str">
        <f t="shared" si="99"/>
        <v/>
      </c>
      <c r="Q452" s="31" t="str">
        <f>INDEX(Assembler!$E$13:$G$512,M452,N452+1)</f>
        <v/>
      </c>
      <c r="R452" s="81"/>
      <c r="S452" s="31" t="str">
        <f t="shared" si="100"/>
        <v/>
      </c>
      <c r="T452" s="31">
        <f t="shared" si="104"/>
        <v>1</v>
      </c>
      <c r="U452" s="31" t="str">
        <f t="shared" si="92"/>
        <v/>
      </c>
      <c r="V452" s="31" t="str">
        <f t="shared" si="93"/>
        <v/>
      </c>
      <c r="W452" s="31" t="str">
        <f>IF(LEN(U452)=0,"",SUM(T$5:T452))</f>
        <v/>
      </c>
      <c r="X452" s="31" t="str">
        <f t="shared" si="94"/>
        <v/>
      </c>
      <c r="Y452" s="31" t="str">
        <f t="shared" si="101"/>
        <v/>
      </c>
    </row>
    <row r="453" spans="1:25" x14ac:dyDescent="0.2">
      <c r="A453" s="127"/>
      <c r="B453" s="82" t="str">
        <f t="shared" ref="B453:B516" si="105">IF(LEN(S453)=0,"",DEC2HEX(S453,4))</f>
        <v/>
      </c>
      <c r="C453" s="82" t="str">
        <f t="shared" ref="C453:C516" si="106">IF(LEN(B453)=0,"",VLOOKUP(B453,$O$5:$Q$1494,3,0))</f>
        <v/>
      </c>
      <c r="D453" s="127"/>
      <c r="E453" s="82" t="str">
        <f t="shared" si="95"/>
        <v/>
      </c>
      <c r="F453" s="82" t="str">
        <f t="shared" si="96"/>
        <v/>
      </c>
      <c r="G453" s="127"/>
      <c r="H453" s="75" t="str">
        <f t="shared" si="97"/>
        <v/>
      </c>
      <c r="I453" s="127"/>
      <c r="J453" s="75" t="str">
        <f t="shared" si="102"/>
        <v/>
      </c>
      <c r="K453" s="127"/>
      <c r="L453" s="31">
        <v>448</v>
      </c>
      <c r="M453" s="31">
        <f t="shared" si="103"/>
        <v>150</v>
      </c>
      <c r="N453" s="31">
        <f t="shared" si="98"/>
        <v>1</v>
      </c>
      <c r="O453" s="31" t="str">
        <f>IF(LEN(Q453)=0,"",DEC2HEX(MOD(HEX2DEC(INDEX(Assembler!$D$13:$D$512,M453))+N453,65536),4))</f>
        <v/>
      </c>
      <c r="P453" s="78" t="str">
        <f t="shared" si="99"/>
        <v/>
      </c>
      <c r="Q453" s="31" t="str">
        <f>INDEX(Assembler!$E$13:$G$512,M453,N453+1)</f>
        <v/>
      </c>
      <c r="R453" s="81"/>
      <c r="S453" s="31" t="str">
        <f t="shared" si="100"/>
        <v/>
      </c>
      <c r="T453" s="31">
        <f t="shared" si="104"/>
        <v>1</v>
      </c>
      <c r="U453" s="31" t="str">
        <f t="shared" ref="U453:U516" si="107">IF(OR(LEN(S453)=0,T453=0),"",IF(T454=1,1,IF(T455=1,2,IF(T456=1,3,IF(T457=1,4,IF(T458=1,5,IF(T459=1,6,IF(T460=1,7,IF(T461=1,8,IF(T462=1,9,IF(T463=1,10,IF(T464=1,11,IF(T465=1,12,IF(T466=1,13,IF(T467=1,14,IF(T468=1,15,16))))))))))))))))</f>
        <v/>
      </c>
      <c r="V453" s="31" t="str">
        <f t="shared" ref="V453:V516" si="108">IF(OR(LEN(S453)=0,T453=0),"",MOD(U453+HEX2DEC(LEFT(B453,2))+HEX2DEC(RIGHT(B453,2))+HEX2DEC(C453)+IF(T454=1,0,HEX2DEC(C454)+IF(T455=1,0,HEX2DEC(C455)+IF(T456=1,0,HEX2DEC(C456)+IF(T457=1,0,HEX2DEC(C457)+IF(T458=1,0,HEX2DEC(C458)+IF(T459=1,0,HEX2DEC(C459)+IF(T460=1,0,HEX2DEC(C460)+IF(T461=1,0,HEX2DEC(C461)+IF(T462=1,0,HEX2DEC(C462)+IF(T463=1,0,HEX2DEC(C463)+IF(T464=1,0,HEX2DEC(C464)+IF(T465=1,0,HEX2DEC(C465)+IF(T466=1,0,HEX2DEC(C466)+IF(T467=1,0,HEX2DEC(C467)+IF(T468=1,0,HEX2DEC(C468)))))))))))))))),256))</f>
        <v/>
      </c>
      <c r="W453" s="31" t="str">
        <f>IF(LEN(U453)=0,"",SUM(T$5:T453))</f>
        <v/>
      </c>
      <c r="X453" s="31" t="str">
        <f t="shared" ref="X453:X516" si="109">IF(LEN(W453)=0,"",CONCATENATE(":",DEC2HEX(U453,2),B453,"00",C453,IF(U453&gt;1,C454,""),IF(U453&gt;2,C455,""),IF(U453&gt;3,C456,""),IF(U453&gt;4,C457,""),IF(U453&gt;5,C458,""),IF(U453&gt;6,C459,""),IF(U453&gt;7,C460,""),IF(U453&gt;8,C461,""),IF(U453&gt;9,C462,""),IF(U453&gt;10,C463,""),IF(U453&gt;11,C464,""),IF(U453&gt;12,C465,""),IF(U453&gt;13,C466,""),IF(U453&gt;14,C467,""),IF(U453&gt;15,C468,""),DEC2HEX(MOD(-V453,256),2)))</f>
        <v/>
      </c>
      <c r="Y453" s="31" t="str">
        <f t="shared" si="101"/>
        <v/>
      </c>
    </row>
    <row r="454" spans="1:25" x14ac:dyDescent="0.2">
      <c r="A454" s="127"/>
      <c r="B454" s="82" t="str">
        <f t="shared" si="105"/>
        <v/>
      </c>
      <c r="C454" s="82" t="str">
        <f t="shared" si="106"/>
        <v/>
      </c>
      <c r="D454" s="127"/>
      <c r="E454" s="82" t="str">
        <f t="shared" ref="E454:E517" si="110">IF(LEN(B454)=0,"",DEC2OCT(HEX2DEC(B454),6))</f>
        <v/>
      </c>
      <c r="F454" s="82" t="str">
        <f t="shared" ref="F454:F517" si="111">IF(LEN(C454)=0,"",DEC2OCT(HEX2DEC(C454),3))</f>
        <v/>
      </c>
      <c r="G454" s="127"/>
      <c r="H454" s="75" t="str">
        <f t="shared" ref="H454:H517" si="112">IF(ISNA(MATCH(L454+1,$W$5:$W$1504,0)),IF(ISNA(MATCH(L454,$W$5:$W$1504,0)),"",":0000000000"),VLOOKUP(L454+1,$W$5:$X$1504,2,0))</f>
        <v/>
      </c>
      <c r="I454" s="127"/>
      <c r="J454" s="75" t="str">
        <f t="shared" si="102"/>
        <v/>
      </c>
      <c r="K454" s="127"/>
      <c r="L454" s="31">
        <v>449</v>
      </c>
      <c r="M454" s="31">
        <f t="shared" si="103"/>
        <v>150</v>
      </c>
      <c r="N454" s="31">
        <f t="shared" ref="N454:N517" si="113">MOD(L454,3)</f>
        <v>2</v>
      </c>
      <c r="O454" s="31" t="str">
        <f>IF(LEN(Q454)=0,"",DEC2HEX(MOD(HEX2DEC(INDEX(Assembler!$D$13:$D$512,M454))+N454,65536),4))</f>
        <v/>
      </c>
      <c r="P454" s="78" t="str">
        <f t="shared" ref="P454:P517" si="114">IF(LEN(O454)=0,"",VALUE(HEX2DEC(O454)))</f>
        <v/>
      </c>
      <c r="Q454" s="31" t="str">
        <f>INDEX(Assembler!$E$13:$G$512,M454,N454+1)</f>
        <v/>
      </c>
      <c r="R454" s="81"/>
      <c r="S454" s="31" t="str">
        <f t="shared" ref="S454:S517" si="115">IF(ISNUMBER(SMALL($P$5:$P$1504,L454+1)),SMALL($P$5:$P$1504,L454+1),"")</f>
        <v/>
      </c>
      <c r="T454" s="31">
        <f t="shared" si="104"/>
        <v>1</v>
      </c>
      <c r="U454" s="31" t="str">
        <f t="shared" si="107"/>
        <v/>
      </c>
      <c r="V454" s="31" t="str">
        <f t="shared" si="108"/>
        <v/>
      </c>
      <c r="W454" s="31" t="str">
        <f>IF(LEN(U454)=0,"",SUM(T$5:T454))</f>
        <v/>
      </c>
      <c r="X454" s="31" t="str">
        <f t="shared" si="109"/>
        <v/>
      </c>
      <c r="Y454" s="31" t="str">
        <f t="shared" ref="Y454:Y517" si="116">IF(LEN(X454)=0,"",CONCATENATE(MID(X454,4,4),": ",MID(X454,10,2),IF(U454&gt;1,CONCATENATE(" ",MID(X454,12,2)),""),IF(U454&gt;2,CONCATENATE(" ",MID(X454,14,2)),""),IF(U454&gt;3,CONCATENATE(" ",MID(X454,16,2)),""),IF(U454&gt;4,CONCATENATE(" ",MID(X454,18,2)),""),IF(U454&gt;5,CONCATENATE(" ",MID(X454,20,2)),""),IF(U454&gt;6,CONCATENATE(" ",MID(X454,22,2)),""),IF(U454&gt;7,CONCATENATE(" ",MID(X454,24,2)),""),IF(U454&gt;8,CONCATENATE(" ",MID(X454,26,2)),""),IF(U454&gt;9,CONCATENATE(" ",MID(X454,28,2)),""),IF(U454&gt;10,CONCATENATE(" ",MID(X454,30,2)),""),IF(U454&gt;11,CONCATENATE(" ",MID(X454,32,2)),""),IF(U454&gt;12,CONCATENATE(" ",MID(X454,34,2)),""),IF(U454&gt;13,CONCATENATE(" ",MID(X454,36,2)),""),IF(U454&gt;14,CONCATENATE(" ",MID(X454,38,2)),""),IF(U454&gt;15,CONCATENATE(" ",MID(X454,40,2)),"")))</f>
        <v/>
      </c>
    </row>
    <row r="455" spans="1:25" x14ac:dyDescent="0.2">
      <c r="A455" s="127"/>
      <c r="B455" s="82" t="str">
        <f t="shared" si="105"/>
        <v/>
      </c>
      <c r="C455" s="82" t="str">
        <f t="shared" si="106"/>
        <v/>
      </c>
      <c r="D455" s="127"/>
      <c r="E455" s="82" t="str">
        <f t="shared" si="110"/>
        <v/>
      </c>
      <c r="F455" s="82" t="str">
        <f t="shared" si="111"/>
        <v/>
      </c>
      <c r="G455" s="127"/>
      <c r="H455" s="75" t="str">
        <f t="shared" si="112"/>
        <v/>
      </c>
      <c r="I455" s="127"/>
      <c r="J455" s="75" t="str">
        <f t="shared" ref="J455:J518" si="117">IF(LEN(H454)&lt;12,"",VLOOKUP(H454,$X$5:$Y$1504,2,0))</f>
        <v/>
      </c>
      <c r="K455" s="127"/>
      <c r="L455" s="31">
        <v>450</v>
      </c>
      <c r="M455" s="31">
        <f t="shared" ref="M455:M518" si="118">INT(L455/3)+1</f>
        <v>151</v>
      </c>
      <c r="N455" s="31">
        <f t="shared" si="113"/>
        <v>0</v>
      </c>
      <c r="O455" s="31" t="str">
        <f>IF(LEN(Q455)=0,"",DEC2HEX(MOD(HEX2DEC(INDEX(Assembler!$D$13:$D$512,M455))+N455,65536),4))</f>
        <v/>
      </c>
      <c r="P455" s="78" t="str">
        <f t="shared" si="114"/>
        <v/>
      </c>
      <c r="Q455" s="31" t="str">
        <f>INDEX(Assembler!$E$13:$G$512,M455,N455+1)</f>
        <v/>
      </c>
      <c r="R455" s="81"/>
      <c r="S455" s="31" t="str">
        <f t="shared" si="115"/>
        <v/>
      </c>
      <c r="T455" s="31">
        <f t="shared" si="104"/>
        <v>1</v>
      </c>
      <c r="U455" s="31" t="str">
        <f t="shared" si="107"/>
        <v/>
      </c>
      <c r="V455" s="31" t="str">
        <f t="shared" si="108"/>
        <v/>
      </c>
      <c r="W455" s="31" t="str">
        <f>IF(LEN(U455)=0,"",SUM(T$5:T455))</f>
        <v/>
      </c>
      <c r="X455" s="31" t="str">
        <f t="shared" si="109"/>
        <v/>
      </c>
      <c r="Y455" s="31" t="str">
        <f t="shared" si="116"/>
        <v/>
      </c>
    </row>
    <row r="456" spans="1:25" x14ac:dyDescent="0.2">
      <c r="A456" s="127"/>
      <c r="B456" s="82" t="str">
        <f t="shared" si="105"/>
        <v/>
      </c>
      <c r="C456" s="82" t="str">
        <f t="shared" si="106"/>
        <v/>
      </c>
      <c r="D456" s="127"/>
      <c r="E456" s="82" t="str">
        <f t="shared" si="110"/>
        <v/>
      </c>
      <c r="F456" s="82" t="str">
        <f t="shared" si="111"/>
        <v/>
      </c>
      <c r="G456" s="127"/>
      <c r="H456" s="75" t="str">
        <f t="shared" si="112"/>
        <v/>
      </c>
      <c r="I456" s="127"/>
      <c r="J456" s="75" t="str">
        <f t="shared" si="117"/>
        <v/>
      </c>
      <c r="K456" s="127"/>
      <c r="L456" s="31">
        <v>451</v>
      </c>
      <c r="M456" s="31">
        <f t="shared" si="118"/>
        <v>151</v>
      </c>
      <c r="N456" s="31">
        <f t="shared" si="113"/>
        <v>1</v>
      </c>
      <c r="O456" s="31" t="str">
        <f>IF(LEN(Q456)=0,"",DEC2HEX(MOD(HEX2DEC(INDEX(Assembler!$D$13:$D$512,M456))+N456,65536),4))</f>
        <v/>
      </c>
      <c r="P456" s="78" t="str">
        <f t="shared" si="114"/>
        <v/>
      </c>
      <c r="Q456" s="31" t="str">
        <f>INDEX(Assembler!$E$13:$G$512,M456,N456+1)</f>
        <v/>
      </c>
      <c r="R456" s="81"/>
      <c r="S456" s="31" t="str">
        <f t="shared" si="115"/>
        <v/>
      </c>
      <c r="T456" s="31">
        <f t="shared" si="104"/>
        <v>1</v>
      </c>
      <c r="U456" s="31" t="str">
        <f t="shared" si="107"/>
        <v/>
      </c>
      <c r="V456" s="31" t="str">
        <f t="shared" si="108"/>
        <v/>
      </c>
      <c r="W456" s="31" t="str">
        <f>IF(LEN(U456)=0,"",SUM(T$5:T456))</f>
        <v/>
      </c>
      <c r="X456" s="31" t="str">
        <f t="shared" si="109"/>
        <v/>
      </c>
      <c r="Y456" s="31" t="str">
        <f t="shared" si="116"/>
        <v/>
      </c>
    </row>
    <row r="457" spans="1:25" x14ac:dyDescent="0.2">
      <c r="A457" s="127"/>
      <c r="B457" s="82" t="str">
        <f t="shared" si="105"/>
        <v/>
      </c>
      <c r="C457" s="82" t="str">
        <f t="shared" si="106"/>
        <v/>
      </c>
      <c r="D457" s="127"/>
      <c r="E457" s="82" t="str">
        <f t="shared" si="110"/>
        <v/>
      </c>
      <c r="F457" s="82" t="str">
        <f t="shared" si="111"/>
        <v/>
      </c>
      <c r="G457" s="127"/>
      <c r="H457" s="75" t="str">
        <f t="shared" si="112"/>
        <v/>
      </c>
      <c r="I457" s="127"/>
      <c r="J457" s="75" t="str">
        <f t="shared" si="117"/>
        <v/>
      </c>
      <c r="K457" s="127"/>
      <c r="L457" s="31">
        <v>452</v>
      </c>
      <c r="M457" s="31">
        <f t="shared" si="118"/>
        <v>151</v>
      </c>
      <c r="N457" s="31">
        <f t="shared" si="113"/>
        <v>2</v>
      </c>
      <c r="O457" s="31" t="str">
        <f>IF(LEN(Q457)=0,"",DEC2HEX(MOD(HEX2DEC(INDEX(Assembler!$D$13:$D$512,M457))+N457,65536),4))</f>
        <v/>
      </c>
      <c r="P457" s="78" t="str">
        <f t="shared" si="114"/>
        <v/>
      </c>
      <c r="Q457" s="31" t="str">
        <f>INDEX(Assembler!$E$13:$G$512,M457,N457+1)</f>
        <v/>
      </c>
      <c r="R457" s="81"/>
      <c r="S457" s="31" t="str">
        <f t="shared" si="115"/>
        <v/>
      </c>
      <c r="T457" s="31">
        <f t="shared" si="104"/>
        <v>1</v>
      </c>
      <c r="U457" s="31" t="str">
        <f t="shared" si="107"/>
        <v/>
      </c>
      <c r="V457" s="31" t="str">
        <f t="shared" si="108"/>
        <v/>
      </c>
      <c r="W457" s="31" t="str">
        <f>IF(LEN(U457)=0,"",SUM(T$5:T457))</f>
        <v/>
      </c>
      <c r="X457" s="31" t="str">
        <f t="shared" si="109"/>
        <v/>
      </c>
      <c r="Y457" s="31" t="str">
        <f t="shared" si="116"/>
        <v/>
      </c>
    </row>
    <row r="458" spans="1:25" x14ac:dyDescent="0.2">
      <c r="A458" s="127"/>
      <c r="B458" s="82" t="str">
        <f t="shared" si="105"/>
        <v/>
      </c>
      <c r="C458" s="82" t="str">
        <f t="shared" si="106"/>
        <v/>
      </c>
      <c r="D458" s="127"/>
      <c r="E458" s="82" t="str">
        <f t="shared" si="110"/>
        <v/>
      </c>
      <c r="F458" s="82" t="str">
        <f t="shared" si="111"/>
        <v/>
      </c>
      <c r="G458" s="127"/>
      <c r="H458" s="75" t="str">
        <f t="shared" si="112"/>
        <v/>
      </c>
      <c r="I458" s="127"/>
      <c r="J458" s="75" t="str">
        <f t="shared" si="117"/>
        <v/>
      </c>
      <c r="K458" s="127"/>
      <c r="L458" s="31">
        <v>453</v>
      </c>
      <c r="M458" s="31">
        <f t="shared" si="118"/>
        <v>152</v>
      </c>
      <c r="N458" s="31">
        <f t="shared" si="113"/>
        <v>0</v>
      </c>
      <c r="O458" s="31" t="str">
        <f>IF(LEN(Q458)=0,"",DEC2HEX(MOD(HEX2DEC(INDEX(Assembler!$D$13:$D$512,M458))+N458,65536),4))</f>
        <v/>
      </c>
      <c r="P458" s="78" t="str">
        <f t="shared" si="114"/>
        <v/>
      </c>
      <c r="Q458" s="31" t="str">
        <f>INDEX(Assembler!$E$13:$G$512,M458,N458+1)</f>
        <v/>
      </c>
      <c r="R458" s="81"/>
      <c r="S458" s="31" t="str">
        <f t="shared" si="115"/>
        <v/>
      </c>
      <c r="T458" s="31">
        <f t="shared" si="104"/>
        <v>1</v>
      </c>
      <c r="U458" s="31" t="str">
        <f t="shared" si="107"/>
        <v/>
      </c>
      <c r="V458" s="31" t="str">
        <f t="shared" si="108"/>
        <v/>
      </c>
      <c r="W458" s="31" t="str">
        <f>IF(LEN(U458)=0,"",SUM(T$5:T458))</f>
        <v/>
      </c>
      <c r="X458" s="31" t="str">
        <f t="shared" si="109"/>
        <v/>
      </c>
      <c r="Y458" s="31" t="str">
        <f t="shared" si="116"/>
        <v/>
      </c>
    </row>
    <row r="459" spans="1:25" x14ac:dyDescent="0.2">
      <c r="A459" s="127"/>
      <c r="B459" s="82" t="str">
        <f t="shared" si="105"/>
        <v/>
      </c>
      <c r="C459" s="82" t="str">
        <f t="shared" si="106"/>
        <v/>
      </c>
      <c r="D459" s="127"/>
      <c r="E459" s="82" t="str">
        <f t="shared" si="110"/>
        <v/>
      </c>
      <c r="F459" s="82" t="str">
        <f t="shared" si="111"/>
        <v/>
      </c>
      <c r="G459" s="127"/>
      <c r="H459" s="75" t="str">
        <f t="shared" si="112"/>
        <v/>
      </c>
      <c r="I459" s="127"/>
      <c r="J459" s="75" t="str">
        <f t="shared" si="117"/>
        <v/>
      </c>
      <c r="K459" s="127"/>
      <c r="L459" s="31">
        <v>454</v>
      </c>
      <c r="M459" s="31">
        <f t="shared" si="118"/>
        <v>152</v>
      </c>
      <c r="N459" s="31">
        <f t="shared" si="113"/>
        <v>1</v>
      </c>
      <c r="O459" s="31" t="str">
        <f>IF(LEN(Q459)=0,"",DEC2HEX(MOD(HEX2DEC(INDEX(Assembler!$D$13:$D$512,M459))+N459,65536),4))</f>
        <v/>
      </c>
      <c r="P459" s="78" t="str">
        <f t="shared" si="114"/>
        <v/>
      </c>
      <c r="Q459" s="31" t="str">
        <f>INDEX(Assembler!$E$13:$G$512,M459,N459+1)</f>
        <v/>
      </c>
      <c r="R459" s="81"/>
      <c r="S459" s="31" t="str">
        <f t="shared" si="115"/>
        <v/>
      </c>
      <c r="T459" s="31">
        <f t="shared" si="104"/>
        <v>1</v>
      </c>
      <c r="U459" s="31" t="str">
        <f t="shared" si="107"/>
        <v/>
      </c>
      <c r="V459" s="31" t="str">
        <f t="shared" si="108"/>
        <v/>
      </c>
      <c r="W459" s="31" t="str">
        <f>IF(LEN(U459)=0,"",SUM(T$5:T459))</f>
        <v/>
      </c>
      <c r="X459" s="31" t="str">
        <f t="shared" si="109"/>
        <v/>
      </c>
      <c r="Y459" s="31" t="str">
        <f t="shared" si="116"/>
        <v/>
      </c>
    </row>
    <row r="460" spans="1:25" x14ac:dyDescent="0.2">
      <c r="A460" s="127"/>
      <c r="B460" s="82" t="str">
        <f t="shared" si="105"/>
        <v/>
      </c>
      <c r="C460" s="82" t="str">
        <f t="shared" si="106"/>
        <v/>
      </c>
      <c r="D460" s="127"/>
      <c r="E460" s="82" t="str">
        <f t="shared" si="110"/>
        <v/>
      </c>
      <c r="F460" s="82" t="str">
        <f t="shared" si="111"/>
        <v/>
      </c>
      <c r="G460" s="127"/>
      <c r="H460" s="75" t="str">
        <f t="shared" si="112"/>
        <v/>
      </c>
      <c r="I460" s="127"/>
      <c r="J460" s="75" t="str">
        <f t="shared" si="117"/>
        <v/>
      </c>
      <c r="K460" s="127"/>
      <c r="L460" s="31">
        <v>455</v>
      </c>
      <c r="M460" s="31">
        <f t="shared" si="118"/>
        <v>152</v>
      </c>
      <c r="N460" s="31">
        <f t="shared" si="113"/>
        <v>2</v>
      </c>
      <c r="O460" s="31" t="str">
        <f>IF(LEN(Q460)=0,"",DEC2HEX(MOD(HEX2DEC(INDEX(Assembler!$D$13:$D$512,M460))+N460,65536),4))</f>
        <v/>
      </c>
      <c r="P460" s="78" t="str">
        <f t="shared" si="114"/>
        <v/>
      </c>
      <c r="Q460" s="31" t="str">
        <f>INDEX(Assembler!$E$13:$G$512,M460,N460+1)</f>
        <v/>
      </c>
      <c r="R460" s="81"/>
      <c r="S460" s="31" t="str">
        <f t="shared" si="115"/>
        <v/>
      </c>
      <c r="T460" s="31">
        <f t="shared" si="104"/>
        <v>1</v>
      </c>
      <c r="U460" s="31" t="str">
        <f t="shared" si="107"/>
        <v/>
      </c>
      <c r="V460" s="31" t="str">
        <f t="shared" si="108"/>
        <v/>
      </c>
      <c r="W460" s="31" t="str">
        <f>IF(LEN(U460)=0,"",SUM(T$5:T460))</f>
        <v/>
      </c>
      <c r="X460" s="31" t="str">
        <f t="shared" si="109"/>
        <v/>
      </c>
      <c r="Y460" s="31" t="str">
        <f t="shared" si="116"/>
        <v/>
      </c>
    </row>
    <row r="461" spans="1:25" x14ac:dyDescent="0.2">
      <c r="A461" s="127"/>
      <c r="B461" s="82" t="str">
        <f t="shared" si="105"/>
        <v/>
      </c>
      <c r="C461" s="82" t="str">
        <f t="shared" si="106"/>
        <v/>
      </c>
      <c r="D461" s="127"/>
      <c r="E461" s="82" t="str">
        <f t="shared" si="110"/>
        <v/>
      </c>
      <c r="F461" s="82" t="str">
        <f t="shared" si="111"/>
        <v/>
      </c>
      <c r="G461" s="127"/>
      <c r="H461" s="75" t="str">
        <f t="shared" si="112"/>
        <v/>
      </c>
      <c r="I461" s="127"/>
      <c r="J461" s="75" t="str">
        <f t="shared" si="117"/>
        <v/>
      </c>
      <c r="K461" s="127"/>
      <c r="L461" s="31">
        <v>456</v>
      </c>
      <c r="M461" s="31">
        <f t="shared" si="118"/>
        <v>153</v>
      </c>
      <c r="N461" s="31">
        <f t="shared" si="113"/>
        <v>0</v>
      </c>
      <c r="O461" s="31" t="str">
        <f>IF(LEN(Q461)=0,"",DEC2HEX(MOD(HEX2DEC(INDEX(Assembler!$D$13:$D$512,M461))+N461,65536),4))</f>
        <v/>
      </c>
      <c r="P461" s="78" t="str">
        <f t="shared" si="114"/>
        <v/>
      </c>
      <c r="Q461" s="31" t="str">
        <f>INDEX(Assembler!$E$13:$G$512,M461,N461+1)</f>
        <v/>
      </c>
      <c r="R461" s="81"/>
      <c r="S461" s="31" t="str">
        <f t="shared" si="115"/>
        <v/>
      </c>
      <c r="T461" s="31">
        <f t="shared" si="104"/>
        <v>1</v>
      </c>
      <c r="U461" s="31" t="str">
        <f t="shared" si="107"/>
        <v/>
      </c>
      <c r="V461" s="31" t="str">
        <f t="shared" si="108"/>
        <v/>
      </c>
      <c r="W461" s="31" t="str">
        <f>IF(LEN(U461)=0,"",SUM(T$5:T461))</f>
        <v/>
      </c>
      <c r="X461" s="31" t="str">
        <f t="shared" si="109"/>
        <v/>
      </c>
      <c r="Y461" s="31" t="str">
        <f t="shared" si="116"/>
        <v/>
      </c>
    </row>
    <row r="462" spans="1:25" x14ac:dyDescent="0.2">
      <c r="A462" s="127"/>
      <c r="B462" s="82" t="str">
        <f t="shared" si="105"/>
        <v/>
      </c>
      <c r="C462" s="82" t="str">
        <f t="shared" si="106"/>
        <v/>
      </c>
      <c r="D462" s="127"/>
      <c r="E462" s="82" t="str">
        <f t="shared" si="110"/>
        <v/>
      </c>
      <c r="F462" s="82" t="str">
        <f t="shared" si="111"/>
        <v/>
      </c>
      <c r="G462" s="127"/>
      <c r="H462" s="75" t="str">
        <f t="shared" si="112"/>
        <v/>
      </c>
      <c r="I462" s="127"/>
      <c r="J462" s="75" t="str">
        <f t="shared" si="117"/>
        <v/>
      </c>
      <c r="K462" s="127"/>
      <c r="L462" s="31">
        <v>457</v>
      </c>
      <c r="M462" s="31">
        <f t="shared" si="118"/>
        <v>153</v>
      </c>
      <c r="N462" s="31">
        <f t="shared" si="113"/>
        <v>1</v>
      </c>
      <c r="O462" s="31" t="str">
        <f>IF(LEN(Q462)=0,"",DEC2HEX(MOD(HEX2DEC(INDEX(Assembler!$D$13:$D$512,M462))+N462,65536),4))</f>
        <v/>
      </c>
      <c r="P462" s="78" t="str">
        <f t="shared" si="114"/>
        <v/>
      </c>
      <c r="Q462" s="31" t="str">
        <f>INDEX(Assembler!$E$13:$G$512,M462,N462+1)</f>
        <v/>
      </c>
      <c r="R462" s="81"/>
      <c r="S462" s="31" t="str">
        <f t="shared" si="115"/>
        <v/>
      </c>
      <c r="T462" s="31">
        <f t="shared" si="104"/>
        <v>1</v>
      </c>
      <c r="U462" s="31" t="str">
        <f t="shared" si="107"/>
        <v/>
      </c>
      <c r="V462" s="31" t="str">
        <f t="shared" si="108"/>
        <v/>
      </c>
      <c r="W462" s="31" t="str">
        <f>IF(LEN(U462)=0,"",SUM(T$5:T462))</f>
        <v/>
      </c>
      <c r="X462" s="31" t="str">
        <f t="shared" si="109"/>
        <v/>
      </c>
      <c r="Y462" s="31" t="str">
        <f t="shared" si="116"/>
        <v/>
      </c>
    </row>
    <row r="463" spans="1:25" x14ac:dyDescent="0.2">
      <c r="A463" s="127"/>
      <c r="B463" s="82" t="str">
        <f t="shared" si="105"/>
        <v/>
      </c>
      <c r="C463" s="82" t="str">
        <f t="shared" si="106"/>
        <v/>
      </c>
      <c r="D463" s="127"/>
      <c r="E463" s="82" t="str">
        <f t="shared" si="110"/>
        <v/>
      </c>
      <c r="F463" s="82" t="str">
        <f t="shared" si="111"/>
        <v/>
      </c>
      <c r="G463" s="127"/>
      <c r="H463" s="75" t="str">
        <f t="shared" si="112"/>
        <v/>
      </c>
      <c r="I463" s="127"/>
      <c r="J463" s="75" t="str">
        <f t="shared" si="117"/>
        <v/>
      </c>
      <c r="K463" s="127"/>
      <c r="L463" s="31">
        <v>458</v>
      </c>
      <c r="M463" s="31">
        <f t="shared" si="118"/>
        <v>153</v>
      </c>
      <c r="N463" s="31">
        <f t="shared" si="113"/>
        <v>2</v>
      </c>
      <c r="O463" s="31" t="str">
        <f>IF(LEN(Q463)=0,"",DEC2HEX(MOD(HEX2DEC(INDEX(Assembler!$D$13:$D$512,M463))+N463,65536),4))</f>
        <v/>
      </c>
      <c r="P463" s="78" t="str">
        <f t="shared" si="114"/>
        <v/>
      </c>
      <c r="Q463" s="31" t="str">
        <f>INDEX(Assembler!$E$13:$G$512,M463,N463+1)</f>
        <v/>
      </c>
      <c r="R463" s="81"/>
      <c r="S463" s="31" t="str">
        <f t="shared" si="115"/>
        <v/>
      </c>
      <c r="T463" s="31">
        <f t="shared" si="104"/>
        <v>1</v>
      </c>
      <c r="U463" s="31" t="str">
        <f t="shared" si="107"/>
        <v/>
      </c>
      <c r="V463" s="31" t="str">
        <f t="shared" si="108"/>
        <v/>
      </c>
      <c r="W463" s="31" t="str">
        <f>IF(LEN(U463)=0,"",SUM(T$5:T463))</f>
        <v/>
      </c>
      <c r="X463" s="31" t="str">
        <f t="shared" si="109"/>
        <v/>
      </c>
      <c r="Y463" s="31" t="str">
        <f t="shared" si="116"/>
        <v/>
      </c>
    </row>
    <row r="464" spans="1:25" x14ac:dyDescent="0.2">
      <c r="A464" s="127"/>
      <c r="B464" s="82" t="str">
        <f t="shared" si="105"/>
        <v/>
      </c>
      <c r="C464" s="82" t="str">
        <f t="shared" si="106"/>
        <v/>
      </c>
      <c r="D464" s="127"/>
      <c r="E464" s="82" t="str">
        <f t="shared" si="110"/>
        <v/>
      </c>
      <c r="F464" s="82" t="str">
        <f t="shared" si="111"/>
        <v/>
      </c>
      <c r="G464" s="127"/>
      <c r="H464" s="75" t="str">
        <f t="shared" si="112"/>
        <v/>
      </c>
      <c r="I464" s="127"/>
      <c r="J464" s="75" t="str">
        <f t="shared" si="117"/>
        <v/>
      </c>
      <c r="K464" s="127"/>
      <c r="L464" s="31">
        <v>459</v>
      </c>
      <c r="M464" s="31">
        <f t="shared" si="118"/>
        <v>154</v>
      </c>
      <c r="N464" s="31">
        <f t="shared" si="113"/>
        <v>0</v>
      </c>
      <c r="O464" s="31" t="str">
        <f>IF(LEN(Q464)=0,"",DEC2HEX(MOD(HEX2DEC(INDEX(Assembler!$D$13:$D$512,M464))+N464,65536),4))</f>
        <v/>
      </c>
      <c r="P464" s="78" t="str">
        <f t="shared" si="114"/>
        <v/>
      </c>
      <c r="Q464" s="31" t="str">
        <f>INDEX(Assembler!$E$13:$G$512,M464,N464+1)</f>
        <v/>
      </c>
      <c r="R464" s="81"/>
      <c r="S464" s="31" t="str">
        <f t="shared" si="115"/>
        <v/>
      </c>
      <c r="T464" s="31">
        <f t="shared" si="104"/>
        <v>1</v>
      </c>
      <c r="U464" s="31" t="str">
        <f t="shared" si="107"/>
        <v/>
      </c>
      <c r="V464" s="31" t="str">
        <f t="shared" si="108"/>
        <v/>
      </c>
      <c r="W464" s="31" t="str">
        <f>IF(LEN(U464)=0,"",SUM(T$5:T464))</f>
        <v/>
      </c>
      <c r="X464" s="31" t="str">
        <f t="shared" si="109"/>
        <v/>
      </c>
      <c r="Y464" s="31" t="str">
        <f t="shared" si="116"/>
        <v/>
      </c>
    </row>
    <row r="465" spans="1:25" x14ac:dyDescent="0.2">
      <c r="A465" s="127"/>
      <c r="B465" s="82" t="str">
        <f t="shared" si="105"/>
        <v/>
      </c>
      <c r="C465" s="82" t="str">
        <f t="shared" si="106"/>
        <v/>
      </c>
      <c r="D465" s="127"/>
      <c r="E465" s="82" t="str">
        <f t="shared" si="110"/>
        <v/>
      </c>
      <c r="F465" s="82" t="str">
        <f t="shared" si="111"/>
        <v/>
      </c>
      <c r="G465" s="127"/>
      <c r="H465" s="75" t="str">
        <f t="shared" si="112"/>
        <v/>
      </c>
      <c r="I465" s="127"/>
      <c r="J465" s="75" t="str">
        <f t="shared" si="117"/>
        <v/>
      </c>
      <c r="K465" s="127"/>
      <c r="L465" s="31">
        <v>460</v>
      </c>
      <c r="M465" s="31">
        <f t="shared" si="118"/>
        <v>154</v>
      </c>
      <c r="N465" s="31">
        <f t="shared" si="113"/>
        <v>1</v>
      </c>
      <c r="O465" s="31" t="str">
        <f>IF(LEN(Q465)=0,"",DEC2HEX(MOD(HEX2DEC(INDEX(Assembler!$D$13:$D$512,M465))+N465,65536),4))</f>
        <v/>
      </c>
      <c r="P465" s="78" t="str">
        <f t="shared" si="114"/>
        <v/>
      </c>
      <c r="Q465" s="31" t="str">
        <f>INDEX(Assembler!$E$13:$G$512,M465,N465+1)</f>
        <v/>
      </c>
      <c r="R465" s="81"/>
      <c r="S465" s="31" t="str">
        <f t="shared" si="115"/>
        <v/>
      </c>
      <c r="T465" s="31">
        <f t="shared" si="104"/>
        <v>1</v>
      </c>
      <c r="U465" s="31" t="str">
        <f t="shared" si="107"/>
        <v/>
      </c>
      <c r="V465" s="31" t="str">
        <f t="shared" si="108"/>
        <v/>
      </c>
      <c r="W465" s="31" t="str">
        <f>IF(LEN(U465)=0,"",SUM(T$5:T465))</f>
        <v/>
      </c>
      <c r="X465" s="31" t="str">
        <f t="shared" si="109"/>
        <v/>
      </c>
      <c r="Y465" s="31" t="str">
        <f t="shared" si="116"/>
        <v/>
      </c>
    </row>
    <row r="466" spans="1:25" x14ac:dyDescent="0.2">
      <c r="A466" s="127"/>
      <c r="B466" s="82" t="str">
        <f t="shared" si="105"/>
        <v/>
      </c>
      <c r="C466" s="82" t="str">
        <f t="shared" si="106"/>
        <v/>
      </c>
      <c r="D466" s="127"/>
      <c r="E466" s="82" t="str">
        <f t="shared" si="110"/>
        <v/>
      </c>
      <c r="F466" s="82" t="str">
        <f t="shared" si="111"/>
        <v/>
      </c>
      <c r="G466" s="127"/>
      <c r="H466" s="75" t="str">
        <f t="shared" si="112"/>
        <v/>
      </c>
      <c r="I466" s="127"/>
      <c r="J466" s="75" t="str">
        <f t="shared" si="117"/>
        <v/>
      </c>
      <c r="K466" s="127"/>
      <c r="L466" s="31">
        <v>461</v>
      </c>
      <c r="M466" s="31">
        <f t="shared" si="118"/>
        <v>154</v>
      </c>
      <c r="N466" s="31">
        <f t="shared" si="113"/>
        <v>2</v>
      </c>
      <c r="O466" s="31" t="str">
        <f>IF(LEN(Q466)=0,"",DEC2HEX(MOD(HEX2DEC(INDEX(Assembler!$D$13:$D$512,M466))+N466,65536),4))</f>
        <v/>
      </c>
      <c r="P466" s="78" t="str">
        <f t="shared" si="114"/>
        <v/>
      </c>
      <c r="Q466" s="31" t="str">
        <f>INDEX(Assembler!$E$13:$G$512,M466,N466+1)</f>
        <v/>
      </c>
      <c r="R466" s="81"/>
      <c r="S466" s="31" t="str">
        <f t="shared" si="115"/>
        <v/>
      </c>
      <c r="T466" s="31">
        <f t="shared" ref="T466:T529" si="119">IF(LEN(S466)=0,1,IF(S466-1=S465,IF(L466&lt;16,0,IF(SUM(T451:T465)=0,1,0)),1))</f>
        <v>1</v>
      </c>
      <c r="U466" s="31" t="str">
        <f t="shared" si="107"/>
        <v/>
      </c>
      <c r="V466" s="31" t="str">
        <f t="shared" si="108"/>
        <v/>
      </c>
      <c r="W466" s="31" t="str">
        <f>IF(LEN(U466)=0,"",SUM(T$5:T466))</f>
        <v/>
      </c>
      <c r="X466" s="31" t="str">
        <f t="shared" si="109"/>
        <v/>
      </c>
      <c r="Y466" s="31" t="str">
        <f t="shared" si="116"/>
        <v/>
      </c>
    </row>
    <row r="467" spans="1:25" x14ac:dyDescent="0.2">
      <c r="A467" s="127"/>
      <c r="B467" s="82" t="str">
        <f t="shared" si="105"/>
        <v/>
      </c>
      <c r="C467" s="82" t="str">
        <f t="shared" si="106"/>
        <v/>
      </c>
      <c r="D467" s="127"/>
      <c r="E467" s="82" t="str">
        <f t="shared" si="110"/>
        <v/>
      </c>
      <c r="F467" s="82" t="str">
        <f t="shared" si="111"/>
        <v/>
      </c>
      <c r="G467" s="127"/>
      <c r="H467" s="75" t="str">
        <f t="shared" si="112"/>
        <v/>
      </c>
      <c r="I467" s="127"/>
      <c r="J467" s="75" t="str">
        <f t="shared" si="117"/>
        <v/>
      </c>
      <c r="K467" s="127"/>
      <c r="L467" s="31">
        <v>462</v>
      </c>
      <c r="M467" s="31">
        <f t="shared" si="118"/>
        <v>155</v>
      </c>
      <c r="N467" s="31">
        <f t="shared" si="113"/>
        <v>0</v>
      </c>
      <c r="O467" s="31" t="str">
        <f>IF(LEN(Q467)=0,"",DEC2HEX(MOD(HEX2DEC(INDEX(Assembler!$D$13:$D$512,M467))+N467,65536),4))</f>
        <v/>
      </c>
      <c r="P467" s="78" t="str">
        <f t="shared" si="114"/>
        <v/>
      </c>
      <c r="Q467" s="31" t="str">
        <f>INDEX(Assembler!$E$13:$G$512,M467,N467+1)</f>
        <v/>
      </c>
      <c r="R467" s="81"/>
      <c r="S467" s="31" t="str">
        <f t="shared" si="115"/>
        <v/>
      </c>
      <c r="T467" s="31">
        <f t="shared" si="119"/>
        <v>1</v>
      </c>
      <c r="U467" s="31" t="str">
        <f t="shared" si="107"/>
        <v/>
      </c>
      <c r="V467" s="31" t="str">
        <f t="shared" si="108"/>
        <v/>
      </c>
      <c r="W467" s="31" t="str">
        <f>IF(LEN(U467)=0,"",SUM(T$5:T467))</f>
        <v/>
      </c>
      <c r="X467" s="31" t="str">
        <f t="shared" si="109"/>
        <v/>
      </c>
      <c r="Y467" s="31" t="str">
        <f t="shared" si="116"/>
        <v/>
      </c>
    </row>
    <row r="468" spans="1:25" x14ac:dyDescent="0.2">
      <c r="A468" s="127"/>
      <c r="B468" s="82" t="str">
        <f t="shared" si="105"/>
        <v/>
      </c>
      <c r="C468" s="82" t="str">
        <f t="shared" si="106"/>
        <v/>
      </c>
      <c r="D468" s="127"/>
      <c r="E468" s="82" t="str">
        <f t="shared" si="110"/>
        <v/>
      </c>
      <c r="F468" s="82" t="str">
        <f t="shared" si="111"/>
        <v/>
      </c>
      <c r="G468" s="127"/>
      <c r="H468" s="75" t="str">
        <f t="shared" si="112"/>
        <v/>
      </c>
      <c r="I468" s="127"/>
      <c r="J468" s="75" t="str">
        <f t="shared" si="117"/>
        <v/>
      </c>
      <c r="K468" s="127"/>
      <c r="L468" s="31">
        <v>463</v>
      </c>
      <c r="M468" s="31">
        <f t="shared" si="118"/>
        <v>155</v>
      </c>
      <c r="N468" s="31">
        <f t="shared" si="113"/>
        <v>1</v>
      </c>
      <c r="O468" s="31" t="str">
        <f>IF(LEN(Q468)=0,"",DEC2HEX(MOD(HEX2DEC(INDEX(Assembler!$D$13:$D$512,M468))+N468,65536),4))</f>
        <v/>
      </c>
      <c r="P468" s="78" t="str">
        <f t="shared" si="114"/>
        <v/>
      </c>
      <c r="Q468" s="31" t="str">
        <f>INDEX(Assembler!$E$13:$G$512,M468,N468+1)</f>
        <v/>
      </c>
      <c r="R468" s="81"/>
      <c r="S468" s="31" t="str">
        <f t="shared" si="115"/>
        <v/>
      </c>
      <c r="T468" s="31">
        <f t="shared" si="119"/>
        <v>1</v>
      </c>
      <c r="U468" s="31" t="str">
        <f t="shared" si="107"/>
        <v/>
      </c>
      <c r="V468" s="31" t="str">
        <f t="shared" si="108"/>
        <v/>
      </c>
      <c r="W468" s="31" t="str">
        <f>IF(LEN(U468)=0,"",SUM(T$5:T468))</f>
        <v/>
      </c>
      <c r="X468" s="31" t="str">
        <f t="shared" si="109"/>
        <v/>
      </c>
      <c r="Y468" s="31" t="str">
        <f t="shared" si="116"/>
        <v/>
      </c>
    </row>
    <row r="469" spans="1:25" x14ac:dyDescent="0.2">
      <c r="A469" s="127"/>
      <c r="B469" s="82" t="str">
        <f t="shared" si="105"/>
        <v/>
      </c>
      <c r="C469" s="82" t="str">
        <f t="shared" si="106"/>
        <v/>
      </c>
      <c r="D469" s="127"/>
      <c r="E469" s="82" t="str">
        <f t="shared" si="110"/>
        <v/>
      </c>
      <c r="F469" s="82" t="str">
        <f t="shared" si="111"/>
        <v/>
      </c>
      <c r="G469" s="127"/>
      <c r="H469" s="75" t="str">
        <f t="shared" si="112"/>
        <v/>
      </c>
      <c r="I469" s="127"/>
      <c r="J469" s="75" t="str">
        <f t="shared" si="117"/>
        <v/>
      </c>
      <c r="K469" s="127"/>
      <c r="L469" s="31">
        <v>464</v>
      </c>
      <c r="M469" s="31">
        <f t="shared" si="118"/>
        <v>155</v>
      </c>
      <c r="N469" s="31">
        <f t="shared" si="113"/>
        <v>2</v>
      </c>
      <c r="O469" s="31" t="str">
        <f>IF(LEN(Q469)=0,"",DEC2HEX(MOD(HEX2DEC(INDEX(Assembler!$D$13:$D$512,M469))+N469,65536),4))</f>
        <v/>
      </c>
      <c r="P469" s="78" t="str">
        <f t="shared" si="114"/>
        <v/>
      </c>
      <c r="Q469" s="31" t="str">
        <f>INDEX(Assembler!$E$13:$G$512,M469,N469+1)</f>
        <v/>
      </c>
      <c r="R469" s="81"/>
      <c r="S469" s="31" t="str">
        <f t="shared" si="115"/>
        <v/>
      </c>
      <c r="T469" s="31">
        <f t="shared" si="119"/>
        <v>1</v>
      </c>
      <c r="U469" s="31" t="str">
        <f t="shared" si="107"/>
        <v/>
      </c>
      <c r="V469" s="31" t="str">
        <f t="shared" si="108"/>
        <v/>
      </c>
      <c r="W469" s="31" t="str">
        <f>IF(LEN(U469)=0,"",SUM(T$5:T469))</f>
        <v/>
      </c>
      <c r="X469" s="31" t="str">
        <f t="shared" si="109"/>
        <v/>
      </c>
      <c r="Y469" s="31" t="str">
        <f t="shared" si="116"/>
        <v/>
      </c>
    </row>
    <row r="470" spans="1:25" x14ac:dyDescent="0.2">
      <c r="A470" s="127"/>
      <c r="B470" s="82" t="str">
        <f t="shared" si="105"/>
        <v/>
      </c>
      <c r="C470" s="82" t="str">
        <f t="shared" si="106"/>
        <v/>
      </c>
      <c r="D470" s="127"/>
      <c r="E470" s="82" t="str">
        <f t="shared" si="110"/>
        <v/>
      </c>
      <c r="F470" s="82" t="str">
        <f t="shared" si="111"/>
        <v/>
      </c>
      <c r="G470" s="127"/>
      <c r="H470" s="75" t="str">
        <f t="shared" si="112"/>
        <v/>
      </c>
      <c r="I470" s="127"/>
      <c r="J470" s="75" t="str">
        <f t="shared" si="117"/>
        <v/>
      </c>
      <c r="K470" s="127"/>
      <c r="L470" s="31">
        <v>465</v>
      </c>
      <c r="M470" s="31">
        <f t="shared" si="118"/>
        <v>156</v>
      </c>
      <c r="N470" s="31">
        <f t="shared" si="113"/>
        <v>0</v>
      </c>
      <c r="O470" s="31" t="str">
        <f>IF(LEN(Q470)=0,"",DEC2HEX(MOD(HEX2DEC(INDEX(Assembler!$D$13:$D$512,M470))+N470,65536),4))</f>
        <v/>
      </c>
      <c r="P470" s="78" t="str">
        <f t="shared" si="114"/>
        <v/>
      </c>
      <c r="Q470" s="31" t="str">
        <f>INDEX(Assembler!$E$13:$G$512,M470,N470+1)</f>
        <v/>
      </c>
      <c r="R470" s="81"/>
      <c r="S470" s="31" t="str">
        <f t="shared" si="115"/>
        <v/>
      </c>
      <c r="T470" s="31">
        <f t="shared" si="119"/>
        <v>1</v>
      </c>
      <c r="U470" s="31" t="str">
        <f t="shared" si="107"/>
        <v/>
      </c>
      <c r="V470" s="31" t="str">
        <f t="shared" si="108"/>
        <v/>
      </c>
      <c r="W470" s="31" t="str">
        <f>IF(LEN(U470)=0,"",SUM(T$5:T470))</f>
        <v/>
      </c>
      <c r="X470" s="31" t="str">
        <f t="shared" si="109"/>
        <v/>
      </c>
      <c r="Y470" s="31" t="str">
        <f t="shared" si="116"/>
        <v/>
      </c>
    </row>
    <row r="471" spans="1:25" x14ac:dyDescent="0.2">
      <c r="A471" s="127"/>
      <c r="B471" s="82" t="str">
        <f t="shared" si="105"/>
        <v/>
      </c>
      <c r="C471" s="82" t="str">
        <f t="shared" si="106"/>
        <v/>
      </c>
      <c r="D471" s="127"/>
      <c r="E471" s="82" t="str">
        <f t="shared" si="110"/>
        <v/>
      </c>
      <c r="F471" s="82" t="str">
        <f t="shared" si="111"/>
        <v/>
      </c>
      <c r="G471" s="127"/>
      <c r="H471" s="75" t="str">
        <f t="shared" si="112"/>
        <v/>
      </c>
      <c r="I471" s="127"/>
      <c r="J471" s="75" t="str">
        <f t="shared" si="117"/>
        <v/>
      </c>
      <c r="K471" s="127"/>
      <c r="L471" s="31">
        <v>466</v>
      </c>
      <c r="M471" s="31">
        <f t="shared" si="118"/>
        <v>156</v>
      </c>
      <c r="N471" s="31">
        <f t="shared" si="113"/>
        <v>1</v>
      </c>
      <c r="O471" s="31" t="str">
        <f>IF(LEN(Q471)=0,"",DEC2HEX(MOD(HEX2DEC(INDEX(Assembler!$D$13:$D$512,M471))+N471,65536),4))</f>
        <v/>
      </c>
      <c r="P471" s="78" t="str">
        <f t="shared" si="114"/>
        <v/>
      </c>
      <c r="Q471" s="31" t="str">
        <f>INDEX(Assembler!$E$13:$G$512,M471,N471+1)</f>
        <v/>
      </c>
      <c r="R471" s="81"/>
      <c r="S471" s="31" t="str">
        <f t="shared" si="115"/>
        <v/>
      </c>
      <c r="T471" s="31">
        <f t="shared" si="119"/>
        <v>1</v>
      </c>
      <c r="U471" s="31" t="str">
        <f t="shared" si="107"/>
        <v/>
      </c>
      <c r="V471" s="31" t="str">
        <f t="shared" si="108"/>
        <v/>
      </c>
      <c r="W471" s="31" t="str">
        <f>IF(LEN(U471)=0,"",SUM(T$5:T471))</f>
        <v/>
      </c>
      <c r="X471" s="31" t="str">
        <f t="shared" si="109"/>
        <v/>
      </c>
      <c r="Y471" s="31" t="str">
        <f t="shared" si="116"/>
        <v/>
      </c>
    </row>
    <row r="472" spans="1:25" x14ac:dyDescent="0.2">
      <c r="A472" s="127"/>
      <c r="B472" s="82" t="str">
        <f t="shared" si="105"/>
        <v/>
      </c>
      <c r="C472" s="82" t="str">
        <f t="shared" si="106"/>
        <v/>
      </c>
      <c r="D472" s="127"/>
      <c r="E472" s="82" t="str">
        <f t="shared" si="110"/>
        <v/>
      </c>
      <c r="F472" s="82" t="str">
        <f t="shared" si="111"/>
        <v/>
      </c>
      <c r="G472" s="127"/>
      <c r="H472" s="75" t="str">
        <f t="shared" si="112"/>
        <v/>
      </c>
      <c r="I472" s="127"/>
      <c r="J472" s="75" t="str">
        <f t="shared" si="117"/>
        <v/>
      </c>
      <c r="K472" s="127"/>
      <c r="L472" s="31">
        <v>467</v>
      </c>
      <c r="M472" s="31">
        <f t="shared" si="118"/>
        <v>156</v>
      </c>
      <c r="N472" s="31">
        <f t="shared" si="113"/>
        <v>2</v>
      </c>
      <c r="O472" s="31" t="str">
        <f>IF(LEN(Q472)=0,"",DEC2HEX(MOD(HEX2DEC(INDEX(Assembler!$D$13:$D$512,M472))+N472,65536),4))</f>
        <v/>
      </c>
      <c r="P472" s="78" t="str">
        <f t="shared" si="114"/>
        <v/>
      </c>
      <c r="Q472" s="31" t="str">
        <f>INDEX(Assembler!$E$13:$G$512,M472,N472+1)</f>
        <v/>
      </c>
      <c r="R472" s="81"/>
      <c r="S472" s="31" t="str">
        <f t="shared" si="115"/>
        <v/>
      </c>
      <c r="T472" s="31">
        <f t="shared" si="119"/>
        <v>1</v>
      </c>
      <c r="U472" s="31" t="str">
        <f t="shared" si="107"/>
        <v/>
      </c>
      <c r="V472" s="31" t="str">
        <f t="shared" si="108"/>
        <v/>
      </c>
      <c r="W472" s="31" t="str">
        <f>IF(LEN(U472)=0,"",SUM(T$5:T472))</f>
        <v/>
      </c>
      <c r="X472" s="31" t="str">
        <f t="shared" si="109"/>
        <v/>
      </c>
      <c r="Y472" s="31" t="str">
        <f t="shared" si="116"/>
        <v/>
      </c>
    </row>
    <row r="473" spans="1:25" x14ac:dyDescent="0.2">
      <c r="A473" s="127"/>
      <c r="B473" s="82" t="str">
        <f t="shared" si="105"/>
        <v/>
      </c>
      <c r="C473" s="82" t="str">
        <f t="shared" si="106"/>
        <v/>
      </c>
      <c r="D473" s="127"/>
      <c r="E473" s="82" t="str">
        <f t="shared" si="110"/>
        <v/>
      </c>
      <c r="F473" s="82" t="str">
        <f t="shared" si="111"/>
        <v/>
      </c>
      <c r="G473" s="127"/>
      <c r="H473" s="75" t="str">
        <f t="shared" si="112"/>
        <v/>
      </c>
      <c r="I473" s="127"/>
      <c r="J473" s="75" t="str">
        <f t="shared" si="117"/>
        <v/>
      </c>
      <c r="K473" s="127"/>
      <c r="L473" s="31">
        <v>468</v>
      </c>
      <c r="M473" s="31">
        <f t="shared" si="118"/>
        <v>157</v>
      </c>
      <c r="N473" s="31">
        <f t="shared" si="113"/>
        <v>0</v>
      </c>
      <c r="O473" s="31" t="str">
        <f>IF(LEN(Q473)=0,"",DEC2HEX(MOD(HEX2DEC(INDEX(Assembler!$D$13:$D$512,M473))+N473,65536),4))</f>
        <v/>
      </c>
      <c r="P473" s="78" t="str">
        <f t="shared" si="114"/>
        <v/>
      </c>
      <c r="Q473" s="31" t="str">
        <f>INDEX(Assembler!$E$13:$G$512,M473,N473+1)</f>
        <v/>
      </c>
      <c r="R473" s="81"/>
      <c r="S473" s="31" t="str">
        <f t="shared" si="115"/>
        <v/>
      </c>
      <c r="T473" s="31">
        <f t="shared" si="119"/>
        <v>1</v>
      </c>
      <c r="U473" s="31" t="str">
        <f t="shared" si="107"/>
        <v/>
      </c>
      <c r="V473" s="31" t="str">
        <f t="shared" si="108"/>
        <v/>
      </c>
      <c r="W473" s="31" t="str">
        <f>IF(LEN(U473)=0,"",SUM(T$5:T473))</f>
        <v/>
      </c>
      <c r="X473" s="31" t="str">
        <f t="shared" si="109"/>
        <v/>
      </c>
      <c r="Y473" s="31" t="str">
        <f t="shared" si="116"/>
        <v/>
      </c>
    </row>
    <row r="474" spans="1:25" x14ac:dyDescent="0.2">
      <c r="A474" s="127"/>
      <c r="B474" s="82" t="str">
        <f t="shared" si="105"/>
        <v/>
      </c>
      <c r="C474" s="82" t="str">
        <f t="shared" si="106"/>
        <v/>
      </c>
      <c r="D474" s="127"/>
      <c r="E474" s="82" t="str">
        <f t="shared" si="110"/>
        <v/>
      </c>
      <c r="F474" s="82" t="str">
        <f t="shared" si="111"/>
        <v/>
      </c>
      <c r="G474" s="127"/>
      <c r="H474" s="75" t="str">
        <f t="shared" si="112"/>
        <v/>
      </c>
      <c r="I474" s="127"/>
      <c r="J474" s="75" t="str">
        <f t="shared" si="117"/>
        <v/>
      </c>
      <c r="K474" s="127"/>
      <c r="L474" s="31">
        <v>469</v>
      </c>
      <c r="M474" s="31">
        <f t="shared" si="118"/>
        <v>157</v>
      </c>
      <c r="N474" s="31">
        <f t="shared" si="113"/>
        <v>1</v>
      </c>
      <c r="O474" s="31" t="str">
        <f>IF(LEN(Q474)=0,"",DEC2HEX(MOD(HEX2DEC(INDEX(Assembler!$D$13:$D$512,M474))+N474,65536),4))</f>
        <v/>
      </c>
      <c r="P474" s="78" t="str">
        <f t="shared" si="114"/>
        <v/>
      </c>
      <c r="Q474" s="31" t="str">
        <f>INDEX(Assembler!$E$13:$G$512,M474,N474+1)</f>
        <v/>
      </c>
      <c r="R474" s="81"/>
      <c r="S474" s="31" t="str">
        <f t="shared" si="115"/>
        <v/>
      </c>
      <c r="T474" s="31">
        <f t="shared" si="119"/>
        <v>1</v>
      </c>
      <c r="U474" s="31" t="str">
        <f t="shared" si="107"/>
        <v/>
      </c>
      <c r="V474" s="31" t="str">
        <f t="shared" si="108"/>
        <v/>
      </c>
      <c r="W474" s="31" t="str">
        <f>IF(LEN(U474)=0,"",SUM(T$5:T474))</f>
        <v/>
      </c>
      <c r="X474" s="31" t="str">
        <f t="shared" si="109"/>
        <v/>
      </c>
      <c r="Y474" s="31" t="str">
        <f t="shared" si="116"/>
        <v/>
      </c>
    </row>
    <row r="475" spans="1:25" x14ac:dyDescent="0.2">
      <c r="A475" s="127"/>
      <c r="B475" s="82" t="str">
        <f t="shared" si="105"/>
        <v/>
      </c>
      <c r="C475" s="82" t="str">
        <f t="shared" si="106"/>
        <v/>
      </c>
      <c r="D475" s="127"/>
      <c r="E475" s="82" t="str">
        <f t="shared" si="110"/>
        <v/>
      </c>
      <c r="F475" s="82" t="str">
        <f t="shared" si="111"/>
        <v/>
      </c>
      <c r="G475" s="127"/>
      <c r="H475" s="75" t="str">
        <f t="shared" si="112"/>
        <v/>
      </c>
      <c r="I475" s="127"/>
      <c r="J475" s="75" t="str">
        <f t="shared" si="117"/>
        <v/>
      </c>
      <c r="K475" s="127"/>
      <c r="L475" s="31">
        <v>470</v>
      </c>
      <c r="M475" s="31">
        <f t="shared" si="118"/>
        <v>157</v>
      </c>
      <c r="N475" s="31">
        <f t="shared" si="113"/>
        <v>2</v>
      </c>
      <c r="O475" s="31" t="str">
        <f>IF(LEN(Q475)=0,"",DEC2HEX(MOD(HEX2DEC(INDEX(Assembler!$D$13:$D$512,M475))+N475,65536),4))</f>
        <v/>
      </c>
      <c r="P475" s="78" t="str">
        <f t="shared" si="114"/>
        <v/>
      </c>
      <c r="Q475" s="31" t="str">
        <f>INDEX(Assembler!$E$13:$G$512,M475,N475+1)</f>
        <v/>
      </c>
      <c r="R475" s="81"/>
      <c r="S475" s="31" t="str">
        <f t="shared" si="115"/>
        <v/>
      </c>
      <c r="T475" s="31">
        <f t="shared" si="119"/>
        <v>1</v>
      </c>
      <c r="U475" s="31" t="str">
        <f t="shared" si="107"/>
        <v/>
      </c>
      <c r="V475" s="31" t="str">
        <f t="shared" si="108"/>
        <v/>
      </c>
      <c r="W475" s="31" t="str">
        <f>IF(LEN(U475)=0,"",SUM(T$5:T475))</f>
        <v/>
      </c>
      <c r="X475" s="31" t="str">
        <f t="shared" si="109"/>
        <v/>
      </c>
      <c r="Y475" s="31" t="str">
        <f t="shared" si="116"/>
        <v/>
      </c>
    </row>
    <row r="476" spans="1:25" x14ac:dyDescent="0.2">
      <c r="A476" s="127"/>
      <c r="B476" s="82" t="str">
        <f t="shared" si="105"/>
        <v/>
      </c>
      <c r="C476" s="82" t="str">
        <f t="shared" si="106"/>
        <v/>
      </c>
      <c r="D476" s="127"/>
      <c r="E476" s="82" t="str">
        <f t="shared" si="110"/>
        <v/>
      </c>
      <c r="F476" s="82" t="str">
        <f t="shared" si="111"/>
        <v/>
      </c>
      <c r="G476" s="127"/>
      <c r="H476" s="75" t="str">
        <f t="shared" si="112"/>
        <v/>
      </c>
      <c r="I476" s="127"/>
      <c r="J476" s="75" t="str">
        <f t="shared" si="117"/>
        <v/>
      </c>
      <c r="K476" s="127"/>
      <c r="L476" s="31">
        <v>471</v>
      </c>
      <c r="M476" s="31">
        <f t="shared" si="118"/>
        <v>158</v>
      </c>
      <c r="N476" s="31">
        <f t="shared" si="113"/>
        <v>0</v>
      </c>
      <c r="O476" s="31" t="str">
        <f>IF(LEN(Q476)=0,"",DEC2HEX(MOD(HEX2DEC(INDEX(Assembler!$D$13:$D$512,M476))+N476,65536),4))</f>
        <v/>
      </c>
      <c r="P476" s="78" t="str">
        <f t="shared" si="114"/>
        <v/>
      </c>
      <c r="Q476" s="31" t="str">
        <f>INDEX(Assembler!$E$13:$G$512,M476,N476+1)</f>
        <v/>
      </c>
      <c r="R476" s="81"/>
      <c r="S476" s="31" t="str">
        <f t="shared" si="115"/>
        <v/>
      </c>
      <c r="T476" s="31">
        <f t="shared" si="119"/>
        <v>1</v>
      </c>
      <c r="U476" s="31" t="str">
        <f t="shared" si="107"/>
        <v/>
      </c>
      <c r="V476" s="31" t="str">
        <f t="shared" si="108"/>
        <v/>
      </c>
      <c r="W476" s="31" t="str">
        <f>IF(LEN(U476)=0,"",SUM(T$5:T476))</f>
        <v/>
      </c>
      <c r="X476" s="31" t="str">
        <f t="shared" si="109"/>
        <v/>
      </c>
      <c r="Y476" s="31" t="str">
        <f t="shared" si="116"/>
        <v/>
      </c>
    </row>
    <row r="477" spans="1:25" x14ac:dyDescent="0.2">
      <c r="A477" s="127"/>
      <c r="B477" s="82" t="str">
        <f t="shared" si="105"/>
        <v/>
      </c>
      <c r="C477" s="82" t="str">
        <f t="shared" si="106"/>
        <v/>
      </c>
      <c r="D477" s="127"/>
      <c r="E477" s="82" t="str">
        <f t="shared" si="110"/>
        <v/>
      </c>
      <c r="F477" s="82" t="str">
        <f t="shared" si="111"/>
        <v/>
      </c>
      <c r="G477" s="127"/>
      <c r="H477" s="75" t="str">
        <f t="shared" si="112"/>
        <v/>
      </c>
      <c r="I477" s="127"/>
      <c r="J477" s="75" t="str">
        <f t="shared" si="117"/>
        <v/>
      </c>
      <c r="K477" s="127"/>
      <c r="L477" s="31">
        <v>472</v>
      </c>
      <c r="M477" s="31">
        <f t="shared" si="118"/>
        <v>158</v>
      </c>
      <c r="N477" s="31">
        <f t="shared" si="113"/>
        <v>1</v>
      </c>
      <c r="O477" s="31" t="str">
        <f>IF(LEN(Q477)=0,"",DEC2HEX(MOD(HEX2DEC(INDEX(Assembler!$D$13:$D$512,M477))+N477,65536),4))</f>
        <v/>
      </c>
      <c r="P477" s="78" t="str">
        <f t="shared" si="114"/>
        <v/>
      </c>
      <c r="Q477" s="31" t="str">
        <f>INDEX(Assembler!$E$13:$G$512,M477,N477+1)</f>
        <v/>
      </c>
      <c r="R477" s="81"/>
      <c r="S477" s="31" t="str">
        <f t="shared" si="115"/>
        <v/>
      </c>
      <c r="T477" s="31">
        <f t="shared" si="119"/>
        <v>1</v>
      </c>
      <c r="U477" s="31" t="str">
        <f t="shared" si="107"/>
        <v/>
      </c>
      <c r="V477" s="31" t="str">
        <f t="shared" si="108"/>
        <v/>
      </c>
      <c r="W477" s="31" t="str">
        <f>IF(LEN(U477)=0,"",SUM(T$5:T477))</f>
        <v/>
      </c>
      <c r="X477" s="31" t="str">
        <f t="shared" si="109"/>
        <v/>
      </c>
      <c r="Y477" s="31" t="str">
        <f t="shared" si="116"/>
        <v/>
      </c>
    </row>
    <row r="478" spans="1:25" x14ac:dyDescent="0.2">
      <c r="A478" s="127"/>
      <c r="B478" s="82" t="str">
        <f t="shared" si="105"/>
        <v/>
      </c>
      <c r="C478" s="82" t="str">
        <f t="shared" si="106"/>
        <v/>
      </c>
      <c r="D478" s="127"/>
      <c r="E478" s="82" t="str">
        <f t="shared" si="110"/>
        <v/>
      </c>
      <c r="F478" s="82" t="str">
        <f t="shared" si="111"/>
        <v/>
      </c>
      <c r="G478" s="127"/>
      <c r="H478" s="75" t="str">
        <f t="shared" si="112"/>
        <v/>
      </c>
      <c r="I478" s="127"/>
      <c r="J478" s="75" t="str">
        <f t="shared" si="117"/>
        <v/>
      </c>
      <c r="K478" s="127"/>
      <c r="L478" s="31">
        <v>473</v>
      </c>
      <c r="M478" s="31">
        <f t="shared" si="118"/>
        <v>158</v>
      </c>
      <c r="N478" s="31">
        <f t="shared" si="113"/>
        <v>2</v>
      </c>
      <c r="O478" s="31" t="str">
        <f>IF(LEN(Q478)=0,"",DEC2HEX(MOD(HEX2DEC(INDEX(Assembler!$D$13:$D$512,M478))+N478,65536),4))</f>
        <v/>
      </c>
      <c r="P478" s="78" t="str">
        <f t="shared" si="114"/>
        <v/>
      </c>
      <c r="Q478" s="31" t="str">
        <f>INDEX(Assembler!$E$13:$G$512,M478,N478+1)</f>
        <v/>
      </c>
      <c r="R478" s="81"/>
      <c r="S478" s="31" t="str">
        <f t="shared" si="115"/>
        <v/>
      </c>
      <c r="T478" s="31">
        <f t="shared" si="119"/>
        <v>1</v>
      </c>
      <c r="U478" s="31" t="str">
        <f t="shared" si="107"/>
        <v/>
      </c>
      <c r="V478" s="31" t="str">
        <f t="shared" si="108"/>
        <v/>
      </c>
      <c r="W478" s="31" t="str">
        <f>IF(LEN(U478)=0,"",SUM(T$5:T478))</f>
        <v/>
      </c>
      <c r="X478" s="31" t="str">
        <f t="shared" si="109"/>
        <v/>
      </c>
      <c r="Y478" s="31" t="str">
        <f t="shared" si="116"/>
        <v/>
      </c>
    </row>
    <row r="479" spans="1:25" x14ac:dyDescent="0.2">
      <c r="A479" s="127"/>
      <c r="B479" s="82" t="str">
        <f t="shared" si="105"/>
        <v/>
      </c>
      <c r="C479" s="82" t="str">
        <f t="shared" si="106"/>
        <v/>
      </c>
      <c r="D479" s="127"/>
      <c r="E479" s="82" t="str">
        <f t="shared" si="110"/>
        <v/>
      </c>
      <c r="F479" s="82" t="str">
        <f t="shared" si="111"/>
        <v/>
      </c>
      <c r="G479" s="127"/>
      <c r="H479" s="75" t="str">
        <f t="shared" si="112"/>
        <v/>
      </c>
      <c r="I479" s="127"/>
      <c r="J479" s="75" t="str">
        <f t="shared" si="117"/>
        <v/>
      </c>
      <c r="K479" s="127"/>
      <c r="L479" s="31">
        <v>474</v>
      </c>
      <c r="M479" s="31">
        <f t="shared" si="118"/>
        <v>159</v>
      </c>
      <c r="N479" s="31">
        <f t="shared" si="113"/>
        <v>0</v>
      </c>
      <c r="O479" s="31" t="str">
        <f>IF(LEN(Q479)=0,"",DEC2HEX(MOD(HEX2DEC(INDEX(Assembler!$D$13:$D$512,M479))+N479,65536),4))</f>
        <v/>
      </c>
      <c r="P479" s="78" t="str">
        <f t="shared" si="114"/>
        <v/>
      </c>
      <c r="Q479" s="31" t="str">
        <f>INDEX(Assembler!$E$13:$G$512,M479,N479+1)</f>
        <v/>
      </c>
      <c r="R479" s="81"/>
      <c r="S479" s="31" t="str">
        <f t="shared" si="115"/>
        <v/>
      </c>
      <c r="T479" s="31">
        <f t="shared" si="119"/>
        <v>1</v>
      </c>
      <c r="U479" s="31" t="str">
        <f t="shared" si="107"/>
        <v/>
      </c>
      <c r="V479" s="31" t="str">
        <f t="shared" si="108"/>
        <v/>
      </c>
      <c r="W479" s="31" t="str">
        <f>IF(LEN(U479)=0,"",SUM(T$5:T479))</f>
        <v/>
      </c>
      <c r="X479" s="31" t="str">
        <f t="shared" si="109"/>
        <v/>
      </c>
      <c r="Y479" s="31" t="str">
        <f t="shared" si="116"/>
        <v/>
      </c>
    </row>
    <row r="480" spans="1:25" x14ac:dyDescent="0.2">
      <c r="A480" s="127"/>
      <c r="B480" s="82" t="str">
        <f t="shared" si="105"/>
        <v/>
      </c>
      <c r="C480" s="82" t="str">
        <f t="shared" si="106"/>
        <v/>
      </c>
      <c r="D480" s="127"/>
      <c r="E480" s="82" t="str">
        <f t="shared" si="110"/>
        <v/>
      </c>
      <c r="F480" s="82" t="str">
        <f t="shared" si="111"/>
        <v/>
      </c>
      <c r="G480" s="127"/>
      <c r="H480" s="75" t="str">
        <f t="shared" si="112"/>
        <v/>
      </c>
      <c r="I480" s="127"/>
      <c r="J480" s="75" t="str">
        <f t="shared" si="117"/>
        <v/>
      </c>
      <c r="K480" s="127"/>
      <c r="L480" s="31">
        <v>475</v>
      </c>
      <c r="M480" s="31">
        <f t="shared" si="118"/>
        <v>159</v>
      </c>
      <c r="N480" s="31">
        <f t="shared" si="113"/>
        <v>1</v>
      </c>
      <c r="O480" s="31" t="str">
        <f>IF(LEN(Q480)=0,"",DEC2HEX(MOD(HEX2DEC(INDEX(Assembler!$D$13:$D$512,M480))+N480,65536),4))</f>
        <v/>
      </c>
      <c r="P480" s="78" t="str">
        <f t="shared" si="114"/>
        <v/>
      </c>
      <c r="Q480" s="31" t="str">
        <f>INDEX(Assembler!$E$13:$G$512,M480,N480+1)</f>
        <v/>
      </c>
      <c r="R480" s="81"/>
      <c r="S480" s="31" t="str">
        <f t="shared" si="115"/>
        <v/>
      </c>
      <c r="T480" s="31">
        <f t="shared" si="119"/>
        <v>1</v>
      </c>
      <c r="U480" s="31" t="str">
        <f t="shared" si="107"/>
        <v/>
      </c>
      <c r="V480" s="31" t="str">
        <f t="shared" si="108"/>
        <v/>
      </c>
      <c r="W480" s="31" t="str">
        <f>IF(LEN(U480)=0,"",SUM(T$5:T480))</f>
        <v/>
      </c>
      <c r="X480" s="31" t="str">
        <f t="shared" si="109"/>
        <v/>
      </c>
      <c r="Y480" s="31" t="str">
        <f t="shared" si="116"/>
        <v/>
      </c>
    </row>
    <row r="481" spans="1:25" x14ac:dyDescent="0.2">
      <c r="A481" s="127"/>
      <c r="B481" s="82" t="str">
        <f t="shared" si="105"/>
        <v/>
      </c>
      <c r="C481" s="82" t="str">
        <f t="shared" si="106"/>
        <v/>
      </c>
      <c r="D481" s="127"/>
      <c r="E481" s="82" t="str">
        <f t="shared" si="110"/>
        <v/>
      </c>
      <c r="F481" s="82" t="str">
        <f t="shared" si="111"/>
        <v/>
      </c>
      <c r="G481" s="127"/>
      <c r="H481" s="75" t="str">
        <f t="shared" si="112"/>
        <v/>
      </c>
      <c r="I481" s="127"/>
      <c r="J481" s="75" t="str">
        <f t="shared" si="117"/>
        <v/>
      </c>
      <c r="K481" s="127"/>
      <c r="L481" s="31">
        <v>476</v>
      </c>
      <c r="M481" s="31">
        <f t="shared" si="118"/>
        <v>159</v>
      </c>
      <c r="N481" s="31">
        <f t="shared" si="113"/>
        <v>2</v>
      </c>
      <c r="O481" s="31" t="str">
        <f>IF(LEN(Q481)=0,"",DEC2HEX(MOD(HEX2DEC(INDEX(Assembler!$D$13:$D$512,M481))+N481,65536),4))</f>
        <v/>
      </c>
      <c r="P481" s="78" t="str">
        <f t="shared" si="114"/>
        <v/>
      </c>
      <c r="Q481" s="31" t="str">
        <f>INDEX(Assembler!$E$13:$G$512,M481,N481+1)</f>
        <v/>
      </c>
      <c r="R481" s="81"/>
      <c r="S481" s="31" t="str">
        <f t="shared" si="115"/>
        <v/>
      </c>
      <c r="T481" s="31">
        <f t="shared" si="119"/>
        <v>1</v>
      </c>
      <c r="U481" s="31" t="str">
        <f t="shared" si="107"/>
        <v/>
      </c>
      <c r="V481" s="31" t="str">
        <f t="shared" si="108"/>
        <v/>
      </c>
      <c r="W481" s="31" t="str">
        <f>IF(LEN(U481)=0,"",SUM(T$5:T481))</f>
        <v/>
      </c>
      <c r="X481" s="31" t="str">
        <f t="shared" si="109"/>
        <v/>
      </c>
      <c r="Y481" s="31" t="str">
        <f t="shared" si="116"/>
        <v/>
      </c>
    </row>
    <row r="482" spans="1:25" x14ac:dyDescent="0.2">
      <c r="A482" s="127"/>
      <c r="B482" s="82" t="str">
        <f t="shared" si="105"/>
        <v/>
      </c>
      <c r="C482" s="82" t="str">
        <f t="shared" si="106"/>
        <v/>
      </c>
      <c r="D482" s="127"/>
      <c r="E482" s="82" t="str">
        <f t="shared" si="110"/>
        <v/>
      </c>
      <c r="F482" s="82" t="str">
        <f t="shared" si="111"/>
        <v/>
      </c>
      <c r="G482" s="127"/>
      <c r="H482" s="75" t="str">
        <f t="shared" si="112"/>
        <v/>
      </c>
      <c r="I482" s="127"/>
      <c r="J482" s="75" t="str">
        <f t="shared" si="117"/>
        <v/>
      </c>
      <c r="K482" s="127"/>
      <c r="L482" s="31">
        <v>477</v>
      </c>
      <c r="M482" s="31">
        <f t="shared" si="118"/>
        <v>160</v>
      </c>
      <c r="N482" s="31">
        <f t="shared" si="113"/>
        <v>0</v>
      </c>
      <c r="O482" s="31" t="str">
        <f>IF(LEN(Q482)=0,"",DEC2HEX(MOD(HEX2DEC(INDEX(Assembler!$D$13:$D$512,M482))+N482,65536),4))</f>
        <v/>
      </c>
      <c r="P482" s="78" t="str">
        <f t="shared" si="114"/>
        <v/>
      </c>
      <c r="Q482" s="31" t="str">
        <f>INDEX(Assembler!$E$13:$G$512,M482,N482+1)</f>
        <v/>
      </c>
      <c r="R482" s="81"/>
      <c r="S482" s="31" t="str">
        <f t="shared" si="115"/>
        <v/>
      </c>
      <c r="T482" s="31">
        <f t="shared" si="119"/>
        <v>1</v>
      </c>
      <c r="U482" s="31" t="str">
        <f t="shared" si="107"/>
        <v/>
      </c>
      <c r="V482" s="31" t="str">
        <f t="shared" si="108"/>
        <v/>
      </c>
      <c r="W482" s="31" t="str">
        <f>IF(LEN(U482)=0,"",SUM(T$5:T482))</f>
        <v/>
      </c>
      <c r="X482" s="31" t="str">
        <f t="shared" si="109"/>
        <v/>
      </c>
      <c r="Y482" s="31" t="str">
        <f t="shared" si="116"/>
        <v/>
      </c>
    </row>
    <row r="483" spans="1:25" x14ac:dyDescent="0.2">
      <c r="A483" s="127"/>
      <c r="B483" s="82" t="str">
        <f t="shared" si="105"/>
        <v/>
      </c>
      <c r="C483" s="82" t="str">
        <f t="shared" si="106"/>
        <v/>
      </c>
      <c r="D483" s="127"/>
      <c r="E483" s="82" t="str">
        <f t="shared" si="110"/>
        <v/>
      </c>
      <c r="F483" s="82" t="str">
        <f t="shared" si="111"/>
        <v/>
      </c>
      <c r="G483" s="127"/>
      <c r="H483" s="75" t="str">
        <f t="shared" si="112"/>
        <v/>
      </c>
      <c r="I483" s="127"/>
      <c r="J483" s="75" t="str">
        <f t="shared" si="117"/>
        <v/>
      </c>
      <c r="K483" s="127"/>
      <c r="L483" s="31">
        <v>478</v>
      </c>
      <c r="M483" s="31">
        <f t="shared" si="118"/>
        <v>160</v>
      </c>
      <c r="N483" s="31">
        <f t="shared" si="113"/>
        <v>1</v>
      </c>
      <c r="O483" s="31" t="str">
        <f>IF(LEN(Q483)=0,"",DEC2HEX(MOD(HEX2DEC(INDEX(Assembler!$D$13:$D$512,M483))+N483,65536),4))</f>
        <v/>
      </c>
      <c r="P483" s="78" t="str">
        <f t="shared" si="114"/>
        <v/>
      </c>
      <c r="Q483" s="31" t="str">
        <f>INDEX(Assembler!$E$13:$G$512,M483,N483+1)</f>
        <v/>
      </c>
      <c r="R483" s="81"/>
      <c r="S483" s="31" t="str">
        <f t="shared" si="115"/>
        <v/>
      </c>
      <c r="T483" s="31">
        <f t="shared" si="119"/>
        <v>1</v>
      </c>
      <c r="U483" s="31" t="str">
        <f t="shared" si="107"/>
        <v/>
      </c>
      <c r="V483" s="31" t="str">
        <f t="shared" si="108"/>
        <v/>
      </c>
      <c r="W483" s="31" t="str">
        <f>IF(LEN(U483)=0,"",SUM(T$5:T483))</f>
        <v/>
      </c>
      <c r="X483" s="31" t="str">
        <f t="shared" si="109"/>
        <v/>
      </c>
      <c r="Y483" s="31" t="str">
        <f t="shared" si="116"/>
        <v/>
      </c>
    </row>
    <row r="484" spans="1:25" x14ac:dyDescent="0.2">
      <c r="A484" s="127"/>
      <c r="B484" s="82" t="str">
        <f t="shared" si="105"/>
        <v/>
      </c>
      <c r="C484" s="82" t="str">
        <f t="shared" si="106"/>
        <v/>
      </c>
      <c r="D484" s="127"/>
      <c r="E484" s="82" t="str">
        <f t="shared" si="110"/>
        <v/>
      </c>
      <c r="F484" s="82" t="str">
        <f t="shared" si="111"/>
        <v/>
      </c>
      <c r="G484" s="127"/>
      <c r="H484" s="75" t="str">
        <f t="shared" si="112"/>
        <v/>
      </c>
      <c r="I484" s="127"/>
      <c r="J484" s="75" t="str">
        <f t="shared" si="117"/>
        <v/>
      </c>
      <c r="K484" s="127"/>
      <c r="L484" s="31">
        <v>479</v>
      </c>
      <c r="M484" s="31">
        <f t="shared" si="118"/>
        <v>160</v>
      </c>
      <c r="N484" s="31">
        <f t="shared" si="113"/>
        <v>2</v>
      </c>
      <c r="O484" s="31" t="str">
        <f>IF(LEN(Q484)=0,"",DEC2HEX(MOD(HEX2DEC(INDEX(Assembler!$D$13:$D$512,M484))+N484,65536),4))</f>
        <v/>
      </c>
      <c r="P484" s="78" t="str">
        <f t="shared" si="114"/>
        <v/>
      </c>
      <c r="Q484" s="31" t="str">
        <f>INDEX(Assembler!$E$13:$G$512,M484,N484+1)</f>
        <v/>
      </c>
      <c r="R484" s="81"/>
      <c r="S484" s="31" t="str">
        <f t="shared" si="115"/>
        <v/>
      </c>
      <c r="T484" s="31">
        <f t="shared" si="119"/>
        <v>1</v>
      </c>
      <c r="U484" s="31" t="str">
        <f t="shared" si="107"/>
        <v/>
      </c>
      <c r="V484" s="31" t="str">
        <f t="shared" si="108"/>
        <v/>
      </c>
      <c r="W484" s="31" t="str">
        <f>IF(LEN(U484)=0,"",SUM(T$5:T484))</f>
        <v/>
      </c>
      <c r="X484" s="31" t="str">
        <f t="shared" si="109"/>
        <v/>
      </c>
      <c r="Y484" s="31" t="str">
        <f t="shared" si="116"/>
        <v/>
      </c>
    </row>
    <row r="485" spans="1:25" x14ac:dyDescent="0.2">
      <c r="A485" s="127"/>
      <c r="B485" s="82" t="str">
        <f t="shared" si="105"/>
        <v/>
      </c>
      <c r="C485" s="82" t="str">
        <f t="shared" si="106"/>
        <v/>
      </c>
      <c r="D485" s="127"/>
      <c r="E485" s="82" t="str">
        <f t="shared" si="110"/>
        <v/>
      </c>
      <c r="F485" s="82" t="str">
        <f t="shared" si="111"/>
        <v/>
      </c>
      <c r="G485" s="127"/>
      <c r="H485" s="75" t="str">
        <f t="shared" si="112"/>
        <v/>
      </c>
      <c r="I485" s="127"/>
      <c r="J485" s="75" t="str">
        <f t="shared" si="117"/>
        <v/>
      </c>
      <c r="K485" s="127"/>
      <c r="L485" s="31">
        <v>480</v>
      </c>
      <c r="M485" s="31">
        <f t="shared" si="118"/>
        <v>161</v>
      </c>
      <c r="N485" s="31">
        <f t="shared" si="113"/>
        <v>0</v>
      </c>
      <c r="O485" s="31" t="str">
        <f>IF(LEN(Q485)=0,"",DEC2HEX(MOD(HEX2DEC(INDEX(Assembler!$D$13:$D$512,M485))+N485,65536),4))</f>
        <v/>
      </c>
      <c r="P485" s="78" t="str">
        <f t="shared" si="114"/>
        <v/>
      </c>
      <c r="Q485" s="31" t="str">
        <f>INDEX(Assembler!$E$13:$G$512,M485,N485+1)</f>
        <v/>
      </c>
      <c r="R485" s="81"/>
      <c r="S485" s="31" t="str">
        <f t="shared" si="115"/>
        <v/>
      </c>
      <c r="T485" s="31">
        <f t="shared" si="119"/>
        <v>1</v>
      </c>
      <c r="U485" s="31" t="str">
        <f t="shared" si="107"/>
        <v/>
      </c>
      <c r="V485" s="31" t="str">
        <f t="shared" si="108"/>
        <v/>
      </c>
      <c r="W485" s="31" t="str">
        <f>IF(LEN(U485)=0,"",SUM(T$5:T485))</f>
        <v/>
      </c>
      <c r="X485" s="31" t="str">
        <f t="shared" si="109"/>
        <v/>
      </c>
      <c r="Y485" s="31" t="str">
        <f t="shared" si="116"/>
        <v/>
      </c>
    </row>
    <row r="486" spans="1:25" x14ac:dyDescent="0.2">
      <c r="A486" s="127"/>
      <c r="B486" s="82" t="str">
        <f t="shared" si="105"/>
        <v/>
      </c>
      <c r="C486" s="82" t="str">
        <f t="shared" si="106"/>
        <v/>
      </c>
      <c r="D486" s="127"/>
      <c r="E486" s="82" t="str">
        <f t="shared" si="110"/>
        <v/>
      </c>
      <c r="F486" s="82" t="str">
        <f t="shared" si="111"/>
        <v/>
      </c>
      <c r="G486" s="127"/>
      <c r="H486" s="75" t="str">
        <f t="shared" si="112"/>
        <v/>
      </c>
      <c r="I486" s="127"/>
      <c r="J486" s="75" t="str">
        <f t="shared" si="117"/>
        <v/>
      </c>
      <c r="K486" s="127"/>
      <c r="L486" s="31">
        <v>481</v>
      </c>
      <c r="M486" s="31">
        <f t="shared" si="118"/>
        <v>161</v>
      </c>
      <c r="N486" s="31">
        <f t="shared" si="113"/>
        <v>1</v>
      </c>
      <c r="O486" s="31" t="str">
        <f>IF(LEN(Q486)=0,"",DEC2HEX(MOD(HEX2DEC(INDEX(Assembler!$D$13:$D$512,M486))+N486,65536),4))</f>
        <v/>
      </c>
      <c r="P486" s="78" t="str">
        <f t="shared" si="114"/>
        <v/>
      </c>
      <c r="Q486" s="31" t="str">
        <f>INDEX(Assembler!$E$13:$G$512,M486,N486+1)</f>
        <v/>
      </c>
      <c r="R486" s="81"/>
      <c r="S486" s="31" t="str">
        <f t="shared" si="115"/>
        <v/>
      </c>
      <c r="T486" s="31">
        <f t="shared" si="119"/>
        <v>1</v>
      </c>
      <c r="U486" s="31" t="str">
        <f t="shared" si="107"/>
        <v/>
      </c>
      <c r="V486" s="31" t="str">
        <f t="shared" si="108"/>
        <v/>
      </c>
      <c r="W486" s="31" t="str">
        <f>IF(LEN(U486)=0,"",SUM(T$5:T486))</f>
        <v/>
      </c>
      <c r="X486" s="31" t="str">
        <f t="shared" si="109"/>
        <v/>
      </c>
      <c r="Y486" s="31" t="str">
        <f t="shared" si="116"/>
        <v/>
      </c>
    </row>
    <row r="487" spans="1:25" x14ac:dyDescent="0.2">
      <c r="A487" s="127"/>
      <c r="B487" s="82" t="str">
        <f t="shared" si="105"/>
        <v/>
      </c>
      <c r="C487" s="82" t="str">
        <f t="shared" si="106"/>
        <v/>
      </c>
      <c r="D487" s="127"/>
      <c r="E487" s="82" t="str">
        <f t="shared" si="110"/>
        <v/>
      </c>
      <c r="F487" s="82" t="str">
        <f t="shared" si="111"/>
        <v/>
      </c>
      <c r="G487" s="127"/>
      <c r="H487" s="75" t="str">
        <f t="shared" si="112"/>
        <v/>
      </c>
      <c r="I487" s="127"/>
      <c r="J487" s="75" t="str">
        <f t="shared" si="117"/>
        <v/>
      </c>
      <c r="K487" s="127"/>
      <c r="L487" s="31">
        <v>482</v>
      </c>
      <c r="M487" s="31">
        <f t="shared" si="118"/>
        <v>161</v>
      </c>
      <c r="N487" s="31">
        <f t="shared" si="113"/>
        <v>2</v>
      </c>
      <c r="O487" s="31" t="str">
        <f>IF(LEN(Q487)=0,"",DEC2HEX(MOD(HEX2DEC(INDEX(Assembler!$D$13:$D$512,M487))+N487,65536),4))</f>
        <v/>
      </c>
      <c r="P487" s="78" t="str">
        <f t="shared" si="114"/>
        <v/>
      </c>
      <c r="Q487" s="31" t="str">
        <f>INDEX(Assembler!$E$13:$G$512,M487,N487+1)</f>
        <v/>
      </c>
      <c r="R487" s="81"/>
      <c r="S487" s="31" t="str">
        <f t="shared" si="115"/>
        <v/>
      </c>
      <c r="T487" s="31">
        <f t="shared" si="119"/>
        <v>1</v>
      </c>
      <c r="U487" s="31" t="str">
        <f t="shared" si="107"/>
        <v/>
      </c>
      <c r="V487" s="31" t="str">
        <f t="shared" si="108"/>
        <v/>
      </c>
      <c r="W487" s="31" t="str">
        <f>IF(LEN(U487)=0,"",SUM(T$5:T487))</f>
        <v/>
      </c>
      <c r="X487" s="31" t="str">
        <f t="shared" si="109"/>
        <v/>
      </c>
      <c r="Y487" s="31" t="str">
        <f t="shared" si="116"/>
        <v/>
      </c>
    </row>
    <row r="488" spans="1:25" x14ac:dyDescent="0.2">
      <c r="A488" s="127"/>
      <c r="B488" s="82" t="str">
        <f t="shared" si="105"/>
        <v/>
      </c>
      <c r="C488" s="82" t="str">
        <f t="shared" si="106"/>
        <v/>
      </c>
      <c r="D488" s="127"/>
      <c r="E488" s="82" t="str">
        <f t="shared" si="110"/>
        <v/>
      </c>
      <c r="F488" s="82" t="str">
        <f t="shared" si="111"/>
        <v/>
      </c>
      <c r="G488" s="127"/>
      <c r="H488" s="75" t="str">
        <f t="shared" si="112"/>
        <v/>
      </c>
      <c r="I488" s="127"/>
      <c r="J488" s="75" t="str">
        <f t="shared" si="117"/>
        <v/>
      </c>
      <c r="K488" s="127"/>
      <c r="L488" s="31">
        <v>483</v>
      </c>
      <c r="M488" s="31">
        <f t="shared" si="118"/>
        <v>162</v>
      </c>
      <c r="N488" s="31">
        <f t="shared" si="113"/>
        <v>0</v>
      </c>
      <c r="O488" s="31" t="str">
        <f>IF(LEN(Q488)=0,"",DEC2HEX(MOD(HEX2DEC(INDEX(Assembler!$D$13:$D$512,M488))+N488,65536),4))</f>
        <v/>
      </c>
      <c r="P488" s="78" t="str">
        <f t="shared" si="114"/>
        <v/>
      </c>
      <c r="Q488" s="31" t="str">
        <f>INDEX(Assembler!$E$13:$G$512,M488,N488+1)</f>
        <v/>
      </c>
      <c r="R488" s="81"/>
      <c r="S488" s="31" t="str">
        <f t="shared" si="115"/>
        <v/>
      </c>
      <c r="T488" s="31">
        <f t="shared" si="119"/>
        <v>1</v>
      </c>
      <c r="U488" s="31" t="str">
        <f t="shared" si="107"/>
        <v/>
      </c>
      <c r="V488" s="31" t="str">
        <f t="shared" si="108"/>
        <v/>
      </c>
      <c r="W488" s="31" t="str">
        <f>IF(LEN(U488)=0,"",SUM(T$5:T488))</f>
        <v/>
      </c>
      <c r="X488" s="31" t="str">
        <f t="shared" si="109"/>
        <v/>
      </c>
      <c r="Y488" s="31" t="str">
        <f t="shared" si="116"/>
        <v/>
      </c>
    </row>
    <row r="489" spans="1:25" x14ac:dyDescent="0.2">
      <c r="A489" s="127"/>
      <c r="B489" s="82" t="str">
        <f t="shared" si="105"/>
        <v/>
      </c>
      <c r="C489" s="82" t="str">
        <f t="shared" si="106"/>
        <v/>
      </c>
      <c r="D489" s="127"/>
      <c r="E489" s="82" t="str">
        <f t="shared" si="110"/>
        <v/>
      </c>
      <c r="F489" s="82" t="str">
        <f t="shared" si="111"/>
        <v/>
      </c>
      <c r="G489" s="127"/>
      <c r="H489" s="75" t="str">
        <f t="shared" si="112"/>
        <v/>
      </c>
      <c r="I489" s="127"/>
      <c r="J489" s="75" t="str">
        <f t="shared" si="117"/>
        <v/>
      </c>
      <c r="K489" s="127"/>
      <c r="L489" s="31">
        <v>484</v>
      </c>
      <c r="M489" s="31">
        <f t="shared" si="118"/>
        <v>162</v>
      </c>
      <c r="N489" s="31">
        <f t="shared" si="113"/>
        <v>1</v>
      </c>
      <c r="O489" s="31" t="str">
        <f>IF(LEN(Q489)=0,"",DEC2HEX(MOD(HEX2DEC(INDEX(Assembler!$D$13:$D$512,M489))+N489,65536),4))</f>
        <v/>
      </c>
      <c r="P489" s="78" t="str">
        <f t="shared" si="114"/>
        <v/>
      </c>
      <c r="Q489" s="31" t="str">
        <f>INDEX(Assembler!$E$13:$G$512,M489,N489+1)</f>
        <v/>
      </c>
      <c r="R489" s="81"/>
      <c r="S489" s="31" t="str">
        <f t="shared" si="115"/>
        <v/>
      </c>
      <c r="T489" s="31">
        <f t="shared" si="119"/>
        <v>1</v>
      </c>
      <c r="U489" s="31" t="str">
        <f t="shared" si="107"/>
        <v/>
      </c>
      <c r="V489" s="31" t="str">
        <f t="shared" si="108"/>
        <v/>
      </c>
      <c r="W489" s="31" t="str">
        <f>IF(LEN(U489)=0,"",SUM(T$5:T489))</f>
        <v/>
      </c>
      <c r="X489" s="31" t="str">
        <f t="shared" si="109"/>
        <v/>
      </c>
      <c r="Y489" s="31" t="str">
        <f t="shared" si="116"/>
        <v/>
      </c>
    </row>
    <row r="490" spans="1:25" x14ac:dyDescent="0.2">
      <c r="A490" s="127"/>
      <c r="B490" s="82" t="str">
        <f t="shared" si="105"/>
        <v/>
      </c>
      <c r="C490" s="82" t="str">
        <f t="shared" si="106"/>
        <v/>
      </c>
      <c r="D490" s="127"/>
      <c r="E490" s="82" t="str">
        <f t="shared" si="110"/>
        <v/>
      </c>
      <c r="F490" s="82" t="str">
        <f t="shared" si="111"/>
        <v/>
      </c>
      <c r="G490" s="127"/>
      <c r="H490" s="75" t="str">
        <f t="shared" si="112"/>
        <v/>
      </c>
      <c r="I490" s="127"/>
      <c r="J490" s="75" t="str">
        <f t="shared" si="117"/>
        <v/>
      </c>
      <c r="K490" s="127"/>
      <c r="L490" s="31">
        <v>485</v>
      </c>
      <c r="M490" s="31">
        <f t="shared" si="118"/>
        <v>162</v>
      </c>
      <c r="N490" s="31">
        <f t="shared" si="113"/>
        <v>2</v>
      </c>
      <c r="O490" s="31" t="str">
        <f>IF(LEN(Q490)=0,"",DEC2HEX(MOD(HEX2DEC(INDEX(Assembler!$D$13:$D$512,M490))+N490,65536),4))</f>
        <v/>
      </c>
      <c r="P490" s="78" t="str">
        <f t="shared" si="114"/>
        <v/>
      </c>
      <c r="Q490" s="31" t="str">
        <f>INDEX(Assembler!$E$13:$G$512,M490,N490+1)</f>
        <v/>
      </c>
      <c r="R490" s="81"/>
      <c r="S490" s="31" t="str">
        <f t="shared" si="115"/>
        <v/>
      </c>
      <c r="T490" s="31">
        <f t="shared" si="119"/>
        <v>1</v>
      </c>
      <c r="U490" s="31" t="str">
        <f t="shared" si="107"/>
        <v/>
      </c>
      <c r="V490" s="31" t="str">
        <f t="shared" si="108"/>
        <v/>
      </c>
      <c r="W490" s="31" t="str">
        <f>IF(LEN(U490)=0,"",SUM(T$5:T490))</f>
        <v/>
      </c>
      <c r="X490" s="31" t="str">
        <f t="shared" si="109"/>
        <v/>
      </c>
      <c r="Y490" s="31" t="str">
        <f t="shared" si="116"/>
        <v/>
      </c>
    </row>
    <row r="491" spans="1:25" x14ac:dyDescent="0.2">
      <c r="A491" s="127"/>
      <c r="B491" s="82" t="str">
        <f t="shared" si="105"/>
        <v/>
      </c>
      <c r="C491" s="82" t="str">
        <f t="shared" si="106"/>
        <v/>
      </c>
      <c r="D491" s="127"/>
      <c r="E491" s="82" t="str">
        <f t="shared" si="110"/>
        <v/>
      </c>
      <c r="F491" s="82" t="str">
        <f t="shared" si="111"/>
        <v/>
      </c>
      <c r="G491" s="127"/>
      <c r="H491" s="75" t="str">
        <f t="shared" si="112"/>
        <v/>
      </c>
      <c r="I491" s="127"/>
      <c r="J491" s="75" t="str">
        <f t="shared" si="117"/>
        <v/>
      </c>
      <c r="K491" s="127"/>
      <c r="L491" s="31">
        <v>486</v>
      </c>
      <c r="M491" s="31">
        <f t="shared" si="118"/>
        <v>163</v>
      </c>
      <c r="N491" s="31">
        <f t="shared" si="113"/>
        <v>0</v>
      </c>
      <c r="O491" s="31" t="str">
        <f>IF(LEN(Q491)=0,"",DEC2HEX(MOD(HEX2DEC(INDEX(Assembler!$D$13:$D$512,M491))+N491,65536),4))</f>
        <v/>
      </c>
      <c r="P491" s="78" t="str">
        <f t="shared" si="114"/>
        <v/>
      </c>
      <c r="Q491" s="31" t="str">
        <f>INDEX(Assembler!$E$13:$G$512,M491,N491+1)</f>
        <v/>
      </c>
      <c r="R491" s="81"/>
      <c r="S491" s="31" t="str">
        <f t="shared" si="115"/>
        <v/>
      </c>
      <c r="T491" s="31">
        <f t="shared" si="119"/>
        <v>1</v>
      </c>
      <c r="U491" s="31" t="str">
        <f t="shared" si="107"/>
        <v/>
      </c>
      <c r="V491" s="31" t="str">
        <f t="shared" si="108"/>
        <v/>
      </c>
      <c r="W491" s="31" t="str">
        <f>IF(LEN(U491)=0,"",SUM(T$5:T491))</f>
        <v/>
      </c>
      <c r="X491" s="31" t="str">
        <f t="shared" si="109"/>
        <v/>
      </c>
      <c r="Y491" s="31" t="str">
        <f t="shared" si="116"/>
        <v/>
      </c>
    </row>
    <row r="492" spans="1:25" x14ac:dyDescent="0.2">
      <c r="A492" s="127"/>
      <c r="B492" s="82" t="str">
        <f t="shared" si="105"/>
        <v/>
      </c>
      <c r="C492" s="82" t="str">
        <f t="shared" si="106"/>
        <v/>
      </c>
      <c r="D492" s="127"/>
      <c r="E492" s="82" t="str">
        <f t="shared" si="110"/>
        <v/>
      </c>
      <c r="F492" s="82" t="str">
        <f t="shared" si="111"/>
        <v/>
      </c>
      <c r="G492" s="127"/>
      <c r="H492" s="75" t="str">
        <f t="shared" si="112"/>
        <v/>
      </c>
      <c r="I492" s="127"/>
      <c r="J492" s="75" t="str">
        <f t="shared" si="117"/>
        <v/>
      </c>
      <c r="K492" s="127"/>
      <c r="L492" s="31">
        <v>487</v>
      </c>
      <c r="M492" s="31">
        <f t="shared" si="118"/>
        <v>163</v>
      </c>
      <c r="N492" s="31">
        <f t="shared" si="113"/>
        <v>1</v>
      </c>
      <c r="O492" s="31" t="str">
        <f>IF(LEN(Q492)=0,"",DEC2HEX(MOD(HEX2DEC(INDEX(Assembler!$D$13:$D$512,M492))+N492,65536),4))</f>
        <v/>
      </c>
      <c r="P492" s="78" t="str">
        <f t="shared" si="114"/>
        <v/>
      </c>
      <c r="Q492" s="31" t="str">
        <f>INDEX(Assembler!$E$13:$G$512,M492,N492+1)</f>
        <v/>
      </c>
      <c r="R492" s="81"/>
      <c r="S492" s="31" t="str">
        <f t="shared" si="115"/>
        <v/>
      </c>
      <c r="T492" s="31">
        <f t="shared" si="119"/>
        <v>1</v>
      </c>
      <c r="U492" s="31" t="str">
        <f t="shared" si="107"/>
        <v/>
      </c>
      <c r="V492" s="31" t="str">
        <f t="shared" si="108"/>
        <v/>
      </c>
      <c r="W492" s="31" t="str">
        <f>IF(LEN(U492)=0,"",SUM(T$5:T492))</f>
        <v/>
      </c>
      <c r="X492" s="31" t="str">
        <f t="shared" si="109"/>
        <v/>
      </c>
      <c r="Y492" s="31" t="str">
        <f t="shared" si="116"/>
        <v/>
      </c>
    </row>
    <row r="493" spans="1:25" x14ac:dyDescent="0.2">
      <c r="A493" s="127"/>
      <c r="B493" s="82" t="str">
        <f t="shared" si="105"/>
        <v/>
      </c>
      <c r="C493" s="82" t="str">
        <f t="shared" si="106"/>
        <v/>
      </c>
      <c r="D493" s="127"/>
      <c r="E493" s="82" t="str">
        <f t="shared" si="110"/>
        <v/>
      </c>
      <c r="F493" s="82" t="str">
        <f t="shared" si="111"/>
        <v/>
      </c>
      <c r="G493" s="127"/>
      <c r="H493" s="75" t="str">
        <f t="shared" si="112"/>
        <v/>
      </c>
      <c r="I493" s="127"/>
      <c r="J493" s="75" t="str">
        <f t="shared" si="117"/>
        <v/>
      </c>
      <c r="K493" s="127"/>
      <c r="L493" s="31">
        <v>488</v>
      </c>
      <c r="M493" s="31">
        <f t="shared" si="118"/>
        <v>163</v>
      </c>
      <c r="N493" s="31">
        <f t="shared" si="113"/>
        <v>2</v>
      </c>
      <c r="O493" s="31" t="str">
        <f>IF(LEN(Q493)=0,"",DEC2HEX(MOD(HEX2DEC(INDEX(Assembler!$D$13:$D$512,M493))+N493,65536),4))</f>
        <v/>
      </c>
      <c r="P493" s="78" t="str">
        <f t="shared" si="114"/>
        <v/>
      </c>
      <c r="Q493" s="31" t="str">
        <f>INDEX(Assembler!$E$13:$G$512,M493,N493+1)</f>
        <v/>
      </c>
      <c r="R493" s="81"/>
      <c r="S493" s="31" t="str">
        <f t="shared" si="115"/>
        <v/>
      </c>
      <c r="T493" s="31">
        <f t="shared" si="119"/>
        <v>1</v>
      </c>
      <c r="U493" s="31" t="str">
        <f t="shared" si="107"/>
        <v/>
      </c>
      <c r="V493" s="31" t="str">
        <f t="shared" si="108"/>
        <v/>
      </c>
      <c r="W493" s="31" t="str">
        <f>IF(LEN(U493)=0,"",SUM(T$5:T493))</f>
        <v/>
      </c>
      <c r="X493" s="31" t="str">
        <f t="shared" si="109"/>
        <v/>
      </c>
      <c r="Y493" s="31" t="str">
        <f t="shared" si="116"/>
        <v/>
      </c>
    </row>
    <row r="494" spans="1:25" x14ac:dyDescent="0.2">
      <c r="A494" s="127"/>
      <c r="B494" s="82" t="str">
        <f t="shared" si="105"/>
        <v/>
      </c>
      <c r="C494" s="82" t="str">
        <f t="shared" si="106"/>
        <v/>
      </c>
      <c r="D494" s="127"/>
      <c r="E494" s="82" t="str">
        <f t="shared" si="110"/>
        <v/>
      </c>
      <c r="F494" s="82" t="str">
        <f t="shared" si="111"/>
        <v/>
      </c>
      <c r="G494" s="127"/>
      <c r="H494" s="75" t="str">
        <f t="shared" si="112"/>
        <v/>
      </c>
      <c r="I494" s="127"/>
      <c r="J494" s="75" t="str">
        <f t="shared" si="117"/>
        <v/>
      </c>
      <c r="K494" s="127"/>
      <c r="L494" s="31">
        <v>489</v>
      </c>
      <c r="M494" s="31">
        <f t="shared" si="118"/>
        <v>164</v>
      </c>
      <c r="N494" s="31">
        <f t="shared" si="113"/>
        <v>0</v>
      </c>
      <c r="O494" s="31" t="str">
        <f>IF(LEN(Q494)=0,"",DEC2HEX(MOD(HEX2DEC(INDEX(Assembler!$D$13:$D$512,M494))+N494,65536),4))</f>
        <v/>
      </c>
      <c r="P494" s="78" t="str">
        <f t="shared" si="114"/>
        <v/>
      </c>
      <c r="Q494" s="31" t="str">
        <f>INDEX(Assembler!$E$13:$G$512,M494,N494+1)</f>
        <v/>
      </c>
      <c r="R494" s="81"/>
      <c r="S494" s="31" t="str">
        <f t="shared" si="115"/>
        <v/>
      </c>
      <c r="T494" s="31">
        <f t="shared" si="119"/>
        <v>1</v>
      </c>
      <c r="U494" s="31" t="str">
        <f t="shared" si="107"/>
        <v/>
      </c>
      <c r="V494" s="31" t="str">
        <f t="shared" si="108"/>
        <v/>
      </c>
      <c r="W494" s="31" t="str">
        <f>IF(LEN(U494)=0,"",SUM(T$5:T494))</f>
        <v/>
      </c>
      <c r="X494" s="31" t="str">
        <f t="shared" si="109"/>
        <v/>
      </c>
      <c r="Y494" s="31" t="str">
        <f t="shared" si="116"/>
        <v/>
      </c>
    </row>
    <row r="495" spans="1:25" x14ac:dyDescent="0.2">
      <c r="A495" s="127"/>
      <c r="B495" s="82" t="str">
        <f t="shared" si="105"/>
        <v/>
      </c>
      <c r="C495" s="82" t="str">
        <f t="shared" si="106"/>
        <v/>
      </c>
      <c r="D495" s="127"/>
      <c r="E495" s="82" t="str">
        <f t="shared" si="110"/>
        <v/>
      </c>
      <c r="F495" s="82" t="str">
        <f t="shared" si="111"/>
        <v/>
      </c>
      <c r="G495" s="127"/>
      <c r="H495" s="75" t="str">
        <f t="shared" si="112"/>
        <v/>
      </c>
      <c r="I495" s="127"/>
      <c r="J495" s="75" t="str">
        <f t="shared" si="117"/>
        <v/>
      </c>
      <c r="K495" s="127"/>
      <c r="L495" s="31">
        <v>490</v>
      </c>
      <c r="M495" s="31">
        <f t="shared" si="118"/>
        <v>164</v>
      </c>
      <c r="N495" s="31">
        <f t="shared" si="113"/>
        <v>1</v>
      </c>
      <c r="O495" s="31" t="str">
        <f>IF(LEN(Q495)=0,"",DEC2HEX(MOD(HEX2DEC(INDEX(Assembler!$D$13:$D$512,M495))+N495,65536),4))</f>
        <v/>
      </c>
      <c r="P495" s="78" t="str">
        <f t="shared" si="114"/>
        <v/>
      </c>
      <c r="Q495" s="31" t="str">
        <f>INDEX(Assembler!$E$13:$G$512,M495,N495+1)</f>
        <v/>
      </c>
      <c r="R495" s="81"/>
      <c r="S495" s="31" t="str">
        <f t="shared" si="115"/>
        <v/>
      </c>
      <c r="T495" s="31">
        <f t="shared" si="119"/>
        <v>1</v>
      </c>
      <c r="U495" s="31" t="str">
        <f t="shared" si="107"/>
        <v/>
      </c>
      <c r="V495" s="31" t="str">
        <f t="shared" si="108"/>
        <v/>
      </c>
      <c r="W495" s="31" t="str">
        <f>IF(LEN(U495)=0,"",SUM(T$5:T495))</f>
        <v/>
      </c>
      <c r="X495" s="31" t="str">
        <f t="shared" si="109"/>
        <v/>
      </c>
      <c r="Y495" s="31" t="str">
        <f t="shared" si="116"/>
        <v/>
      </c>
    </row>
    <row r="496" spans="1:25" x14ac:dyDescent="0.2">
      <c r="A496" s="127"/>
      <c r="B496" s="82" t="str">
        <f t="shared" si="105"/>
        <v/>
      </c>
      <c r="C496" s="82" t="str">
        <f t="shared" si="106"/>
        <v/>
      </c>
      <c r="D496" s="127"/>
      <c r="E496" s="82" t="str">
        <f t="shared" si="110"/>
        <v/>
      </c>
      <c r="F496" s="82" t="str">
        <f t="shared" si="111"/>
        <v/>
      </c>
      <c r="G496" s="127"/>
      <c r="H496" s="75" t="str">
        <f t="shared" si="112"/>
        <v/>
      </c>
      <c r="I496" s="127"/>
      <c r="J496" s="75" t="str">
        <f t="shared" si="117"/>
        <v/>
      </c>
      <c r="K496" s="127"/>
      <c r="L496" s="31">
        <v>491</v>
      </c>
      <c r="M496" s="31">
        <f t="shared" si="118"/>
        <v>164</v>
      </c>
      <c r="N496" s="31">
        <f t="shared" si="113"/>
        <v>2</v>
      </c>
      <c r="O496" s="31" t="str">
        <f>IF(LEN(Q496)=0,"",DEC2HEX(MOD(HEX2DEC(INDEX(Assembler!$D$13:$D$512,M496))+N496,65536),4))</f>
        <v/>
      </c>
      <c r="P496" s="78" t="str">
        <f t="shared" si="114"/>
        <v/>
      </c>
      <c r="Q496" s="31" t="str">
        <f>INDEX(Assembler!$E$13:$G$512,M496,N496+1)</f>
        <v/>
      </c>
      <c r="R496" s="81"/>
      <c r="S496" s="31" t="str">
        <f t="shared" si="115"/>
        <v/>
      </c>
      <c r="T496" s="31">
        <f t="shared" si="119"/>
        <v>1</v>
      </c>
      <c r="U496" s="31" t="str">
        <f t="shared" si="107"/>
        <v/>
      </c>
      <c r="V496" s="31" t="str">
        <f t="shared" si="108"/>
        <v/>
      </c>
      <c r="W496" s="31" t="str">
        <f>IF(LEN(U496)=0,"",SUM(T$5:T496))</f>
        <v/>
      </c>
      <c r="X496" s="31" t="str">
        <f t="shared" si="109"/>
        <v/>
      </c>
      <c r="Y496" s="31" t="str">
        <f t="shared" si="116"/>
        <v/>
      </c>
    </row>
    <row r="497" spans="1:25" x14ac:dyDescent="0.2">
      <c r="A497" s="127"/>
      <c r="B497" s="82" t="str">
        <f t="shared" si="105"/>
        <v/>
      </c>
      <c r="C497" s="82" t="str">
        <f t="shared" si="106"/>
        <v/>
      </c>
      <c r="D497" s="127"/>
      <c r="E497" s="82" t="str">
        <f t="shared" si="110"/>
        <v/>
      </c>
      <c r="F497" s="82" t="str">
        <f t="shared" si="111"/>
        <v/>
      </c>
      <c r="G497" s="127"/>
      <c r="H497" s="75" t="str">
        <f t="shared" si="112"/>
        <v/>
      </c>
      <c r="I497" s="127"/>
      <c r="J497" s="75" t="str">
        <f t="shared" si="117"/>
        <v/>
      </c>
      <c r="K497" s="127"/>
      <c r="L497" s="31">
        <v>492</v>
      </c>
      <c r="M497" s="31">
        <f t="shared" si="118"/>
        <v>165</v>
      </c>
      <c r="N497" s="31">
        <f t="shared" si="113"/>
        <v>0</v>
      </c>
      <c r="O497" s="31" t="str">
        <f>IF(LEN(Q497)=0,"",DEC2HEX(MOD(HEX2DEC(INDEX(Assembler!$D$13:$D$512,M497))+N497,65536),4))</f>
        <v/>
      </c>
      <c r="P497" s="78" t="str">
        <f t="shared" si="114"/>
        <v/>
      </c>
      <c r="Q497" s="31" t="str">
        <f>INDEX(Assembler!$E$13:$G$512,M497,N497+1)</f>
        <v/>
      </c>
      <c r="R497" s="81"/>
      <c r="S497" s="31" t="str">
        <f t="shared" si="115"/>
        <v/>
      </c>
      <c r="T497" s="31">
        <f t="shared" si="119"/>
        <v>1</v>
      </c>
      <c r="U497" s="31" t="str">
        <f t="shared" si="107"/>
        <v/>
      </c>
      <c r="V497" s="31" t="str">
        <f t="shared" si="108"/>
        <v/>
      </c>
      <c r="W497" s="31" t="str">
        <f>IF(LEN(U497)=0,"",SUM(T$5:T497))</f>
        <v/>
      </c>
      <c r="X497" s="31" t="str">
        <f t="shared" si="109"/>
        <v/>
      </c>
      <c r="Y497" s="31" t="str">
        <f t="shared" si="116"/>
        <v/>
      </c>
    </row>
    <row r="498" spans="1:25" x14ac:dyDescent="0.2">
      <c r="A498" s="127"/>
      <c r="B498" s="82" t="str">
        <f t="shared" si="105"/>
        <v/>
      </c>
      <c r="C498" s="82" t="str">
        <f t="shared" si="106"/>
        <v/>
      </c>
      <c r="D498" s="127"/>
      <c r="E498" s="82" t="str">
        <f t="shared" si="110"/>
        <v/>
      </c>
      <c r="F498" s="82" t="str">
        <f t="shared" si="111"/>
        <v/>
      </c>
      <c r="G498" s="127"/>
      <c r="H498" s="75" t="str">
        <f t="shared" si="112"/>
        <v/>
      </c>
      <c r="I498" s="127"/>
      <c r="J498" s="75" t="str">
        <f t="shared" si="117"/>
        <v/>
      </c>
      <c r="K498" s="127"/>
      <c r="L498" s="31">
        <v>493</v>
      </c>
      <c r="M498" s="31">
        <f t="shared" si="118"/>
        <v>165</v>
      </c>
      <c r="N498" s="31">
        <f t="shared" si="113"/>
        <v>1</v>
      </c>
      <c r="O498" s="31" t="str">
        <f>IF(LEN(Q498)=0,"",DEC2HEX(MOD(HEX2DEC(INDEX(Assembler!$D$13:$D$512,M498))+N498,65536),4))</f>
        <v/>
      </c>
      <c r="P498" s="78" t="str">
        <f t="shared" si="114"/>
        <v/>
      </c>
      <c r="Q498" s="31" t="str">
        <f>INDEX(Assembler!$E$13:$G$512,M498,N498+1)</f>
        <v/>
      </c>
      <c r="R498" s="81"/>
      <c r="S498" s="31" t="str">
        <f t="shared" si="115"/>
        <v/>
      </c>
      <c r="T498" s="31">
        <f t="shared" si="119"/>
        <v>1</v>
      </c>
      <c r="U498" s="31" t="str">
        <f t="shared" si="107"/>
        <v/>
      </c>
      <c r="V498" s="31" t="str">
        <f t="shared" si="108"/>
        <v/>
      </c>
      <c r="W498" s="31" t="str">
        <f>IF(LEN(U498)=0,"",SUM(T$5:T498))</f>
        <v/>
      </c>
      <c r="X498" s="31" t="str">
        <f t="shared" si="109"/>
        <v/>
      </c>
      <c r="Y498" s="31" t="str">
        <f t="shared" si="116"/>
        <v/>
      </c>
    </row>
    <row r="499" spans="1:25" x14ac:dyDescent="0.2">
      <c r="A499" s="127"/>
      <c r="B499" s="82" t="str">
        <f t="shared" si="105"/>
        <v/>
      </c>
      <c r="C499" s="82" t="str">
        <f t="shared" si="106"/>
        <v/>
      </c>
      <c r="D499" s="127"/>
      <c r="E499" s="82" t="str">
        <f t="shared" si="110"/>
        <v/>
      </c>
      <c r="F499" s="82" t="str">
        <f t="shared" si="111"/>
        <v/>
      </c>
      <c r="G499" s="127"/>
      <c r="H499" s="75" t="str">
        <f t="shared" si="112"/>
        <v/>
      </c>
      <c r="I499" s="127"/>
      <c r="J499" s="75" t="str">
        <f t="shared" si="117"/>
        <v/>
      </c>
      <c r="K499" s="127"/>
      <c r="L499" s="31">
        <v>494</v>
      </c>
      <c r="M499" s="31">
        <f t="shared" si="118"/>
        <v>165</v>
      </c>
      <c r="N499" s="31">
        <f t="shared" si="113"/>
        <v>2</v>
      </c>
      <c r="O499" s="31" t="str">
        <f>IF(LEN(Q499)=0,"",DEC2HEX(MOD(HEX2DEC(INDEX(Assembler!$D$13:$D$512,M499))+N499,65536),4))</f>
        <v/>
      </c>
      <c r="P499" s="78" t="str">
        <f t="shared" si="114"/>
        <v/>
      </c>
      <c r="Q499" s="31" t="str">
        <f>INDEX(Assembler!$E$13:$G$512,M499,N499+1)</f>
        <v/>
      </c>
      <c r="R499" s="81"/>
      <c r="S499" s="31" t="str">
        <f t="shared" si="115"/>
        <v/>
      </c>
      <c r="T499" s="31">
        <f t="shared" si="119"/>
        <v>1</v>
      </c>
      <c r="U499" s="31" t="str">
        <f t="shared" si="107"/>
        <v/>
      </c>
      <c r="V499" s="31" t="str">
        <f t="shared" si="108"/>
        <v/>
      </c>
      <c r="W499" s="31" t="str">
        <f>IF(LEN(U499)=0,"",SUM(T$5:T499))</f>
        <v/>
      </c>
      <c r="X499" s="31" t="str">
        <f t="shared" si="109"/>
        <v/>
      </c>
      <c r="Y499" s="31" t="str">
        <f t="shared" si="116"/>
        <v/>
      </c>
    </row>
    <row r="500" spans="1:25" x14ac:dyDescent="0.2">
      <c r="A500" s="127"/>
      <c r="B500" s="82" t="str">
        <f t="shared" si="105"/>
        <v/>
      </c>
      <c r="C500" s="82" t="str">
        <f t="shared" si="106"/>
        <v/>
      </c>
      <c r="D500" s="127"/>
      <c r="E500" s="82" t="str">
        <f t="shared" si="110"/>
        <v/>
      </c>
      <c r="F500" s="82" t="str">
        <f t="shared" si="111"/>
        <v/>
      </c>
      <c r="G500" s="127"/>
      <c r="H500" s="75" t="str">
        <f t="shared" si="112"/>
        <v/>
      </c>
      <c r="I500" s="127"/>
      <c r="J500" s="75" t="str">
        <f t="shared" si="117"/>
        <v/>
      </c>
      <c r="K500" s="127"/>
      <c r="L500" s="31">
        <v>495</v>
      </c>
      <c r="M500" s="31">
        <f t="shared" si="118"/>
        <v>166</v>
      </c>
      <c r="N500" s="31">
        <f t="shared" si="113"/>
        <v>0</v>
      </c>
      <c r="O500" s="31" t="str">
        <f>IF(LEN(Q500)=0,"",DEC2HEX(MOD(HEX2DEC(INDEX(Assembler!$D$13:$D$512,M500))+N500,65536),4))</f>
        <v/>
      </c>
      <c r="P500" s="78" t="str">
        <f t="shared" si="114"/>
        <v/>
      </c>
      <c r="Q500" s="31" t="str">
        <f>INDEX(Assembler!$E$13:$G$512,M500,N500+1)</f>
        <v/>
      </c>
      <c r="R500" s="81"/>
      <c r="S500" s="31" t="str">
        <f t="shared" si="115"/>
        <v/>
      </c>
      <c r="T500" s="31">
        <f t="shared" si="119"/>
        <v>1</v>
      </c>
      <c r="U500" s="31" t="str">
        <f t="shared" si="107"/>
        <v/>
      </c>
      <c r="V500" s="31" t="str">
        <f t="shared" si="108"/>
        <v/>
      </c>
      <c r="W500" s="31" t="str">
        <f>IF(LEN(U500)=0,"",SUM(T$5:T500))</f>
        <v/>
      </c>
      <c r="X500" s="31" t="str">
        <f t="shared" si="109"/>
        <v/>
      </c>
      <c r="Y500" s="31" t="str">
        <f t="shared" si="116"/>
        <v/>
      </c>
    </row>
    <row r="501" spans="1:25" x14ac:dyDescent="0.2">
      <c r="A501" s="127"/>
      <c r="B501" s="82" t="str">
        <f t="shared" si="105"/>
        <v/>
      </c>
      <c r="C501" s="82" t="str">
        <f t="shared" si="106"/>
        <v/>
      </c>
      <c r="D501" s="127"/>
      <c r="E501" s="82" t="str">
        <f t="shared" si="110"/>
        <v/>
      </c>
      <c r="F501" s="82" t="str">
        <f t="shared" si="111"/>
        <v/>
      </c>
      <c r="G501" s="127"/>
      <c r="H501" s="75" t="str">
        <f t="shared" si="112"/>
        <v/>
      </c>
      <c r="I501" s="127"/>
      <c r="J501" s="75" t="str">
        <f t="shared" si="117"/>
        <v/>
      </c>
      <c r="K501" s="127"/>
      <c r="L501" s="31">
        <v>496</v>
      </c>
      <c r="M501" s="31">
        <f t="shared" si="118"/>
        <v>166</v>
      </c>
      <c r="N501" s="31">
        <f t="shared" si="113"/>
        <v>1</v>
      </c>
      <c r="O501" s="31" t="str">
        <f>IF(LEN(Q501)=0,"",DEC2HEX(MOD(HEX2DEC(INDEX(Assembler!$D$13:$D$512,M501))+N501,65536),4))</f>
        <v/>
      </c>
      <c r="P501" s="78" t="str">
        <f t="shared" si="114"/>
        <v/>
      </c>
      <c r="Q501" s="31" t="str">
        <f>INDEX(Assembler!$E$13:$G$512,M501,N501+1)</f>
        <v/>
      </c>
      <c r="R501" s="81"/>
      <c r="S501" s="31" t="str">
        <f t="shared" si="115"/>
        <v/>
      </c>
      <c r="T501" s="31">
        <f t="shared" si="119"/>
        <v>1</v>
      </c>
      <c r="U501" s="31" t="str">
        <f t="shared" si="107"/>
        <v/>
      </c>
      <c r="V501" s="31" t="str">
        <f t="shared" si="108"/>
        <v/>
      </c>
      <c r="W501" s="31" t="str">
        <f>IF(LEN(U501)=0,"",SUM(T$5:T501))</f>
        <v/>
      </c>
      <c r="X501" s="31" t="str">
        <f t="shared" si="109"/>
        <v/>
      </c>
      <c r="Y501" s="31" t="str">
        <f t="shared" si="116"/>
        <v/>
      </c>
    </row>
    <row r="502" spans="1:25" x14ac:dyDescent="0.2">
      <c r="A502" s="127"/>
      <c r="B502" s="82" t="str">
        <f t="shared" si="105"/>
        <v/>
      </c>
      <c r="C502" s="82" t="str">
        <f t="shared" si="106"/>
        <v/>
      </c>
      <c r="D502" s="127"/>
      <c r="E502" s="82" t="str">
        <f t="shared" si="110"/>
        <v/>
      </c>
      <c r="F502" s="82" t="str">
        <f t="shared" si="111"/>
        <v/>
      </c>
      <c r="G502" s="127"/>
      <c r="H502" s="75" t="str">
        <f t="shared" si="112"/>
        <v/>
      </c>
      <c r="I502" s="127"/>
      <c r="J502" s="75" t="str">
        <f t="shared" si="117"/>
        <v/>
      </c>
      <c r="K502" s="127"/>
      <c r="L502" s="31">
        <v>497</v>
      </c>
      <c r="M502" s="31">
        <f t="shared" si="118"/>
        <v>166</v>
      </c>
      <c r="N502" s="31">
        <f t="shared" si="113"/>
        <v>2</v>
      </c>
      <c r="O502" s="31" t="str">
        <f>IF(LEN(Q502)=0,"",DEC2HEX(MOD(HEX2DEC(INDEX(Assembler!$D$13:$D$512,M502))+N502,65536),4))</f>
        <v/>
      </c>
      <c r="P502" s="78" t="str">
        <f t="shared" si="114"/>
        <v/>
      </c>
      <c r="Q502" s="31" t="str">
        <f>INDEX(Assembler!$E$13:$G$512,M502,N502+1)</f>
        <v/>
      </c>
      <c r="R502" s="81"/>
      <c r="S502" s="31" t="str">
        <f t="shared" si="115"/>
        <v/>
      </c>
      <c r="T502" s="31">
        <f t="shared" si="119"/>
        <v>1</v>
      </c>
      <c r="U502" s="31" t="str">
        <f t="shared" si="107"/>
        <v/>
      </c>
      <c r="V502" s="31" t="str">
        <f t="shared" si="108"/>
        <v/>
      </c>
      <c r="W502" s="31" t="str">
        <f>IF(LEN(U502)=0,"",SUM(T$5:T502))</f>
        <v/>
      </c>
      <c r="X502" s="31" t="str">
        <f t="shared" si="109"/>
        <v/>
      </c>
      <c r="Y502" s="31" t="str">
        <f t="shared" si="116"/>
        <v/>
      </c>
    </row>
    <row r="503" spans="1:25" x14ac:dyDescent="0.2">
      <c r="A503" s="127"/>
      <c r="B503" s="82" t="str">
        <f t="shared" si="105"/>
        <v/>
      </c>
      <c r="C503" s="82" t="str">
        <f t="shared" si="106"/>
        <v/>
      </c>
      <c r="D503" s="127"/>
      <c r="E503" s="82" t="str">
        <f t="shared" si="110"/>
        <v/>
      </c>
      <c r="F503" s="82" t="str">
        <f t="shared" si="111"/>
        <v/>
      </c>
      <c r="G503" s="127"/>
      <c r="H503" s="75" t="str">
        <f t="shared" si="112"/>
        <v/>
      </c>
      <c r="I503" s="127"/>
      <c r="J503" s="75" t="str">
        <f t="shared" si="117"/>
        <v/>
      </c>
      <c r="K503" s="127"/>
      <c r="L503" s="31">
        <v>498</v>
      </c>
      <c r="M503" s="31">
        <f t="shared" si="118"/>
        <v>167</v>
      </c>
      <c r="N503" s="31">
        <f t="shared" si="113"/>
        <v>0</v>
      </c>
      <c r="O503" s="31" t="str">
        <f>IF(LEN(Q503)=0,"",DEC2HEX(MOD(HEX2DEC(INDEX(Assembler!$D$13:$D$512,M503))+N503,65536),4))</f>
        <v/>
      </c>
      <c r="P503" s="78" t="str">
        <f t="shared" si="114"/>
        <v/>
      </c>
      <c r="Q503" s="31" t="str">
        <f>INDEX(Assembler!$E$13:$G$512,M503,N503+1)</f>
        <v/>
      </c>
      <c r="R503" s="81"/>
      <c r="S503" s="31" t="str">
        <f t="shared" si="115"/>
        <v/>
      </c>
      <c r="T503" s="31">
        <f t="shared" si="119"/>
        <v>1</v>
      </c>
      <c r="U503" s="31" t="str">
        <f t="shared" si="107"/>
        <v/>
      </c>
      <c r="V503" s="31" t="str">
        <f t="shared" si="108"/>
        <v/>
      </c>
      <c r="W503" s="31" t="str">
        <f>IF(LEN(U503)=0,"",SUM(T$5:T503))</f>
        <v/>
      </c>
      <c r="X503" s="31" t="str">
        <f t="shared" si="109"/>
        <v/>
      </c>
      <c r="Y503" s="31" t="str">
        <f t="shared" si="116"/>
        <v/>
      </c>
    </row>
    <row r="504" spans="1:25" x14ac:dyDescent="0.2">
      <c r="A504" s="127"/>
      <c r="B504" s="82" t="str">
        <f t="shared" si="105"/>
        <v/>
      </c>
      <c r="C504" s="82" t="str">
        <f t="shared" si="106"/>
        <v/>
      </c>
      <c r="D504" s="127"/>
      <c r="E504" s="82" t="str">
        <f t="shared" si="110"/>
        <v/>
      </c>
      <c r="F504" s="82" t="str">
        <f t="shared" si="111"/>
        <v/>
      </c>
      <c r="G504" s="127"/>
      <c r="H504" s="75" t="str">
        <f t="shared" si="112"/>
        <v/>
      </c>
      <c r="I504" s="127"/>
      <c r="J504" s="75" t="str">
        <f t="shared" si="117"/>
        <v/>
      </c>
      <c r="K504" s="127"/>
      <c r="L504" s="31">
        <v>499</v>
      </c>
      <c r="M504" s="31">
        <f t="shared" si="118"/>
        <v>167</v>
      </c>
      <c r="N504" s="31">
        <f t="shared" si="113"/>
        <v>1</v>
      </c>
      <c r="O504" s="31" t="str">
        <f>IF(LEN(Q504)=0,"",DEC2HEX(MOD(HEX2DEC(INDEX(Assembler!$D$13:$D$512,M504))+N504,65536),4))</f>
        <v/>
      </c>
      <c r="P504" s="78" t="str">
        <f t="shared" si="114"/>
        <v/>
      </c>
      <c r="Q504" s="31" t="str">
        <f>INDEX(Assembler!$E$13:$G$512,M504,N504+1)</f>
        <v/>
      </c>
      <c r="R504" s="81"/>
      <c r="S504" s="31" t="str">
        <f t="shared" si="115"/>
        <v/>
      </c>
      <c r="T504" s="31">
        <f t="shared" si="119"/>
        <v>1</v>
      </c>
      <c r="U504" s="31" t="str">
        <f t="shared" si="107"/>
        <v/>
      </c>
      <c r="V504" s="31" t="str">
        <f t="shared" si="108"/>
        <v/>
      </c>
      <c r="W504" s="31" t="str">
        <f>IF(LEN(U504)=0,"",SUM(T$5:T504))</f>
        <v/>
      </c>
      <c r="X504" s="31" t="str">
        <f t="shared" si="109"/>
        <v/>
      </c>
      <c r="Y504" s="31" t="str">
        <f t="shared" si="116"/>
        <v/>
      </c>
    </row>
    <row r="505" spans="1:25" x14ac:dyDescent="0.2">
      <c r="A505" s="127"/>
      <c r="B505" s="82" t="str">
        <f t="shared" si="105"/>
        <v/>
      </c>
      <c r="C505" s="82" t="str">
        <f t="shared" si="106"/>
        <v/>
      </c>
      <c r="D505" s="127"/>
      <c r="E505" s="82" t="str">
        <f t="shared" si="110"/>
        <v/>
      </c>
      <c r="F505" s="82" t="str">
        <f t="shared" si="111"/>
        <v/>
      </c>
      <c r="G505" s="127"/>
      <c r="H505" s="75" t="str">
        <f t="shared" si="112"/>
        <v/>
      </c>
      <c r="I505" s="127"/>
      <c r="J505" s="75" t="str">
        <f t="shared" si="117"/>
        <v/>
      </c>
      <c r="K505" s="127"/>
      <c r="L505" s="31">
        <v>500</v>
      </c>
      <c r="M505" s="31">
        <f t="shared" si="118"/>
        <v>167</v>
      </c>
      <c r="N505" s="31">
        <f t="shared" si="113"/>
        <v>2</v>
      </c>
      <c r="O505" s="31" t="str">
        <f>IF(LEN(Q505)=0,"",DEC2HEX(MOD(HEX2DEC(INDEX(Assembler!$D$13:$D$512,M505))+N505,65536),4))</f>
        <v/>
      </c>
      <c r="P505" s="78" t="str">
        <f t="shared" si="114"/>
        <v/>
      </c>
      <c r="Q505" s="31" t="str">
        <f>INDEX(Assembler!$E$13:$G$512,M505,N505+1)</f>
        <v/>
      </c>
      <c r="R505" s="81"/>
      <c r="S505" s="31" t="str">
        <f t="shared" si="115"/>
        <v/>
      </c>
      <c r="T505" s="31">
        <f t="shared" si="119"/>
        <v>1</v>
      </c>
      <c r="U505" s="31" t="str">
        <f t="shared" si="107"/>
        <v/>
      </c>
      <c r="V505" s="31" t="str">
        <f t="shared" si="108"/>
        <v/>
      </c>
      <c r="W505" s="31" t="str">
        <f>IF(LEN(U505)=0,"",SUM(T$5:T505))</f>
        <v/>
      </c>
      <c r="X505" s="31" t="str">
        <f t="shared" si="109"/>
        <v/>
      </c>
      <c r="Y505" s="31" t="str">
        <f t="shared" si="116"/>
        <v/>
      </c>
    </row>
    <row r="506" spans="1:25" x14ac:dyDescent="0.2">
      <c r="A506" s="127"/>
      <c r="B506" s="82" t="str">
        <f t="shared" si="105"/>
        <v/>
      </c>
      <c r="C506" s="82" t="str">
        <f t="shared" si="106"/>
        <v/>
      </c>
      <c r="D506" s="127"/>
      <c r="E506" s="82" t="str">
        <f t="shared" si="110"/>
        <v/>
      </c>
      <c r="F506" s="82" t="str">
        <f t="shared" si="111"/>
        <v/>
      </c>
      <c r="G506" s="127"/>
      <c r="H506" s="75" t="str">
        <f t="shared" si="112"/>
        <v/>
      </c>
      <c r="I506" s="127"/>
      <c r="J506" s="75" t="str">
        <f t="shared" si="117"/>
        <v/>
      </c>
      <c r="K506" s="127"/>
      <c r="L506" s="31">
        <v>501</v>
      </c>
      <c r="M506" s="31">
        <f t="shared" si="118"/>
        <v>168</v>
      </c>
      <c r="N506" s="31">
        <f t="shared" si="113"/>
        <v>0</v>
      </c>
      <c r="O506" s="31" t="str">
        <f>IF(LEN(Q506)=0,"",DEC2HEX(MOD(HEX2DEC(INDEX(Assembler!$D$13:$D$512,M506))+N506,65536),4))</f>
        <v/>
      </c>
      <c r="P506" s="78" t="str">
        <f t="shared" si="114"/>
        <v/>
      </c>
      <c r="Q506" s="31" t="str">
        <f>INDEX(Assembler!$E$13:$G$512,M506,N506+1)</f>
        <v/>
      </c>
      <c r="R506" s="81"/>
      <c r="S506" s="31" t="str">
        <f t="shared" si="115"/>
        <v/>
      </c>
      <c r="T506" s="31">
        <f t="shared" si="119"/>
        <v>1</v>
      </c>
      <c r="U506" s="31" t="str">
        <f t="shared" si="107"/>
        <v/>
      </c>
      <c r="V506" s="31" t="str">
        <f t="shared" si="108"/>
        <v/>
      </c>
      <c r="W506" s="31" t="str">
        <f>IF(LEN(U506)=0,"",SUM(T$5:T506))</f>
        <v/>
      </c>
      <c r="X506" s="31" t="str">
        <f t="shared" si="109"/>
        <v/>
      </c>
      <c r="Y506" s="31" t="str">
        <f t="shared" si="116"/>
        <v/>
      </c>
    </row>
    <row r="507" spans="1:25" x14ac:dyDescent="0.2">
      <c r="A507" s="127"/>
      <c r="B507" s="82" t="str">
        <f t="shared" si="105"/>
        <v/>
      </c>
      <c r="C507" s="82" t="str">
        <f t="shared" si="106"/>
        <v/>
      </c>
      <c r="D507" s="127"/>
      <c r="E507" s="82" t="str">
        <f t="shared" si="110"/>
        <v/>
      </c>
      <c r="F507" s="82" t="str">
        <f t="shared" si="111"/>
        <v/>
      </c>
      <c r="G507" s="127"/>
      <c r="H507" s="75" t="str">
        <f t="shared" si="112"/>
        <v/>
      </c>
      <c r="I507" s="127"/>
      <c r="J507" s="75" t="str">
        <f t="shared" si="117"/>
        <v/>
      </c>
      <c r="K507" s="127"/>
      <c r="L507" s="31">
        <v>502</v>
      </c>
      <c r="M507" s="31">
        <f t="shared" si="118"/>
        <v>168</v>
      </c>
      <c r="N507" s="31">
        <f t="shared" si="113"/>
        <v>1</v>
      </c>
      <c r="O507" s="31" t="str">
        <f>IF(LEN(Q507)=0,"",DEC2HEX(MOD(HEX2DEC(INDEX(Assembler!$D$13:$D$512,M507))+N507,65536),4))</f>
        <v/>
      </c>
      <c r="P507" s="78" t="str">
        <f t="shared" si="114"/>
        <v/>
      </c>
      <c r="Q507" s="31" t="str">
        <f>INDEX(Assembler!$E$13:$G$512,M507,N507+1)</f>
        <v/>
      </c>
      <c r="R507" s="81"/>
      <c r="S507" s="31" t="str">
        <f t="shared" si="115"/>
        <v/>
      </c>
      <c r="T507" s="31">
        <f t="shared" si="119"/>
        <v>1</v>
      </c>
      <c r="U507" s="31" t="str">
        <f t="shared" si="107"/>
        <v/>
      </c>
      <c r="V507" s="31" t="str">
        <f t="shared" si="108"/>
        <v/>
      </c>
      <c r="W507" s="31" t="str">
        <f>IF(LEN(U507)=0,"",SUM(T$5:T507))</f>
        <v/>
      </c>
      <c r="X507" s="31" t="str">
        <f t="shared" si="109"/>
        <v/>
      </c>
      <c r="Y507" s="31" t="str">
        <f t="shared" si="116"/>
        <v/>
      </c>
    </row>
    <row r="508" spans="1:25" x14ac:dyDescent="0.2">
      <c r="A508" s="127"/>
      <c r="B508" s="82" t="str">
        <f t="shared" si="105"/>
        <v/>
      </c>
      <c r="C508" s="82" t="str">
        <f t="shared" si="106"/>
        <v/>
      </c>
      <c r="D508" s="127"/>
      <c r="E508" s="82" t="str">
        <f t="shared" si="110"/>
        <v/>
      </c>
      <c r="F508" s="82" t="str">
        <f t="shared" si="111"/>
        <v/>
      </c>
      <c r="G508" s="127"/>
      <c r="H508" s="75" t="str">
        <f t="shared" si="112"/>
        <v/>
      </c>
      <c r="I508" s="127"/>
      <c r="J508" s="75" t="str">
        <f t="shared" si="117"/>
        <v/>
      </c>
      <c r="K508" s="127"/>
      <c r="L508" s="31">
        <v>503</v>
      </c>
      <c r="M508" s="31">
        <f t="shared" si="118"/>
        <v>168</v>
      </c>
      <c r="N508" s="31">
        <f t="shared" si="113"/>
        <v>2</v>
      </c>
      <c r="O508" s="31" t="str">
        <f>IF(LEN(Q508)=0,"",DEC2HEX(MOD(HEX2DEC(INDEX(Assembler!$D$13:$D$512,M508))+N508,65536),4))</f>
        <v/>
      </c>
      <c r="P508" s="78" t="str">
        <f t="shared" si="114"/>
        <v/>
      </c>
      <c r="Q508" s="31" t="str">
        <f>INDEX(Assembler!$E$13:$G$512,M508,N508+1)</f>
        <v/>
      </c>
      <c r="R508" s="81"/>
      <c r="S508" s="31" t="str">
        <f t="shared" si="115"/>
        <v/>
      </c>
      <c r="T508" s="31">
        <f t="shared" si="119"/>
        <v>1</v>
      </c>
      <c r="U508" s="31" t="str">
        <f t="shared" si="107"/>
        <v/>
      </c>
      <c r="V508" s="31" t="str">
        <f t="shared" si="108"/>
        <v/>
      </c>
      <c r="W508" s="31" t="str">
        <f>IF(LEN(U508)=0,"",SUM(T$5:T508))</f>
        <v/>
      </c>
      <c r="X508" s="31" t="str">
        <f t="shared" si="109"/>
        <v/>
      </c>
      <c r="Y508" s="31" t="str">
        <f t="shared" si="116"/>
        <v/>
      </c>
    </row>
    <row r="509" spans="1:25" x14ac:dyDescent="0.2">
      <c r="A509" s="127"/>
      <c r="B509" s="82" t="str">
        <f t="shared" si="105"/>
        <v/>
      </c>
      <c r="C509" s="82" t="str">
        <f t="shared" si="106"/>
        <v/>
      </c>
      <c r="D509" s="127"/>
      <c r="E509" s="82" t="str">
        <f t="shared" si="110"/>
        <v/>
      </c>
      <c r="F509" s="82" t="str">
        <f t="shared" si="111"/>
        <v/>
      </c>
      <c r="G509" s="127"/>
      <c r="H509" s="75" t="str">
        <f t="shared" si="112"/>
        <v/>
      </c>
      <c r="I509" s="127"/>
      <c r="J509" s="75" t="str">
        <f t="shared" si="117"/>
        <v/>
      </c>
      <c r="K509" s="127"/>
      <c r="L509" s="31">
        <v>504</v>
      </c>
      <c r="M509" s="31">
        <f t="shared" si="118"/>
        <v>169</v>
      </c>
      <c r="N509" s="31">
        <f t="shared" si="113"/>
        <v>0</v>
      </c>
      <c r="O509" s="31" t="str">
        <f>IF(LEN(Q509)=0,"",DEC2HEX(MOD(HEX2DEC(INDEX(Assembler!$D$13:$D$512,M509))+N509,65536),4))</f>
        <v/>
      </c>
      <c r="P509" s="78" t="str">
        <f t="shared" si="114"/>
        <v/>
      </c>
      <c r="Q509" s="31" t="str">
        <f>INDEX(Assembler!$E$13:$G$512,M509,N509+1)</f>
        <v/>
      </c>
      <c r="R509" s="81"/>
      <c r="S509" s="31" t="str">
        <f t="shared" si="115"/>
        <v/>
      </c>
      <c r="T509" s="31">
        <f t="shared" si="119"/>
        <v>1</v>
      </c>
      <c r="U509" s="31" t="str">
        <f t="shared" si="107"/>
        <v/>
      </c>
      <c r="V509" s="31" t="str">
        <f t="shared" si="108"/>
        <v/>
      </c>
      <c r="W509" s="31" t="str">
        <f>IF(LEN(U509)=0,"",SUM(T$5:T509))</f>
        <v/>
      </c>
      <c r="X509" s="31" t="str">
        <f t="shared" si="109"/>
        <v/>
      </c>
      <c r="Y509" s="31" t="str">
        <f t="shared" si="116"/>
        <v/>
      </c>
    </row>
    <row r="510" spans="1:25" x14ac:dyDescent="0.2">
      <c r="A510" s="127"/>
      <c r="B510" s="82" t="str">
        <f t="shared" si="105"/>
        <v/>
      </c>
      <c r="C510" s="82" t="str">
        <f t="shared" si="106"/>
        <v/>
      </c>
      <c r="D510" s="127"/>
      <c r="E510" s="82" t="str">
        <f t="shared" si="110"/>
        <v/>
      </c>
      <c r="F510" s="82" t="str">
        <f t="shared" si="111"/>
        <v/>
      </c>
      <c r="G510" s="127"/>
      <c r="H510" s="75" t="str">
        <f t="shared" si="112"/>
        <v/>
      </c>
      <c r="I510" s="127"/>
      <c r="J510" s="75" t="str">
        <f t="shared" si="117"/>
        <v/>
      </c>
      <c r="K510" s="127"/>
      <c r="L510" s="31">
        <v>505</v>
      </c>
      <c r="M510" s="31">
        <f t="shared" si="118"/>
        <v>169</v>
      </c>
      <c r="N510" s="31">
        <f t="shared" si="113"/>
        <v>1</v>
      </c>
      <c r="O510" s="31" t="str">
        <f>IF(LEN(Q510)=0,"",DEC2HEX(MOD(HEX2DEC(INDEX(Assembler!$D$13:$D$512,M510))+N510,65536),4))</f>
        <v/>
      </c>
      <c r="P510" s="78" t="str">
        <f t="shared" si="114"/>
        <v/>
      </c>
      <c r="Q510" s="31" t="str">
        <f>INDEX(Assembler!$E$13:$G$512,M510,N510+1)</f>
        <v/>
      </c>
      <c r="R510" s="81"/>
      <c r="S510" s="31" t="str">
        <f t="shared" si="115"/>
        <v/>
      </c>
      <c r="T510" s="31">
        <f t="shared" si="119"/>
        <v>1</v>
      </c>
      <c r="U510" s="31" t="str">
        <f t="shared" si="107"/>
        <v/>
      </c>
      <c r="V510" s="31" t="str">
        <f t="shared" si="108"/>
        <v/>
      </c>
      <c r="W510" s="31" t="str">
        <f>IF(LEN(U510)=0,"",SUM(T$5:T510))</f>
        <v/>
      </c>
      <c r="X510" s="31" t="str">
        <f t="shared" si="109"/>
        <v/>
      </c>
      <c r="Y510" s="31" t="str">
        <f t="shared" si="116"/>
        <v/>
      </c>
    </row>
    <row r="511" spans="1:25" x14ac:dyDescent="0.2">
      <c r="A511" s="127"/>
      <c r="B511" s="82" t="str">
        <f t="shared" si="105"/>
        <v/>
      </c>
      <c r="C511" s="82" t="str">
        <f t="shared" si="106"/>
        <v/>
      </c>
      <c r="D511" s="127"/>
      <c r="E511" s="82" t="str">
        <f t="shared" si="110"/>
        <v/>
      </c>
      <c r="F511" s="82" t="str">
        <f t="shared" si="111"/>
        <v/>
      </c>
      <c r="G511" s="127"/>
      <c r="H511" s="75" t="str">
        <f t="shared" si="112"/>
        <v/>
      </c>
      <c r="I511" s="127"/>
      <c r="J511" s="75" t="str">
        <f t="shared" si="117"/>
        <v/>
      </c>
      <c r="K511" s="127"/>
      <c r="L511" s="31">
        <v>506</v>
      </c>
      <c r="M511" s="31">
        <f t="shared" si="118"/>
        <v>169</v>
      </c>
      <c r="N511" s="31">
        <f t="shared" si="113"/>
        <v>2</v>
      </c>
      <c r="O511" s="31" t="str">
        <f>IF(LEN(Q511)=0,"",DEC2HEX(MOD(HEX2DEC(INDEX(Assembler!$D$13:$D$512,M511))+N511,65536),4))</f>
        <v/>
      </c>
      <c r="P511" s="78" t="str">
        <f t="shared" si="114"/>
        <v/>
      </c>
      <c r="Q511" s="31" t="str">
        <f>INDEX(Assembler!$E$13:$G$512,M511,N511+1)</f>
        <v/>
      </c>
      <c r="R511" s="81"/>
      <c r="S511" s="31" t="str">
        <f t="shared" si="115"/>
        <v/>
      </c>
      <c r="T511" s="31">
        <f t="shared" si="119"/>
        <v>1</v>
      </c>
      <c r="U511" s="31" t="str">
        <f t="shared" si="107"/>
        <v/>
      </c>
      <c r="V511" s="31" t="str">
        <f t="shared" si="108"/>
        <v/>
      </c>
      <c r="W511" s="31" t="str">
        <f>IF(LEN(U511)=0,"",SUM(T$5:T511))</f>
        <v/>
      </c>
      <c r="X511" s="31" t="str">
        <f t="shared" si="109"/>
        <v/>
      </c>
      <c r="Y511" s="31" t="str">
        <f t="shared" si="116"/>
        <v/>
      </c>
    </row>
    <row r="512" spans="1:25" x14ac:dyDescent="0.2">
      <c r="A512" s="127"/>
      <c r="B512" s="82" t="str">
        <f t="shared" si="105"/>
        <v/>
      </c>
      <c r="C512" s="82" t="str">
        <f t="shared" si="106"/>
        <v/>
      </c>
      <c r="D512" s="127"/>
      <c r="E512" s="82" t="str">
        <f t="shared" si="110"/>
        <v/>
      </c>
      <c r="F512" s="82" t="str">
        <f t="shared" si="111"/>
        <v/>
      </c>
      <c r="G512" s="127"/>
      <c r="H512" s="75" t="str">
        <f t="shared" si="112"/>
        <v/>
      </c>
      <c r="I512" s="127"/>
      <c r="J512" s="75" t="str">
        <f t="shared" si="117"/>
        <v/>
      </c>
      <c r="K512" s="127"/>
      <c r="L512" s="31">
        <v>507</v>
      </c>
      <c r="M512" s="31">
        <f t="shared" si="118"/>
        <v>170</v>
      </c>
      <c r="N512" s="31">
        <f t="shared" si="113"/>
        <v>0</v>
      </c>
      <c r="O512" s="31" t="str">
        <f>IF(LEN(Q512)=0,"",DEC2HEX(MOD(HEX2DEC(INDEX(Assembler!$D$13:$D$512,M512))+N512,65536),4))</f>
        <v/>
      </c>
      <c r="P512" s="78" t="str">
        <f t="shared" si="114"/>
        <v/>
      </c>
      <c r="Q512" s="31" t="str">
        <f>INDEX(Assembler!$E$13:$G$512,M512,N512+1)</f>
        <v/>
      </c>
      <c r="R512" s="81"/>
      <c r="S512" s="31" t="str">
        <f t="shared" si="115"/>
        <v/>
      </c>
      <c r="T512" s="31">
        <f t="shared" si="119"/>
        <v>1</v>
      </c>
      <c r="U512" s="31" t="str">
        <f t="shared" si="107"/>
        <v/>
      </c>
      <c r="V512" s="31" t="str">
        <f t="shared" si="108"/>
        <v/>
      </c>
      <c r="W512" s="31" t="str">
        <f>IF(LEN(U512)=0,"",SUM(T$5:T512))</f>
        <v/>
      </c>
      <c r="X512" s="31" t="str">
        <f t="shared" si="109"/>
        <v/>
      </c>
      <c r="Y512" s="31" t="str">
        <f t="shared" si="116"/>
        <v/>
      </c>
    </row>
    <row r="513" spans="1:25" x14ac:dyDescent="0.2">
      <c r="A513" s="127"/>
      <c r="B513" s="82" t="str">
        <f t="shared" si="105"/>
        <v/>
      </c>
      <c r="C513" s="82" t="str">
        <f t="shared" si="106"/>
        <v/>
      </c>
      <c r="D513" s="127"/>
      <c r="E513" s="82" t="str">
        <f t="shared" si="110"/>
        <v/>
      </c>
      <c r="F513" s="82" t="str">
        <f t="shared" si="111"/>
        <v/>
      </c>
      <c r="G513" s="127"/>
      <c r="H513" s="75" t="str">
        <f t="shared" si="112"/>
        <v/>
      </c>
      <c r="I513" s="127"/>
      <c r="J513" s="75" t="str">
        <f t="shared" si="117"/>
        <v/>
      </c>
      <c r="K513" s="127"/>
      <c r="L513" s="31">
        <v>508</v>
      </c>
      <c r="M513" s="31">
        <f t="shared" si="118"/>
        <v>170</v>
      </c>
      <c r="N513" s="31">
        <f t="shared" si="113"/>
        <v>1</v>
      </c>
      <c r="O513" s="31" t="str">
        <f>IF(LEN(Q513)=0,"",DEC2HEX(MOD(HEX2DEC(INDEX(Assembler!$D$13:$D$512,M513))+N513,65536),4))</f>
        <v/>
      </c>
      <c r="P513" s="78" t="str">
        <f t="shared" si="114"/>
        <v/>
      </c>
      <c r="Q513" s="31" t="str">
        <f>INDEX(Assembler!$E$13:$G$512,M513,N513+1)</f>
        <v/>
      </c>
      <c r="R513" s="81"/>
      <c r="S513" s="31" t="str">
        <f t="shared" si="115"/>
        <v/>
      </c>
      <c r="T513" s="31">
        <f t="shared" si="119"/>
        <v>1</v>
      </c>
      <c r="U513" s="31" t="str">
        <f t="shared" si="107"/>
        <v/>
      </c>
      <c r="V513" s="31" t="str">
        <f t="shared" si="108"/>
        <v/>
      </c>
      <c r="W513" s="31" t="str">
        <f>IF(LEN(U513)=0,"",SUM(T$5:T513))</f>
        <v/>
      </c>
      <c r="X513" s="31" t="str">
        <f t="shared" si="109"/>
        <v/>
      </c>
      <c r="Y513" s="31" t="str">
        <f t="shared" si="116"/>
        <v/>
      </c>
    </row>
    <row r="514" spans="1:25" x14ac:dyDescent="0.2">
      <c r="A514" s="127"/>
      <c r="B514" s="82" t="str">
        <f t="shared" si="105"/>
        <v/>
      </c>
      <c r="C514" s="82" t="str">
        <f t="shared" si="106"/>
        <v/>
      </c>
      <c r="D514" s="127"/>
      <c r="E514" s="82" t="str">
        <f t="shared" si="110"/>
        <v/>
      </c>
      <c r="F514" s="82" t="str">
        <f t="shared" si="111"/>
        <v/>
      </c>
      <c r="G514" s="127"/>
      <c r="H514" s="75" t="str">
        <f t="shared" si="112"/>
        <v/>
      </c>
      <c r="I514" s="127"/>
      <c r="J514" s="75" t="str">
        <f t="shared" si="117"/>
        <v/>
      </c>
      <c r="K514" s="127"/>
      <c r="L514" s="31">
        <v>509</v>
      </c>
      <c r="M514" s="31">
        <f t="shared" si="118"/>
        <v>170</v>
      </c>
      <c r="N514" s="31">
        <f t="shared" si="113"/>
        <v>2</v>
      </c>
      <c r="O514" s="31" t="str">
        <f>IF(LEN(Q514)=0,"",DEC2HEX(MOD(HEX2DEC(INDEX(Assembler!$D$13:$D$512,M514))+N514,65536),4))</f>
        <v/>
      </c>
      <c r="P514" s="78" t="str">
        <f t="shared" si="114"/>
        <v/>
      </c>
      <c r="Q514" s="31" t="str">
        <f>INDEX(Assembler!$E$13:$G$512,M514,N514+1)</f>
        <v/>
      </c>
      <c r="R514" s="81"/>
      <c r="S514" s="31" t="str">
        <f t="shared" si="115"/>
        <v/>
      </c>
      <c r="T514" s="31">
        <f t="shared" si="119"/>
        <v>1</v>
      </c>
      <c r="U514" s="31" t="str">
        <f t="shared" si="107"/>
        <v/>
      </c>
      <c r="V514" s="31" t="str">
        <f t="shared" si="108"/>
        <v/>
      </c>
      <c r="W514" s="31" t="str">
        <f>IF(LEN(U514)=0,"",SUM(T$5:T514))</f>
        <v/>
      </c>
      <c r="X514" s="31" t="str">
        <f t="shared" si="109"/>
        <v/>
      </c>
      <c r="Y514" s="31" t="str">
        <f t="shared" si="116"/>
        <v/>
      </c>
    </row>
    <row r="515" spans="1:25" x14ac:dyDescent="0.2">
      <c r="A515" s="127"/>
      <c r="B515" s="82" t="str">
        <f t="shared" si="105"/>
        <v/>
      </c>
      <c r="C515" s="82" t="str">
        <f t="shared" si="106"/>
        <v/>
      </c>
      <c r="D515" s="127"/>
      <c r="E515" s="82" t="str">
        <f t="shared" si="110"/>
        <v/>
      </c>
      <c r="F515" s="82" t="str">
        <f t="shared" si="111"/>
        <v/>
      </c>
      <c r="G515" s="127"/>
      <c r="H515" s="75" t="str">
        <f t="shared" si="112"/>
        <v/>
      </c>
      <c r="I515" s="127"/>
      <c r="J515" s="75" t="str">
        <f t="shared" si="117"/>
        <v/>
      </c>
      <c r="K515" s="127"/>
      <c r="L515" s="31">
        <v>510</v>
      </c>
      <c r="M515" s="31">
        <f t="shared" si="118"/>
        <v>171</v>
      </c>
      <c r="N515" s="31">
        <f t="shared" si="113"/>
        <v>0</v>
      </c>
      <c r="O515" s="31" t="str">
        <f>IF(LEN(Q515)=0,"",DEC2HEX(MOD(HEX2DEC(INDEX(Assembler!$D$13:$D$512,M515))+N515,65536),4))</f>
        <v/>
      </c>
      <c r="P515" s="78" t="str">
        <f t="shared" si="114"/>
        <v/>
      </c>
      <c r="Q515" s="31" t="str">
        <f>INDEX(Assembler!$E$13:$G$512,M515,N515+1)</f>
        <v/>
      </c>
      <c r="R515" s="81"/>
      <c r="S515" s="31" t="str">
        <f t="shared" si="115"/>
        <v/>
      </c>
      <c r="T515" s="31">
        <f t="shared" si="119"/>
        <v>1</v>
      </c>
      <c r="U515" s="31" t="str">
        <f t="shared" si="107"/>
        <v/>
      </c>
      <c r="V515" s="31" t="str">
        <f t="shared" si="108"/>
        <v/>
      </c>
      <c r="W515" s="31" t="str">
        <f>IF(LEN(U515)=0,"",SUM(T$5:T515))</f>
        <v/>
      </c>
      <c r="X515" s="31" t="str">
        <f t="shared" si="109"/>
        <v/>
      </c>
      <c r="Y515" s="31" t="str">
        <f t="shared" si="116"/>
        <v/>
      </c>
    </row>
    <row r="516" spans="1:25" x14ac:dyDescent="0.2">
      <c r="A516" s="127"/>
      <c r="B516" s="82" t="str">
        <f t="shared" si="105"/>
        <v/>
      </c>
      <c r="C516" s="82" t="str">
        <f t="shared" si="106"/>
        <v/>
      </c>
      <c r="D516" s="127"/>
      <c r="E516" s="82" t="str">
        <f t="shared" si="110"/>
        <v/>
      </c>
      <c r="F516" s="82" t="str">
        <f t="shared" si="111"/>
        <v/>
      </c>
      <c r="G516" s="127"/>
      <c r="H516" s="75" t="str">
        <f t="shared" si="112"/>
        <v/>
      </c>
      <c r="I516" s="127"/>
      <c r="J516" s="75" t="str">
        <f t="shared" si="117"/>
        <v/>
      </c>
      <c r="K516" s="127"/>
      <c r="L516" s="31">
        <v>511</v>
      </c>
      <c r="M516" s="31">
        <f t="shared" si="118"/>
        <v>171</v>
      </c>
      <c r="N516" s="31">
        <f t="shared" si="113"/>
        <v>1</v>
      </c>
      <c r="O516" s="31" t="str">
        <f>IF(LEN(Q516)=0,"",DEC2HEX(MOD(HEX2DEC(INDEX(Assembler!$D$13:$D$512,M516))+N516,65536),4))</f>
        <v/>
      </c>
      <c r="P516" s="78" t="str">
        <f t="shared" si="114"/>
        <v/>
      </c>
      <c r="Q516" s="31" t="str">
        <f>INDEX(Assembler!$E$13:$G$512,M516,N516+1)</f>
        <v/>
      </c>
      <c r="R516" s="81"/>
      <c r="S516" s="31" t="str">
        <f t="shared" si="115"/>
        <v/>
      </c>
      <c r="T516" s="31">
        <f t="shared" si="119"/>
        <v>1</v>
      </c>
      <c r="U516" s="31" t="str">
        <f t="shared" si="107"/>
        <v/>
      </c>
      <c r="V516" s="31" t="str">
        <f t="shared" si="108"/>
        <v/>
      </c>
      <c r="W516" s="31" t="str">
        <f>IF(LEN(U516)=0,"",SUM(T$5:T516))</f>
        <v/>
      </c>
      <c r="X516" s="31" t="str">
        <f t="shared" si="109"/>
        <v/>
      </c>
      <c r="Y516" s="31" t="str">
        <f t="shared" si="116"/>
        <v/>
      </c>
    </row>
    <row r="517" spans="1:25" x14ac:dyDescent="0.2">
      <c r="A517" s="127"/>
      <c r="B517" s="82" t="str">
        <f t="shared" ref="B517:B580" si="120">IF(LEN(S517)=0,"",DEC2HEX(S517,4))</f>
        <v/>
      </c>
      <c r="C517" s="82" t="str">
        <f t="shared" ref="C517:C580" si="121">IF(LEN(B517)=0,"",VLOOKUP(B517,$O$5:$Q$1494,3,0))</f>
        <v/>
      </c>
      <c r="D517" s="127"/>
      <c r="E517" s="82" t="str">
        <f t="shared" si="110"/>
        <v/>
      </c>
      <c r="F517" s="82" t="str">
        <f t="shared" si="111"/>
        <v/>
      </c>
      <c r="G517" s="127"/>
      <c r="H517" s="75" t="str">
        <f t="shared" si="112"/>
        <v/>
      </c>
      <c r="I517" s="127"/>
      <c r="J517" s="75" t="str">
        <f t="shared" si="117"/>
        <v/>
      </c>
      <c r="K517" s="127"/>
      <c r="L517" s="31">
        <v>512</v>
      </c>
      <c r="M517" s="31">
        <f t="shared" si="118"/>
        <v>171</v>
      </c>
      <c r="N517" s="31">
        <f t="shared" si="113"/>
        <v>2</v>
      </c>
      <c r="O517" s="31" t="str">
        <f>IF(LEN(Q517)=0,"",DEC2HEX(MOD(HEX2DEC(INDEX(Assembler!$D$13:$D$512,M517))+N517,65536),4))</f>
        <v/>
      </c>
      <c r="P517" s="78" t="str">
        <f t="shared" si="114"/>
        <v/>
      </c>
      <c r="Q517" s="31" t="str">
        <f>INDEX(Assembler!$E$13:$G$512,M517,N517+1)</f>
        <v/>
      </c>
      <c r="R517" s="81"/>
      <c r="S517" s="31" t="str">
        <f t="shared" si="115"/>
        <v/>
      </c>
      <c r="T517" s="31">
        <f t="shared" si="119"/>
        <v>1</v>
      </c>
      <c r="U517" s="31" t="str">
        <f t="shared" ref="U517:U580" si="122">IF(OR(LEN(S517)=0,T517=0),"",IF(T518=1,1,IF(T519=1,2,IF(T520=1,3,IF(T521=1,4,IF(T522=1,5,IF(T523=1,6,IF(T524=1,7,IF(T525=1,8,IF(T526=1,9,IF(T527=1,10,IF(T528=1,11,IF(T529=1,12,IF(T530=1,13,IF(T531=1,14,IF(T532=1,15,16))))))))))))))))</f>
        <v/>
      </c>
      <c r="V517" s="31" t="str">
        <f t="shared" ref="V517:V580" si="123">IF(OR(LEN(S517)=0,T517=0),"",MOD(U517+HEX2DEC(LEFT(B517,2))+HEX2DEC(RIGHT(B517,2))+HEX2DEC(C517)+IF(T518=1,0,HEX2DEC(C518)+IF(T519=1,0,HEX2DEC(C519)+IF(T520=1,0,HEX2DEC(C520)+IF(T521=1,0,HEX2DEC(C521)+IF(T522=1,0,HEX2DEC(C522)+IF(T523=1,0,HEX2DEC(C523)+IF(T524=1,0,HEX2DEC(C524)+IF(T525=1,0,HEX2DEC(C525)+IF(T526=1,0,HEX2DEC(C526)+IF(T527=1,0,HEX2DEC(C527)+IF(T528=1,0,HEX2DEC(C528)+IF(T529=1,0,HEX2DEC(C529)+IF(T530=1,0,HEX2DEC(C530)+IF(T531=1,0,HEX2DEC(C531)+IF(T532=1,0,HEX2DEC(C532)))))))))))))))),256))</f>
        <v/>
      </c>
      <c r="W517" s="31" t="str">
        <f>IF(LEN(U517)=0,"",SUM(T$5:T517))</f>
        <v/>
      </c>
      <c r="X517" s="31" t="str">
        <f t="shared" ref="X517:X580" si="124">IF(LEN(W517)=0,"",CONCATENATE(":",DEC2HEX(U517,2),B517,"00",C517,IF(U517&gt;1,C518,""),IF(U517&gt;2,C519,""),IF(U517&gt;3,C520,""),IF(U517&gt;4,C521,""),IF(U517&gt;5,C522,""),IF(U517&gt;6,C523,""),IF(U517&gt;7,C524,""),IF(U517&gt;8,C525,""),IF(U517&gt;9,C526,""),IF(U517&gt;10,C527,""),IF(U517&gt;11,C528,""),IF(U517&gt;12,C529,""),IF(U517&gt;13,C530,""),IF(U517&gt;14,C531,""),IF(U517&gt;15,C532,""),DEC2HEX(MOD(-V517,256),2)))</f>
        <v/>
      </c>
      <c r="Y517" s="31" t="str">
        <f t="shared" si="116"/>
        <v/>
      </c>
    </row>
    <row r="518" spans="1:25" x14ac:dyDescent="0.2">
      <c r="A518" s="127"/>
      <c r="B518" s="82" t="str">
        <f t="shared" si="120"/>
        <v/>
      </c>
      <c r="C518" s="82" t="str">
        <f t="shared" si="121"/>
        <v/>
      </c>
      <c r="D518" s="127"/>
      <c r="E518" s="82" t="str">
        <f t="shared" ref="E518:E581" si="125">IF(LEN(B518)=0,"",DEC2OCT(HEX2DEC(B518),6))</f>
        <v/>
      </c>
      <c r="F518" s="82" t="str">
        <f t="shared" ref="F518:F581" si="126">IF(LEN(C518)=0,"",DEC2OCT(HEX2DEC(C518),3))</f>
        <v/>
      </c>
      <c r="G518" s="127"/>
      <c r="H518" s="75" t="str">
        <f t="shared" ref="H518:H581" si="127">IF(ISNA(MATCH(L518+1,$W$5:$W$1504,0)),IF(ISNA(MATCH(L518,$W$5:$W$1504,0)),"",":0000000000"),VLOOKUP(L518+1,$W$5:$X$1504,2,0))</f>
        <v/>
      </c>
      <c r="I518" s="127"/>
      <c r="J518" s="75" t="str">
        <f t="shared" si="117"/>
        <v/>
      </c>
      <c r="K518" s="127"/>
      <c r="L518" s="31">
        <v>513</v>
      </c>
      <c r="M518" s="31">
        <f t="shared" si="118"/>
        <v>172</v>
      </c>
      <c r="N518" s="31">
        <f t="shared" ref="N518:N581" si="128">MOD(L518,3)</f>
        <v>0</v>
      </c>
      <c r="O518" s="31" t="str">
        <f>IF(LEN(Q518)=0,"",DEC2HEX(MOD(HEX2DEC(INDEX(Assembler!$D$13:$D$512,M518))+N518,65536),4))</f>
        <v/>
      </c>
      <c r="P518" s="78" t="str">
        <f t="shared" ref="P518:P581" si="129">IF(LEN(O518)=0,"",VALUE(HEX2DEC(O518)))</f>
        <v/>
      </c>
      <c r="Q518" s="31" t="str">
        <f>INDEX(Assembler!$E$13:$G$512,M518,N518+1)</f>
        <v/>
      </c>
      <c r="R518" s="81"/>
      <c r="S518" s="31" t="str">
        <f t="shared" ref="S518:S581" si="130">IF(ISNUMBER(SMALL($P$5:$P$1504,L518+1)),SMALL($P$5:$P$1504,L518+1),"")</f>
        <v/>
      </c>
      <c r="T518" s="31">
        <f t="shared" si="119"/>
        <v>1</v>
      </c>
      <c r="U518" s="31" t="str">
        <f t="shared" si="122"/>
        <v/>
      </c>
      <c r="V518" s="31" t="str">
        <f t="shared" si="123"/>
        <v/>
      </c>
      <c r="W518" s="31" t="str">
        <f>IF(LEN(U518)=0,"",SUM(T$5:T518))</f>
        <v/>
      </c>
      <c r="X518" s="31" t="str">
        <f t="shared" si="124"/>
        <v/>
      </c>
      <c r="Y518" s="31" t="str">
        <f t="shared" ref="Y518:Y581" si="131">IF(LEN(X518)=0,"",CONCATENATE(MID(X518,4,4),": ",MID(X518,10,2),IF(U518&gt;1,CONCATENATE(" ",MID(X518,12,2)),""),IF(U518&gt;2,CONCATENATE(" ",MID(X518,14,2)),""),IF(U518&gt;3,CONCATENATE(" ",MID(X518,16,2)),""),IF(U518&gt;4,CONCATENATE(" ",MID(X518,18,2)),""),IF(U518&gt;5,CONCATENATE(" ",MID(X518,20,2)),""),IF(U518&gt;6,CONCATENATE(" ",MID(X518,22,2)),""),IF(U518&gt;7,CONCATENATE(" ",MID(X518,24,2)),""),IF(U518&gt;8,CONCATENATE(" ",MID(X518,26,2)),""),IF(U518&gt;9,CONCATENATE(" ",MID(X518,28,2)),""),IF(U518&gt;10,CONCATENATE(" ",MID(X518,30,2)),""),IF(U518&gt;11,CONCATENATE(" ",MID(X518,32,2)),""),IF(U518&gt;12,CONCATENATE(" ",MID(X518,34,2)),""),IF(U518&gt;13,CONCATENATE(" ",MID(X518,36,2)),""),IF(U518&gt;14,CONCATENATE(" ",MID(X518,38,2)),""),IF(U518&gt;15,CONCATENATE(" ",MID(X518,40,2)),"")))</f>
        <v/>
      </c>
    </row>
    <row r="519" spans="1:25" x14ac:dyDescent="0.2">
      <c r="A519" s="127"/>
      <c r="B519" s="82" t="str">
        <f t="shared" si="120"/>
        <v/>
      </c>
      <c r="C519" s="82" t="str">
        <f t="shared" si="121"/>
        <v/>
      </c>
      <c r="D519" s="127"/>
      <c r="E519" s="82" t="str">
        <f t="shared" si="125"/>
        <v/>
      </c>
      <c r="F519" s="82" t="str">
        <f t="shared" si="126"/>
        <v/>
      </c>
      <c r="G519" s="127"/>
      <c r="H519" s="75" t="str">
        <f t="shared" si="127"/>
        <v/>
      </c>
      <c r="I519" s="127"/>
      <c r="J519" s="75" t="str">
        <f t="shared" ref="J519:J582" si="132">IF(LEN(H518)&lt;12,"",VLOOKUP(H518,$X$5:$Y$1504,2,0))</f>
        <v/>
      </c>
      <c r="K519" s="127"/>
      <c r="L519" s="31">
        <v>514</v>
      </c>
      <c r="M519" s="31">
        <f t="shared" ref="M519:M582" si="133">INT(L519/3)+1</f>
        <v>172</v>
      </c>
      <c r="N519" s="31">
        <f t="shared" si="128"/>
        <v>1</v>
      </c>
      <c r="O519" s="31" t="str">
        <f>IF(LEN(Q519)=0,"",DEC2HEX(MOD(HEX2DEC(INDEX(Assembler!$D$13:$D$512,M519))+N519,65536),4))</f>
        <v/>
      </c>
      <c r="P519" s="78" t="str">
        <f t="shared" si="129"/>
        <v/>
      </c>
      <c r="Q519" s="31" t="str">
        <f>INDEX(Assembler!$E$13:$G$512,M519,N519+1)</f>
        <v/>
      </c>
      <c r="R519" s="81"/>
      <c r="S519" s="31" t="str">
        <f t="shared" si="130"/>
        <v/>
      </c>
      <c r="T519" s="31">
        <f t="shared" si="119"/>
        <v>1</v>
      </c>
      <c r="U519" s="31" t="str">
        <f t="shared" si="122"/>
        <v/>
      </c>
      <c r="V519" s="31" t="str">
        <f t="shared" si="123"/>
        <v/>
      </c>
      <c r="W519" s="31" t="str">
        <f>IF(LEN(U519)=0,"",SUM(T$5:T519))</f>
        <v/>
      </c>
      <c r="X519" s="31" t="str">
        <f t="shared" si="124"/>
        <v/>
      </c>
      <c r="Y519" s="31" t="str">
        <f t="shared" si="131"/>
        <v/>
      </c>
    </row>
    <row r="520" spans="1:25" x14ac:dyDescent="0.2">
      <c r="A520" s="127"/>
      <c r="B520" s="82" t="str">
        <f t="shared" si="120"/>
        <v/>
      </c>
      <c r="C520" s="82" t="str">
        <f t="shared" si="121"/>
        <v/>
      </c>
      <c r="D520" s="127"/>
      <c r="E520" s="82" t="str">
        <f t="shared" si="125"/>
        <v/>
      </c>
      <c r="F520" s="82" t="str">
        <f t="shared" si="126"/>
        <v/>
      </c>
      <c r="G520" s="127"/>
      <c r="H520" s="75" t="str">
        <f t="shared" si="127"/>
        <v/>
      </c>
      <c r="I520" s="127"/>
      <c r="J520" s="75" t="str">
        <f t="shared" si="132"/>
        <v/>
      </c>
      <c r="K520" s="127"/>
      <c r="L520" s="31">
        <v>515</v>
      </c>
      <c r="M520" s="31">
        <f t="shared" si="133"/>
        <v>172</v>
      </c>
      <c r="N520" s="31">
        <f t="shared" si="128"/>
        <v>2</v>
      </c>
      <c r="O520" s="31" t="str">
        <f>IF(LEN(Q520)=0,"",DEC2HEX(MOD(HEX2DEC(INDEX(Assembler!$D$13:$D$512,M520))+N520,65536),4))</f>
        <v/>
      </c>
      <c r="P520" s="78" t="str">
        <f t="shared" si="129"/>
        <v/>
      </c>
      <c r="Q520" s="31" t="str">
        <f>INDEX(Assembler!$E$13:$G$512,M520,N520+1)</f>
        <v/>
      </c>
      <c r="R520" s="81"/>
      <c r="S520" s="31" t="str">
        <f t="shared" si="130"/>
        <v/>
      </c>
      <c r="T520" s="31">
        <f t="shared" si="119"/>
        <v>1</v>
      </c>
      <c r="U520" s="31" t="str">
        <f t="shared" si="122"/>
        <v/>
      </c>
      <c r="V520" s="31" t="str">
        <f t="shared" si="123"/>
        <v/>
      </c>
      <c r="W520" s="31" t="str">
        <f>IF(LEN(U520)=0,"",SUM(T$5:T520))</f>
        <v/>
      </c>
      <c r="X520" s="31" t="str">
        <f t="shared" si="124"/>
        <v/>
      </c>
      <c r="Y520" s="31" t="str">
        <f t="shared" si="131"/>
        <v/>
      </c>
    </row>
    <row r="521" spans="1:25" x14ac:dyDescent="0.2">
      <c r="A521" s="127"/>
      <c r="B521" s="82" t="str">
        <f t="shared" si="120"/>
        <v/>
      </c>
      <c r="C521" s="82" t="str">
        <f t="shared" si="121"/>
        <v/>
      </c>
      <c r="D521" s="127"/>
      <c r="E521" s="82" t="str">
        <f t="shared" si="125"/>
        <v/>
      </c>
      <c r="F521" s="82" t="str">
        <f t="shared" si="126"/>
        <v/>
      </c>
      <c r="G521" s="127"/>
      <c r="H521" s="75" t="str">
        <f t="shared" si="127"/>
        <v/>
      </c>
      <c r="I521" s="127"/>
      <c r="J521" s="75" t="str">
        <f t="shared" si="132"/>
        <v/>
      </c>
      <c r="K521" s="127"/>
      <c r="L521" s="31">
        <v>516</v>
      </c>
      <c r="M521" s="31">
        <f t="shared" si="133"/>
        <v>173</v>
      </c>
      <c r="N521" s="31">
        <f t="shared" si="128"/>
        <v>0</v>
      </c>
      <c r="O521" s="31" t="str">
        <f>IF(LEN(Q521)=0,"",DEC2HEX(MOD(HEX2DEC(INDEX(Assembler!$D$13:$D$512,M521))+N521,65536),4))</f>
        <v/>
      </c>
      <c r="P521" s="78" t="str">
        <f t="shared" si="129"/>
        <v/>
      </c>
      <c r="Q521" s="31" t="str">
        <f>INDEX(Assembler!$E$13:$G$512,M521,N521+1)</f>
        <v/>
      </c>
      <c r="R521" s="81"/>
      <c r="S521" s="31" t="str">
        <f t="shared" si="130"/>
        <v/>
      </c>
      <c r="T521" s="31">
        <f t="shared" si="119"/>
        <v>1</v>
      </c>
      <c r="U521" s="31" t="str">
        <f t="shared" si="122"/>
        <v/>
      </c>
      <c r="V521" s="31" t="str">
        <f t="shared" si="123"/>
        <v/>
      </c>
      <c r="W521" s="31" t="str">
        <f>IF(LEN(U521)=0,"",SUM(T$5:T521))</f>
        <v/>
      </c>
      <c r="X521" s="31" t="str">
        <f t="shared" si="124"/>
        <v/>
      </c>
      <c r="Y521" s="31" t="str">
        <f t="shared" si="131"/>
        <v/>
      </c>
    </row>
    <row r="522" spans="1:25" x14ac:dyDescent="0.2">
      <c r="A522" s="127"/>
      <c r="B522" s="82" t="str">
        <f t="shared" si="120"/>
        <v/>
      </c>
      <c r="C522" s="82" t="str">
        <f t="shared" si="121"/>
        <v/>
      </c>
      <c r="D522" s="127"/>
      <c r="E522" s="82" t="str">
        <f t="shared" si="125"/>
        <v/>
      </c>
      <c r="F522" s="82" t="str">
        <f t="shared" si="126"/>
        <v/>
      </c>
      <c r="G522" s="127"/>
      <c r="H522" s="75" t="str">
        <f t="shared" si="127"/>
        <v/>
      </c>
      <c r="I522" s="127"/>
      <c r="J522" s="75" t="str">
        <f t="shared" si="132"/>
        <v/>
      </c>
      <c r="K522" s="127"/>
      <c r="L522" s="31">
        <v>517</v>
      </c>
      <c r="M522" s="31">
        <f t="shared" si="133"/>
        <v>173</v>
      </c>
      <c r="N522" s="31">
        <f t="shared" si="128"/>
        <v>1</v>
      </c>
      <c r="O522" s="31" t="str">
        <f>IF(LEN(Q522)=0,"",DEC2HEX(MOD(HEX2DEC(INDEX(Assembler!$D$13:$D$512,M522))+N522,65536),4))</f>
        <v/>
      </c>
      <c r="P522" s="78" t="str">
        <f t="shared" si="129"/>
        <v/>
      </c>
      <c r="Q522" s="31" t="str">
        <f>INDEX(Assembler!$E$13:$G$512,M522,N522+1)</f>
        <v/>
      </c>
      <c r="R522" s="81"/>
      <c r="S522" s="31" t="str">
        <f t="shared" si="130"/>
        <v/>
      </c>
      <c r="T522" s="31">
        <f t="shared" si="119"/>
        <v>1</v>
      </c>
      <c r="U522" s="31" t="str">
        <f t="shared" si="122"/>
        <v/>
      </c>
      <c r="V522" s="31" t="str">
        <f t="shared" si="123"/>
        <v/>
      </c>
      <c r="W522" s="31" t="str">
        <f>IF(LEN(U522)=0,"",SUM(T$5:T522))</f>
        <v/>
      </c>
      <c r="X522" s="31" t="str">
        <f t="shared" si="124"/>
        <v/>
      </c>
      <c r="Y522" s="31" t="str">
        <f t="shared" si="131"/>
        <v/>
      </c>
    </row>
    <row r="523" spans="1:25" x14ac:dyDescent="0.2">
      <c r="A523" s="127"/>
      <c r="B523" s="82" t="str">
        <f t="shared" si="120"/>
        <v/>
      </c>
      <c r="C523" s="82" t="str">
        <f t="shared" si="121"/>
        <v/>
      </c>
      <c r="D523" s="127"/>
      <c r="E523" s="82" t="str">
        <f t="shared" si="125"/>
        <v/>
      </c>
      <c r="F523" s="82" t="str">
        <f t="shared" si="126"/>
        <v/>
      </c>
      <c r="G523" s="127"/>
      <c r="H523" s="75" t="str">
        <f t="shared" si="127"/>
        <v/>
      </c>
      <c r="I523" s="127"/>
      <c r="J523" s="75" t="str">
        <f t="shared" si="132"/>
        <v/>
      </c>
      <c r="K523" s="127"/>
      <c r="L523" s="31">
        <v>518</v>
      </c>
      <c r="M523" s="31">
        <f t="shared" si="133"/>
        <v>173</v>
      </c>
      <c r="N523" s="31">
        <f t="shared" si="128"/>
        <v>2</v>
      </c>
      <c r="O523" s="31" t="str">
        <f>IF(LEN(Q523)=0,"",DEC2HEX(MOD(HEX2DEC(INDEX(Assembler!$D$13:$D$512,M523))+N523,65536),4))</f>
        <v/>
      </c>
      <c r="P523" s="78" t="str">
        <f t="shared" si="129"/>
        <v/>
      </c>
      <c r="Q523" s="31" t="str">
        <f>INDEX(Assembler!$E$13:$G$512,M523,N523+1)</f>
        <v/>
      </c>
      <c r="R523" s="81"/>
      <c r="S523" s="31" t="str">
        <f t="shared" si="130"/>
        <v/>
      </c>
      <c r="T523" s="31">
        <f t="shared" si="119"/>
        <v>1</v>
      </c>
      <c r="U523" s="31" t="str">
        <f t="shared" si="122"/>
        <v/>
      </c>
      <c r="V523" s="31" t="str">
        <f t="shared" si="123"/>
        <v/>
      </c>
      <c r="W523" s="31" t="str">
        <f>IF(LEN(U523)=0,"",SUM(T$5:T523))</f>
        <v/>
      </c>
      <c r="X523" s="31" t="str">
        <f t="shared" si="124"/>
        <v/>
      </c>
      <c r="Y523" s="31" t="str">
        <f t="shared" si="131"/>
        <v/>
      </c>
    </row>
    <row r="524" spans="1:25" x14ac:dyDescent="0.2">
      <c r="A524" s="127"/>
      <c r="B524" s="82" t="str">
        <f t="shared" si="120"/>
        <v/>
      </c>
      <c r="C524" s="82" t="str">
        <f t="shared" si="121"/>
        <v/>
      </c>
      <c r="D524" s="127"/>
      <c r="E524" s="82" t="str">
        <f t="shared" si="125"/>
        <v/>
      </c>
      <c r="F524" s="82" t="str">
        <f t="shared" si="126"/>
        <v/>
      </c>
      <c r="G524" s="127"/>
      <c r="H524" s="75" t="str">
        <f t="shared" si="127"/>
        <v/>
      </c>
      <c r="I524" s="127"/>
      <c r="J524" s="75" t="str">
        <f t="shared" si="132"/>
        <v/>
      </c>
      <c r="K524" s="127"/>
      <c r="L524" s="31">
        <v>519</v>
      </c>
      <c r="M524" s="31">
        <f t="shared" si="133"/>
        <v>174</v>
      </c>
      <c r="N524" s="31">
        <f t="shared" si="128"/>
        <v>0</v>
      </c>
      <c r="O524" s="31" t="str">
        <f>IF(LEN(Q524)=0,"",DEC2HEX(MOD(HEX2DEC(INDEX(Assembler!$D$13:$D$512,M524))+N524,65536),4))</f>
        <v/>
      </c>
      <c r="P524" s="78" t="str">
        <f t="shared" si="129"/>
        <v/>
      </c>
      <c r="Q524" s="31" t="str">
        <f>INDEX(Assembler!$E$13:$G$512,M524,N524+1)</f>
        <v/>
      </c>
      <c r="R524" s="81"/>
      <c r="S524" s="31" t="str">
        <f t="shared" si="130"/>
        <v/>
      </c>
      <c r="T524" s="31">
        <f t="shared" si="119"/>
        <v>1</v>
      </c>
      <c r="U524" s="31" t="str">
        <f t="shared" si="122"/>
        <v/>
      </c>
      <c r="V524" s="31" t="str">
        <f t="shared" si="123"/>
        <v/>
      </c>
      <c r="W524" s="31" t="str">
        <f>IF(LEN(U524)=0,"",SUM(T$5:T524))</f>
        <v/>
      </c>
      <c r="X524" s="31" t="str">
        <f t="shared" si="124"/>
        <v/>
      </c>
      <c r="Y524" s="31" t="str">
        <f t="shared" si="131"/>
        <v/>
      </c>
    </row>
    <row r="525" spans="1:25" x14ac:dyDescent="0.2">
      <c r="A525" s="127"/>
      <c r="B525" s="82" t="str">
        <f t="shared" si="120"/>
        <v/>
      </c>
      <c r="C525" s="82" t="str">
        <f t="shared" si="121"/>
        <v/>
      </c>
      <c r="D525" s="127"/>
      <c r="E525" s="82" t="str">
        <f t="shared" si="125"/>
        <v/>
      </c>
      <c r="F525" s="82" t="str">
        <f t="shared" si="126"/>
        <v/>
      </c>
      <c r="G525" s="127"/>
      <c r="H525" s="75" t="str">
        <f t="shared" si="127"/>
        <v/>
      </c>
      <c r="I525" s="127"/>
      <c r="J525" s="75" t="str">
        <f t="shared" si="132"/>
        <v/>
      </c>
      <c r="K525" s="127"/>
      <c r="L525" s="31">
        <v>520</v>
      </c>
      <c r="M525" s="31">
        <f t="shared" si="133"/>
        <v>174</v>
      </c>
      <c r="N525" s="31">
        <f t="shared" si="128"/>
        <v>1</v>
      </c>
      <c r="O525" s="31" t="str">
        <f>IF(LEN(Q525)=0,"",DEC2HEX(MOD(HEX2DEC(INDEX(Assembler!$D$13:$D$512,M525))+N525,65536),4))</f>
        <v/>
      </c>
      <c r="P525" s="78" t="str">
        <f t="shared" si="129"/>
        <v/>
      </c>
      <c r="Q525" s="31" t="str">
        <f>INDEX(Assembler!$E$13:$G$512,M525,N525+1)</f>
        <v/>
      </c>
      <c r="R525" s="81"/>
      <c r="S525" s="31" t="str">
        <f t="shared" si="130"/>
        <v/>
      </c>
      <c r="T525" s="31">
        <f t="shared" si="119"/>
        <v>1</v>
      </c>
      <c r="U525" s="31" t="str">
        <f t="shared" si="122"/>
        <v/>
      </c>
      <c r="V525" s="31" t="str">
        <f t="shared" si="123"/>
        <v/>
      </c>
      <c r="W525" s="31" t="str">
        <f>IF(LEN(U525)=0,"",SUM(T$5:T525))</f>
        <v/>
      </c>
      <c r="X525" s="31" t="str">
        <f t="shared" si="124"/>
        <v/>
      </c>
      <c r="Y525" s="31" t="str">
        <f t="shared" si="131"/>
        <v/>
      </c>
    </row>
    <row r="526" spans="1:25" x14ac:dyDescent="0.2">
      <c r="A526" s="127"/>
      <c r="B526" s="82" t="str">
        <f t="shared" si="120"/>
        <v/>
      </c>
      <c r="C526" s="82" t="str">
        <f t="shared" si="121"/>
        <v/>
      </c>
      <c r="D526" s="127"/>
      <c r="E526" s="82" t="str">
        <f t="shared" si="125"/>
        <v/>
      </c>
      <c r="F526" s="82" t="str">
        <f t="shared" si="126"/>
        <v/>
      </c>
      <c r="G526" s="127"/>
      <c r="H526" s="75" t="str">
        <f t="shared" si="127"/>
        <v/>
      </c>
      <c r="I526" s="127"/>
      <c r="J526" s="75" t="str">
        <f t="shared" si="132"/>
        <v/>
      </c>
      <c r="K526" s="127"/>
      <c r="L526" s="31">
        <v>521</v>
      </c>
      <c r="M526" s="31">
        <f t="shared" si="133"/>
        <v>174</v>
      </c>
      <c r="N526" s="31">
        <f t="shared" si="128"/>
        <v>2</v>
      </c>
      <c r="O526" s="31" t="str">
        <f>IF(LEN(Q526)=0,"",DEC2HEX(MOD(HEX2DEC(INDEX(Assembler!$D$13:$D$512,M526))+N526,65536),4))</f>
        <v/>
      </c>
      <c r="P526" s="78" t="str">
        <f t="shared" si="129"/>
        <v/>
      </c>
      <c r="Q526" s="31" t="str">
        <f>INDEX(Assembler!$E$13:$G$512,M526,N526+1)</f>
        <v/>
      </c>
      <c r="R526" s="81"/>
      <c r="S526" s="31" t="str">
        <f t="shared" si="130"/>
        <v/>
      </c>
      <c r="T526" s="31">
        <f t="shared" si="119"/>
        <v>1</v>
      </c>
      <c r="U526" s="31" t="str">
        <f t="shared" si="122"/>
        <v/>
      </c>
      <c r="V526" s="31" t="str">
        <f t="shared" si="123"/>
        <v/>
      </c>
      <c r="W526" s="31" t="str">
        <f>IF(LEN(U526)=0,"",SUM(T$5:T526))</f>
        <v/>
      </c>
      <c r="X526" s="31" t="str">
        <f t="shared" si="124"/>
        <v/>
      </c>
      <c r="Y526" s="31" t="str">
        <f t="shared" si="131"/>
        <v/>
      </c>
    </row>
    <row r="527" spans="1:25" x14ac:dyDescent="0.2">
      <c r="A527" s="127"/>
      <c r="B527" s="82" t="str">
        <f t="shared" si="120"/>
        <v/>
      </c>
      <c r="C527" s="82" t="str">
        <f t="shared" si="121"/>
        <v/>
      </c>
      <c r="D527" s="127"/>
      <c r="E527" s="82" t="str">
        <f t="shared" si="125"/>
        <v/>
      </c>
      <c r="F527" s="82" t="str">
        <f t="shared" si="126"/>
        <v/>
      </c>
      <c r="G527" s="127"/>
      <c r="H527" s="75" t="str">
        <f t="shared" si="127"/>
        <v/>
      </c>
      <c r="I527" s="127"/>
      <c r="J527" s="75" t="str">
        <f t="shared" si="132"/>
        <v/>
      </c>
      <c r="K527" s="127"/>
      <c r="L527" s="31">
        <v>522</v>
      </c>
      <c r="M527" s="31">
        <f t="shared" si="133"/>
        <v>175</v>
      </c>
      <c r="N527" s="31">
        <f t="shared" si="128"/>
        <v>0</v>
      </c>
      <c r="O527" s="31" t="str">
        <f>IF(LEN(Q527)=0,"",DEC2HEX(MOD(HEX2DEC(INDEX(Assembler!$D$13:$D$512,M527))+N527,65536),4))</f>
        <v/>
      </c>
      <c r="P527" s="78" t="str">
        <f t="shared" si="129"/>
        <v/>
      </c>
      <c r="Q527" s="31" t="str">
        <f>INDEX(Assembler!$E$13:$G$512,M527,N527+1)</f>
        <v/>
      </c>
      <c r="R527" s="81"/>
      <c r="S527" s="31" t="str">
        <f t="shared" si="130"/>
        <v/>
      </c>
      <c r="T527" s="31">
        <f t="shared" si="119"/>
        <v>1</v>
      </c>
      <c r="U527" s="31" t="str">
        <f t="shared" si="122"/>
        <v/>
      </c>
      <c r="V527" s="31" t="str">
        <f t="shared" si="123"/>
        <v/>
      </c>
      <c r="W527" s="31" t="str">
        <f>IF(LEN(U527)=0,"",SUM(T$5:T527))</f>
        <v/>
      </c>
      <c r="X527" s="31" t="str">
        <f t="shared" si="124"/>
        <v/>
      </c>
      <c r="Y527" s="31" t="str">
        <f t="shared" si="131"/>
        <v/>
      </c>
    </row>
    <row r="528" spans="1:25" x14ac:dyDescent="0.2">
      <c r="A528" s="127"/>
      <c r="B528" s="82" t="str">
        <f t="shared" si="120"/>
        <v/>
      </c>
      <c r="C528" s="82" t="str">
        <f t="shared" si="121"/>
        <v/>
      </c>
      <c r="D528" s="127"/>
      <c r="E528" s="82" t="str">
        <f t="shared" si="125"/>
        <v/>
      </c>
      <c r="F528" s="82" t="str">
        <f t="shared" si="126"/>
        <v/>
      </c>
      <c r="G528" s="127"/>
      <c r="H528" s="75" t="str">
        <f t="shared" si="127"/>
        <v/>
      </c>
      <c r="I528" s="127"/>
      <c r="J528" s="75" t="str">
        <f t="shared" si="132"/>
        <v/>
      </c>
      <c r="K528" s="127"/>
      <c r="L528" s="31">
        <v>523</v>
      </c>
      <c r="M528" s="31">
        <f t="shared" si="133"/>
        <v>175</v>
      </c>
      <c r="N528" s="31">
        <f t="shared" si="128"/>
        <v>1</v>
      </c>
      <c r="O528" s="31" t="str">
        <f>IF(LEN(Q528)=0,"",DEC2HEX(MOD(HEX2DEC(INDEX(Assembler!$D$13:$D$512,M528))+N528,65536),4))</f>
        <v/>
      </c>
      <c r="P528" s="78" t="str">
        <f t="shared" si="129"/>
        <v/>
      </c>
      <c r="Q528" s="31" t="str">
        <f>INDEX(Assembler!$E$13:$G$512,M528,N528+1)</f>
        <v/>
      </c>
      <c r="R528" s="81"/>
      <c r="S528" s="31" t="str">
        <f t="shared" si="130"/>
        <v/>
      </c>
      <c r="T528" s="31">
        <f t="shared" si="119"/>
        <v>1</v>
      </c>
      <c r="U528" s="31" t="str">
        <f t="shared" si="122"/>
        <v/>
      </c>
      <c r="V528" s="31" t="str">
        <f t="shared" si="123"/>
        <v/>
      </c>
      <c r="W528" s="31" t="str">
        <f>IF(LEN(U528)=0,"",SUM(T$5:T528))</f>
        <v/>
      </c>
      <c r="X528" s="31" t="str">
        <f t="shared" si="124"/>
        <v/>
      </c>
      <c r="Y528" s="31" t="str">
        <f t="shared" si="131"/>
        <v/>
      </c>
    </row>
    <row r="529" spans="1:25" x14ac:dyDescent="0.2">
      <c r="A529" s="127"/>
      <c r="B529" s="82" t="str">
        <f t="shared" si="120"/>
        <v/>
      </c>
      <c r="C529" s="82" t="str">
        <f t="shared" si="121"/>
        <v/>
      </c>
      <c r="D529" s="127"/>
      <c r="E529" s="82" t="str">
        <f t="shared" si="125"/>
        <v/>
      </c>
      <c r="F529" s="82" t="str">
        <f t="shared" si="126"/>
        <v/>
      </c>
      <c r="G529" s="127"/>
      <c r="H529" s="75" t="str">
        <f t="shared" si="127"/>
        <v/>
      </c>
      <c r="I529" s="127"/>
      <c r="J529" s="75" t="str">
        <f t="shared" si="132"/>
        <v/>
      </c>
      <c r="K529" s="127"/>
      <c r="L529" s="31">
        <v>524</v>
      </c>
      <c r="M529" s="31">
        <f t="shared" si="133"/>
        <v>175</v>
      </c>
      <c r="N529" s="31">
        <f t="shared" si="128"/>
        <v>2</v>
      </c>
      <c r="O529" s="31" t="str">
        <f>IF(LEN(Q529)=0,"",DEC2HEX(MOD(HEX2DEC(INDEX(Assembler!$D$13:$D$512,M529))+N529,65536),4))</f>
        <v/>
      </c>
      <c r="P529" s="78" t="str">
        <f t="shared" si="129"/>
        <v/>
      </c>
      <c r="Q529" s="31" t="str">
        <f>INDEX(Assembler!$E$13:$G$512,M529,N529+1)</f>
        <v/>
      </c>
      <c r="R529" s="81"/>
      <c r="S529" s="31" t="str">
        <f t="shared" si="130"/>
        <v/>
      </c>
      <c r="T529" s="31">
        <f t="shared" si="119"/>
        <v>1</v>
      </c>
      <c r="U529" s="31" t="str">
        <f t="shared" si="122"/>
        <v/>
      </c>
      <c r="V529" s="31" t="str">
        <f t="shared" si="123"/>
        <v/>
      </c>
      <c r="W529" s="31" t="str">
        <f>IF(LEN(U529)=0,"",SUM(T$5:T529))</f>
        <v/>
      </c>
      <c r="X529" s="31" t="str">
        <f t="shared" si="124"/>
        <v/>
      </c>
      <c r="Y529" s="31" t="str">
        <f t="shared" si="131"/>
        <v/>
      </c>
    </row>
    <row r="530" spans="1:25" x14ac:dyDescent="0.2">
      <c r="A530" s="127"/>
      <c r="B530" s="82" t="str">
        <f t="shared" si="120"/>
        <v/>
      </c>
      <c r="C530" s="82" t="str">
        <f t="shared" si="121"/>
        <v/>
      </c>
      <c r="D530" s="127"/>
      <c r="E530" s="82" t="str">
        <f t="shared" si="125"/>
        <v/>
      </c>
      <c r="F530" s="82" t="str">
        <f t="shared" si="126"/>
        <v/>
      </c>
      <c r="G530" s="127"/>
      <c r="H530" s="75" t="str">
        <f t="shared" si="127"/>
        <v/>
      </c>
      <c r="I530" s="127"/>
      <c r="J530" s="75" t="str">
        <f t="shared" si="132"/>
        <v/>
      </c>
      <c r="K530" s="127"/>
      <c r="L530" s="31">
        <v>525</v>
      </c>
      <c r="M530" s="31">
        <f t="shared" si="133"/>
        <v>176</v>
      </c>
      <c r="N530" s="31">
        <f t="shared" si="128"/>
        <v>0</v>
      </c>
      <c r="O530" s="31" t="str">
        <f>IF(LEN(Q530)=0,"",DEC2HEX(MOD(HEX2DEC(INDEX(Assembler!$D$13:$D$512,M530))+N530,65536),4))</f>
        <v/>
      </c>
      <c r="P530" s="78" t="str">
        <f t="shared" si="129"/>
        <v/>
      </c>
      <c r="Q530" s="31" t="str">
        <f>INDEX(Assembler!$E$13:$G$512,M530,N530+1)</f>
        <v/>
      </c>
      <c r="R530" s="81"/>
      <c r="S530" s="31" t="str">
        <f t="shared" si="130"/>
        <v/>
      </c>
      <c r="T530" s="31">
        <f t="shared" ref="T530:T593" si="134">IF(LEN(S530)=0,1,IF(S530-1=S529,IF(L530&lt;16,0,IF(SUM(T515:T529)=0,1,0)),1))</f>
        <v>1</v>
      </c>
      <c r="U530" s="31" t="str">
        <f t="shared" si="122"/>
        <v/>
      </c>
      <c r="V530" s="31" t="str">
        <f t="shared" si="123"/>
        <v/>
      </c>
      <c r="W530" s="31" t="str">
        <f>IF(LEN(U530)=0,"",SUM(T$5:T530))</f>
        <v/>
      </c>
      <c r="X530" s="31" t="str">
        <f t="shared" si="124"/>
        <v/>
      </c>
      <c r="Y530" s="31" t="str">
        <f t="shared" si="131"/>
        <v/>
      </c>
    </row>
    <row r="531" spans="1:25" x14ac:dyDescent="0.2">
      <c r="A531" s="127"/>
      <c r="B531" s="82" t="str">
        <f t="shared" si="120"/>
        <v/>
      </c>
      <c r="C531" s="82" t="str">
        <f t="shared" si="121"/>
        <v/>
      </c>
      <c r="D531" s="127"/>
      <c r="E531" s="82" t="str">
        <f t="shared" si="125"/>
        <v/>
      </c>
      <c r="F531" s="82" t="str">
        <f t="shared" si="126"/>
        <v/>
      </c>
      <c r="G531" s="127"/>
      <c r="H531" s="75" t="str">
        <f t="shared" si="127"/>
        <v/>
      </c>
      <c r="I531" s="127"/>
      <c r="J531" s="75" t="str">
        <f t="shared" si="132"/>
        <v/>
      </c>
      <c r="K531" s="127"/>
      <c r="L531" s="31">
        <v>526</v>
      </c>
      <c r="M531" s="31">
        <f t="shared" si="133"/>
        <v>176</v>
      </c>
      <c r="N531" s="31">
        <f t="shared" si="128"/>
        <v>1</v>
      </c>
      <c r="O531" s="31" t="str">
        <f>IF(LEN(Q531)=0,"",DEC2HEX(MOD(HEX2DEC(INDEX(Assembler!$D$13:$D$512,M531))+N531,65536),4))</f>
        <v/>
      </c>
      <c r="P531" s="78" t="str">
        <f t="shared" si="129"/>
        <v/>
      </c>
      <c r="Q531" s="31" t="str">
        <f>INDEX(Assembler!$E$13:$G$512,M531,N531+1)</f>
        <v/>
      </c>
      <c r="R531" s="81"/>
      <c r="S531" s="31" t="str">
        <f t="shared" si="130"/>
        <v/>
      </c>
      <c r="T531" s="31">
        <f t="shared" si="134"/>
        <v>1</v>
      </c>
      <c r="U531" s="31" t="str">
        <f t="shared" si="122"/>
        <v/>
      </c>
      <c r="V531" s="31" t="str">
        <f t="shared" si="123"/>
        <v/>
      </c>
      <c r="W531" s="31" t="str">
        <f>IF(LEN(U531)=0,"",SUM(T$5:T531))</f>
        <v/>
      </c>
      <c r="X531" s="31" t="str">
        <f t="shared" si="124"/>
        <v/>
      </c>
      <c r="Y531" s="31" t="str">
        <f t="shared" si="131"/>
        <v/>
      </c>
    </row>
    <row r="532" spans="1:25" x14ac:dyDescent="0.2">
      <c r="A532" s="127"/>
      <c r="B532" s="82" t="str">
        <f t="shared" si="120"/>
        <v/>
      </c>
      <c r="C532" s="82" t="str">
        <f t="shared" si="121"/>
        <v/>
      </c>
      <c r="D532" s="127"/>
      <c r="E532" s="82" t="str">
        <f t="shared" si="125"/>
        <v/>
      </c>
      <c r="F532" s="82" t="str">
        <f t="shared" si="126"/>
        <v/>
      </c>
      <c r="G532" s="127"/>
      <c r="H532" s="75" t="str">
        <f t="shared" si="127"/>
        <v/>
      </c>
      <c r="I532" s="127"/>
      <c r="J532" s="75" t="str">
        <f t="shared" si="132"/>
        <v/>
      </c>
      <c r="K532" s="127"/>
      <c r="L532" s="31">
        <v>527</v>
      </c>
      <c r="M532" s="31">
        <f t="shared" si="133"/>
        <v>176</v>
      </c>
      <c r="N532" s="31">
        <f t="shared" si="128"/>
        <v>2</v>
      </c>
      <c r="O532" s="31" t="str">
        <f>IF(LEN(Q532)=0,"",DEC2HEX(MOD(HEX2DEC(INDEX(Assembler!$D$13:$D$512,M532))+N532,65536),4))</f>
        <v/>
      </c>
      <c r="P532" s="78" t="str">
        <f t="shared" si="129"/>
        <v/>
      </c>
      <c r="Q532" s="31" t="str">
        <f>INDEX(Assembler!$E$13:$G$512,M532,N532+1)</f>
        <v/>
      </c>
      <c r="R532" s="81"/>
      <c r="S532" s="31" t="str">
        <f t="shared" si="130"/>
        <v/>
      </c>
      <c r="T532" s="31">
        <f t="shared" si="134"/>
        <v>1</v>
      </c>
      <c r="U532" s="31" t="str">
        <f t="shared" si="122"/>
        <v/>
      </c>
      <c r="V532" s="31" t="str">
        <f t="shared" si="123"/>
        <v/>
      </c>
      <c r="W532" s="31" t="str">
        <f>IF(LEN(U532)=0,"",SUM(T$5:T532))</f>
        <v/>
      </c>
      <c r="X532" s="31" t="str">
        <f t="shared" si="124"/>
        <v/>
      </c>
      <c r="Y532" s="31" t="str">
        <f t="shared" si="131"/>
        <v/>
      </c>
    </row>
    <row r="533" spans="1:25" x14ac:dyDescent="0.2">
      <c r="A533" s="127"/>
      <c r="B533" s="82" t="str">
        <f t="shared" si="120"/>
        <v/>
      </c>
      <c r="C533" s="82" t="str">
        <f t="shared" si="121"/>
        <v/>
      </c>
      <c r="D533" s="127"/>
      <c r="E533" s="82" t="str">
        <f t="shared" si="125"/>
        <v/>
      </c>
      <c r="F533" s="82" t="str">
        <f t="shared" si="126"/>
        <v/>
      </c>
      <c r="G533" s="127"/>
      <c r="H533" s="75" t="str">
        <f t="shared" si="127"/>
        <v/>
      </c>
      <c r="I533" s="127"/>
      <c r="J533" s="75" t="str">
        <f t="shared" si="132"/>
        <v/>
      </c>
      <c r="K533" s="127"/>
      <c r="L533" s="31">
        <v>528</v>
      </c>
      <c r="M533" s="31">
        <f t="shared" si="133"/>
        <v>177</v>
      </c>
      <c r="N533" s="31">
        <f t="shared" si="128"/>
        <v>0</v>
      </c>
      <c r="O533" s="31" t="str">
        <f>IF(LEN(Q533)=0,"",DEC2HEX(MOD(HEX2DEC(INDEX(Assembler!$D$13:$D$512,M533))+N533,65536),4))</f>
        <v/>
      </c>
      <c r="P533" s="78" t="str">
        <f t="shared" si="129"/>
        <v/>
      </c>
      <c r="Q533" s="31" t="str">
        <f>INDEX(Assembler!$E$13:$G$512,M533,N533+1)</f>
        <v/>
      </c>
      <c r="R533" s="81"/>
      <c r="S533" s="31" t="str">
        <f t="shared" si="130"/>
        <v/>
      </c>
      <c r="T533" s="31">
        <f t="shared" si="134"/>
        <v>1</v>
      </c>
      <c r="U533" s="31" t="str">
        <f t="shared" si="122"/>
        <v/>
      </c>
      <c r="V533" s="31" t="str">
        <f t="shared" si="123"/>
        <v/>
      </c>
      <c r="W533" s="31" t="str">
        <f>IF(LEN(U533)=0,"",SUM(T$5:T533))</f>
        <v/>
      </c>
      <c r="X533" s="31" t="str">
        <f t="shared" si="124"/>
        <v/>
      </c>
      <c r="Y533" s="31" t="str">
        <f t="shared" si="131"/>
        <v/>
      </c>
    </row>
    <row r="534" spans="1:25" x14ac:dyDescent="0.2">
      <c r="A534" s="127"/>
      <c r="B534" s="82" t="str">
        <f t="shared" si="120"/>
        <v/>
      </c>
      <c r="C534" s="82" t="str">
        <f t="shared" si="121"/>
        <v/>
      </c>
      <c r="D534" s="127"/>
      <c r="E534" s="82" t="str">
        <f t="shared" si="125"/>
        <v/>
      </c>
      <c r="F534" s="82" t="str">
        <f t="shared" si="126"/>
        <v/>
      </c>
      <c r="G534" s="127"/>
      <c r="H534" s="75" t="str">
        <f t="shared" si="127"/>
        <v/>
      </c>
      <c r="I534" s="127"/>
      <c r="J534" s="75" t="str">
        <f t="shared" si="132"/>
        <v/>
      </c>
      <c r="K534" s="127"/>
      <c r="L534" s="31">
        <v>529</v>
      </c>
      <c r="M534" s="31">
        <f t="shared" si="133"/>
        <v>177</v>
      </c>
      <c r="N534" s="31">
        <f t="shared" si="128"/>
        <v>1</v>
      </c>
      <c r="O534" s="31" t="str">
        <f>IF(LEN(Q534)=0,"",DEC2HEX(MOD(HEX2DEC(INDEX(Assembler!$D$13:$D$512,M534))+N534,65536),4))</f>
        <v/>
      </c>
      <c r="P534" s="78" t="str">
        <f t="shared" si="129"/>
        <v/>
      </c>
      <c r="Q534" s="31" t="str">
        <f>INDEX(Assembler!$E$13:$G$512,M534,N534+1)</f>
        <v/>
      </c>
      <c r="R534" s="81"/>
      <c r="S534" s="31" t="str">
        <f t="shared" si="130"/>
        <v/>
      </c>
      <c r="T534" s="31">
        <f t="shared" si="134"/>
        <v>1</v>
      </c>
      <c r="U534" s="31" t="str">
        <f t="shared" si="122"/>
        <v/>
      </c>
      <c r="V534" s="31" t="str">
        <f t="shared" si="123"/>
        <v/>
      </c>
      <c r="W534" s="31" t="str">
        <f>IF(LEN(U534)=0,"",SUM(T$5:T534))</f>
        <v/>
      </c>
      <c r="X534" s="31" t="str">
        <f t="shared" si="124"/>
        <v/>
      </c>
      <c r="Y534" s="31" t="str">
        <f t="shared" si="131"/>
        <v/>
      </c>
    </row>
    <row r="535" spans="1:25" x14ac:dyDescent="0.2">
      <c r="A535" s="127"/>
      <c r="B535" s="82" t="str">
        <f t="shared" si="120"/>
        <v/>
      </c>
      <c r="C535" s="82" t="str">
        <f t="shared" si="121"/>
        <v/>
      </c>
      <c r="D535" s="127"/>
      <c r="E535" s="82" t="str">
        <f t="shared" si="125"/>
        <v/>
      </c>
      <c r="F535" s="82" t="str">
        <f t="shared" si="126"/>
        <v/>
      </c>
      <c r="G535" s="127"/>
      <c r="H535" s="75" t="str">
        <f t="shared" si="127"/>
        <v/>
      </c>
      <c r="I535" s="127"/>
      <c r="J535" s="75" t="str">
        <f t="shared" si="132"/>
        <v/>
      </c>
      <c r="K535" s="127"/>
      <c r="L535" s="31">
        <v>530</v>
      </c>
      <c r="M535" s="31">
        <f t="shared" si="133"/>
        <v>177</v>
      </c>
      <c r="N535" s="31">
        <f t="shared" si="128"/>
        <v>2</v>
      </c>
      <c r="O535" s="31" t="str">
        <f>IF(LEN(Q535)=0,"",DEC2HEX(MOD(HEX2DEC(INDEX(Assembler!$D$13:$D$512,M535))+N535,65536),4))</f>
        <v/>
      </c>
      <c r="P535" s="78" t="str">
        <f t="shared" si="129"/>
        <v/>
      </c>
      <c r="Q535" s="31" t="str">
        <f>INDEX(Assembler!$E$13:$G$512,M535,N535+1)</f>
        <v/>
      </c>
      <c r="R535" s="81"/>
      <c r="S535" s="31" t="str">
        <f t="shared" si="130"/>
        <v/>
      </c>
      <c r="T535" s="31">
        <f t="shared" si="134"/>
        <v>1</v>
      </c>
      <c r="U535" s="31" t="str">
        <f t="shared" si="122"/>
        <v/>
      </c>
      <c r="V535" s="31" t="str">
        <f t="shared" si="123"/>
        <v/>
      </c>
      <c r="W535" s="31" t="str">
        <f>IF(LEN(U535)=0,"",SUM(T$5:T535))</f>
        <v/>
      </c>
      <c r="X535" s="31" t="str">
        <f t="shared" si="124"/>
        <v/>
      </c>
      <c r="Y535" s="31" t="str">
        <f t="shared" si="131"/>
        <v/>
      </c>
    </row>
    <row r="536" spans="1:25" x14ac:dyDescent="0.2">
      <c r="A536" s="127"/>
      <c r="B536" s="82" t="str">
        <f t="shared" si="120"/>
        <v/>
      </c>
      <c r="C536" s="82" t="str">
        <f t="shared" si="121"/>
        <v/>
      </c>
      <c r="D536" s="127"/>
      <c r="E536" s="82" t="str">
        <f t="shared" si="125"/>
        <v/>
      </c>
      <c r="F536" s="82" t="str">
        <f t="shared" si="126"/>
        <v/>
      </c>
      <c r="G536" s="127"/>
      <c r="H536" s="75" t="str">
        <f t="shared" si="127"/>
        <v/>
      </c>
      <c r="I536" s="127"/>
      <c r="J536" s="75" t="str">
        <f t="shared" si="132"/>
        <v/>
      </c>
      <c r="K536" s="127"/>
      <c r="L536" s="31">
        <v>531</v>
      </c>
      <c r="M536" s="31">
        <f t="shared" si="133"/>
        <v>178</v>
      </c>
      <c r="N536" s="31">
        <f t="shared" si="128"/>
        <v>0</v>
      </c>
      <c r="O536" s="31" t="str">
        <f>IF(LEN(Q536)=0,"",DEC2HEX(MOD(HEX2DEC(INDEX(Assembler!$D$13:$D$512,M536))+N536,65536),4))</f>
        <v/>
      </c>
      <c r="P536" s="78" t="str">
        <f t="shared" si="129"/>
        <v/>
      </c>
      <c r="Q536" s="31" t="str">
        <f>INDEX(Assembler!$E$13:$G$512,M536,N536+1)</f>
        <v/>
      </c>
      <c r="R536" s="81"/>
      <c r="S536" s="31" t="str">
        <f t="shared" si="130"/>
        <v/>
      </c>
      <c r="T536" s="31">
        <f t="shared" si="134"/>
        <v>1</v>
      </c>
      <c r="U536" s="31" t="str">
        <f t="shared" si="122"/>
        <v/>
      </c>
      <c r="V536" s="31" t="str">
        <f t="shared" si="123"/>
        <v/>
      </c>
      <c r="W536" s="31" t="str">
        <f>IF(LEN(U536)=0,"",SUM(T$5:T536))</f>
        <v/>
      </c>
      <c r="X536" s="31" t="str">
        <f t="shared" si="124"/>
        <v/>
      </c>
      <c r="Y536" s="31" t="str">
        <f t="shared" si="131"/>
        <v/>
      </c>
    </row>
    <row r="537" spans="1:25" x14ac:dyDescent="0.2">
      <c r="A537" s="127"/>
      <c r="B537" s="82" t="str">
        <f t="shared" si="120"/>
        <v/>
      </c>
      <c r="C537" s="82" t="str">
        <f t="shared" si="121"/>
        <v/>
      </c>
      <c r="D537" s="127"/>
      <c r="E537" s="82" t="str">
        <f t="shared" si="125"/>
        <v/>
      </c>
      <c r="F537" s="82" t="str">
        <f t="shared" si="126"/>
        <v/>
      </c>
      <c r="G537" s="127"/>
      <c r="H537" s="75" t="str">
        <f t="shared" si="127"/>
        <v/>
      </c>
      <c r="I537" s="127"/>
      <c r="J537" s="75" t="str">
        <f t="shared" si="132"/>
        <v/>
      </c>
      <c r="K537" s="127"/>
      <c r="L537" s="31">
        <v>532</v>
      </c>
      <c r="M537" s="31">
        <f t="shared" si="133"/>
        <v>178</v>
      </c>
      <c r="N537" s="31">
        <f t="shared" si="128"/>
        <v>1</v>
      </c>
      <c r="O537" s="31" t="str">
        <f>IF(LEN(Q537)=0,"",DEC2HEX(MOD(HEX2DEC(INDEX(Assembler!$D$13:$D$512,M537))+N537,65536),4))</f>
        <v/>
      </c>
      <c r="P537" s="78" t="str">
        <f t="shared" si="129"/>
        <v/>
      </c>
      <c r="Q537" s="31" t="str">
        <f>INDEX(Assembler!$E$13:$G$512,M537,N537+1)</f>
        <v/>
      </c>
      <c r="R537" s="81"/>
      <c r="S537" s="31" t="str">
        <f t="shared" si="130"/>
        <v/>
      </c>
      <c r="T537" s="31">
        <f t="shared" si="134"/>
        <v>1</v>
      </c>
      <c r="U537" s="31" t="str">
        <f t="shared" si="122"/>
        <v/>
      </c>
      <c r="V537" s="31" t="str">
        <f t="shared" si="123"/>
        <v/>
      </c>
      <c r="W537" s="31" t="str">
        <f>IF(LEN(U537)=0,"",SUM(T$5:T537))</f>
        <v/>
      </c>
      <c r="X537" s="31" t="str">
        <f t="shared" si="124"/>
        <v/>
      </c>
      <c r="Y537" s="31" t="str">
        <f t="shared" si="131"/>
        <v/>
      </c>
    </row>
    <row r="538" spans="1:25" x14ac:dyDescent="0.2">
      <c r="A538" s="127"/>
      <c r="B538" s="82" t="str">
        <f t="shared" si="120"/>
        <v/>
      </c>
      <c r="C538" s="82" t="str">
        <f t="shared" si="121"/>
        <v/>
      </c>
      <c r="D538" s="127"/>
      <c r="E538" s="82" t="str">
        <f t="shared" si="125"/>
        <v/>
      </c>
      <c r="F538" s="82" t="str">
        <f t="shared" si="126"/>
        <v/>
      </c>
      <c r="G538" s="127"/>
      <c r="H538" s="75" t="str">
        <f t="shared" si="127"/>
        <v/>
      </c>
      <c r="I538" s="127"/>
      <c r="J538" s="75" t="str">
        <f t="shared" si="132"/>
        <v/>
      </c>
      <c r="K538" s="127"/>
      <c r="L538" s="31">
        <v>533</v>
      </c>
      <c r="M538" s="31">
        <f t="shared" si="133"/>
        <v>178</v>
      </c>
      <c r="N538" s="31">
        <f t="shared" si="128"/>
        <v>2</v>
      </c>
      <c r="O538" s="31" t="str">
        <f>IF(LEN(Q538)=0,"",DEC2HEX(MOD(HEX2DEC(INDEX(Assembler!$D$13:$D$512,M538))+N538,65536),4))</f>
        <v/>
      </c>
      <c r="P538" s="78" t="str">
        <f t="shared" si="129"/>
        <v/>
      </c>
      <c r="Q538" s="31" t="str">
        <f>INDEX(Assembler!$E$13:$G$512,M538,N538+1)</f>
        <v/>
      </c>
      <c r="R538" s="81"/>
      <c r="S538" s="31" t="str">
        <f t="shared" si="130"/>
        <v/>
      </c>
      <c r="T538" s="31">
        <f t="shared" si="134"/>
        <v>1</v>
      </c>
      <c r="U538" s="31" t="str">
        <f t="shared" si="122"/>
        <v/>
      </c>
      <c r="V538" s="31" t="str">
        <f t="shared" si="123"/>
        <v/>
      </c>
      <c r="W538" s="31" t="str">
        <f>IF(LEN(U538)=0,"",SUM(T$5:T538))</f>
        <v/>
      </c>
      <c r="X538" s="31" t="str">
        <f t="shared" si="124"/>
        <v/>
      </c>
      <c r="Y538" s="31" t="str">
        <f t="shared" si="131"/>
        <v/>
      </c>
    </row>
    <row r="539" spans="1:25" x14ac:dyDescent="0.2">
      <c r="A539" s="127"/>
      <c r="B539" s="82" t="str">
        <f t="shared" si="120"/>
        <v/>
      </c>
      <c r="C539" s="82" t="str">
        <f t="shared" si="121"/>
        <v/>
      </c>
      <c r="D539" s="127"/>
      <c r="E539" s="82" t="str">
        <f t="shared" si="125"/>
        <v/>
      </c>
      <c r="F539" s="82" t="str">
        <f t="shared" si="126"/>
        <v/>
      </c>
      <c r="G539" s="127"/>
      <c r="H539" s="75" t="str">
        <f t="shared" si="127"/>
        <v/>
      </c>
      <c r="I539" s="127"/>
      <c r="J539" s="75" t="str">
        <f t="shared" si="132"/>
        <v/>
      </c>
      <c r="K539" s="127"/>
      <c r="L539" s="31">
        <v>534</v>
      </c>
      <c r="M539" s="31">
        <f t="shared" si="133"/>
        <v>179</v>
      </c>
      <c r="N539" s="31">
        <f t="shared" si="128"/>
        <v>0</v>
      </c>
      <c r="O539" s="31" t="str">
        <f>IF(LEN(Q539)=0,"",DEC2HEX(MOD(HEX2DEC(INDEX(Assembler!$D$13:$D$512,M539))+N539,65536),4))</f>
        <v/>
      </c>
      <c r="P539" s="78" t="str">
        <f t="shared" si="129"/>
        <v/>
      </c>
      <c r="Q539" s="31" t="str">
        <f>INDEX(Assembler!$E$13:$G$512,M539,N539+1)</f>
        <v/>
      </c>
      <c r="R539" s="81"/>
      <c r="S539" s="31" t="str">
        <f t="shared" si="130"/>
        <v/>
      </c>
      <c r="T539" s="31">
        <f t="shared" si="134"/>
        <v>1</v>
      </c>
      <c r="U539" s="31" t="str">
        <f t="shared" si="122"/>
        <v/>
      </c>
      <c r="V539" s="31" t="str">
        <f t="shared" si="123"/>
        <v/>
      </c>
      <c r="W539" s="31" t="str">
        <f>IF(LEN(U539)=0,"",SUM(T$5:T539))</f>
        <v/>
      </c>
      <c r="X539" s="31" t="str">
        <f t="shared" si="124"/>
        <v/>
      </c>
      <c r="Y539" s="31" t="str">
        <f t="shared" si="131"/>
        <v/>
      </c>
    </row>
    <row r="540" spans="1:25" x14ac:dyDescent="0.2">
      <c r="A540" s="127"/>
      <c r="B540" s="82" t="str">
        <f t="shared" si="120"/>
        <v/>
      </c>
      <c r="C540" s="82" t="str">
        <f t="shared" si="121"/>
        <v/>
      </c>
      <c r="D540" s="127"/>
      <c r="E540" s="82" t="str">
        <f t="shared" si="125"/>
        <v/>
      </c>
      <c r="F540" s="82" t="str">
        <f t="shared" si="126"/>
        <v/>
      </c>
      <c r="G540" s="127"/>
      <c r="H540" s="75" t="str">
        <f t="shared" si="127"/>
        <v/>
      </c>
      <c r="I540" s="127"/>
      <c r="J540" s="75" t="str">
        <f t="shared" si="132"/>
        <v/>
      </c>
      <c r="K540" s="127"/>
      <c r="L540" s="31">
        <v>535</v>
      </c>
      <c r="M540" s="31">
        <f t="shared" si="133"/>
        <v>179</v>
      </c>
      <c r="N540" s="31">
        <f t="shared" si="128"/>
        <v>1</v>
      </c>
      <c r="O540" s="31" t="str">
        <f>IF(LEN(Q540)=0,"",DEC2HEX(MOD(HEX2DEC(INDEX(Assembler!$D$13:$D$512,M540))+N540,65536),4))</f>
        <v/>
      </c>
      <c r="P540" s="78" t="str">
        <f t="shared" si="129"/>
        <v/>
      </c>
      <c r="Q540" s="31" t="str">
        <f>INDEX(Assembler!$E$13:$G$512,M540,N540+1)</f>
        <v/>
      </c>
      <c r="R540" s="81"/>
      <c r="S540" s="31" t="str">
        <f t="shared" si="130"/>
        <v/>
      </c>
      <c r="T540" s="31">
        <f t="shared" si="134"/>
        <v>1</v>
      </c>
      <c r="U540" s="31" t="str">
        <f t="shared" si="122"/>
        <v/>
      </c>
      <c r="V540" s="31" t="str">
        <f t="shared" si="123"/>
        <v/>
      </c>
      <c r="W540" s="31" t="str">
        <f>IF(LEN(U540)=0,"",SUM(T$5:T540))</f>
        <v/>
      </c>
      <c r="X540" s="31" t="str">
        <f t="shared" si="124"/>
        <v/>
      </c>
      <c r="Y540" s="31" t="str">
        <f t="shared" si="131"/>
        <v/>
      </c>
    </row>
    <row r="541" spans="1:25" x14ac:dyDescent="0.2">
      <c r="A541" s="127"/>
      <c r="B541" s="82" t="str">
        <f t="shared" si="120"/>
        <v/>
      </c>
      <c r="C541" s="82" t="str">
        <f t="shared" si="121"/>
        <v/>
      </c>
      <c r="D541" s="127"/>
      <c r="E541" s="82" t="str">
        <f t="shared" si="125"/>
        <v/>
      </c>
      <c r="F541" s="82" t="str">
        <f t="shared" si="126"/>
        <v/>
      </c>
      <c r="G541" s="127"/>
      <c r="H541" s="75" t="str">
        <f t="shared" si="127"/>
        <v/>
      </c>
      <c r="I541" s="127"/>
      <c r="J541" s="75" t="str">
        <f t="shared" si="132"/>
        <v/>
      </c>
      <c r="K541" s="127"/>
      <c r="L541" s="31">
        <v>536</v>
      </c>
      <c r="M541" s="31">
        <f t="shared" si="133"/>
        <v>179</v>
      </c>
      <c r="N541" s="31">
        <f t="shared" si="128"/>
        <v>2</v>
      </c>
      <c r="O541" s="31" t="str">
        <f>IF(LEN(Q541)=0,"",DEC2HEX(MOD(HEX2DEC(INDEX(Assembler!$D$13:$D$512,M541))+N541,65536),4))</f>
        <v/>
      </c>
      <c r="P541" s="78" t="str">
        <f t="shared" si="129"/>
        <v/>
      </c>
      <c r="Q541" s="31" t="str">
        <f>INDEX(Assembler!$E$13:$G$512,M541,N541+1)</f>
        <v/>
      </c>
      <c r="R541" s="81"/>
      <c r="S541" s="31" t="str">
        <f t="shared" si="130"/>
        <v/>
      </c>
      <c r="T541" s="31">
        <f t="shared" si="134"/>
        <v>1</v>
      </c>
      <c r="U541" s="31" t="str">
        <f t="shared" si="122"/>
        <v/>
      </c>
      <c r="V541" s="31" t="str">
        <f t="shared" si="123"/>
        <v/>
      </c>
      <c r="W541" s="31" t="str">
        <f>IF(LEN(U541)=0,"",SUM(T$5:T541))</f>
        <v/>
      </c>
      <c r="X541" s="31" t="str">
        <f t="shared" si="124"/>
        <v/>
      </c>
      <c r="Y541" s="31" t="str">
        <f t="shared" si="131"/>
        <v/>
      </c>
    </row>
    <row r="542" spans="1:25" x14ac:dyDescent="0.2">
      <c r="A542" s="127"/>
      <c r="B542" s="82" t="str">
        <f t="shared" si="120"/>
        <v/>
      </c>
      <c r="C542" s="82" t="str">
        <f t="shared" si="121"/>
        <v/>
      </c>
      <c r="D542" s="127"/>
      <c r="E542" s="82" t="str">
        <f t="shared" si="125"/>
        <v/>
      </c>
      <c r="F542" s="82" t="str">
        <f t="shared" si="126"/>
        <v/>
      </c>
      <c r="G542" s="127"/>
      <c r="H542" s="75" t="str">
        <f t="shared" si="127"/>
        <v/>
      </c>
      <c r="I542" s="127"/>
      <c r="J542" s="75" t="str">
        <f t="shared" si="132"/>
        <v/>
      </c>
      <c r="K542" s="127"/>
      <c r="L542" s="31">
        <v>537</v>
      </c>
      <c r="M542" s="31">
        <f t="shared" si="133"/>
        <v>180</v>
      </c>
      <c r="N542" s="31">
        <f t="shared" si="128"/>
        <v>0</v>
      </c>
      <c r="O542" s="31" t="str">
        <f>IF(LEN(Q542)=0,"",DEC2HEX(MOD(HEX2DEC(INDEX(Assembler!$D$13:$D$512,M542))+N542,65536),4))</f>
        <v/>
      </c>
      <c r="P542" s="78" t="str">
        <f t="shared" si="129"/>
        <v/>
      </c>
      <c r="Q542" s="31" t="str">
        <f>INDEX(Assembler!$E$13:$G$512,M542,N542+1)</f>
        <v/>
      </c>
      <c r="R542" s="81"/>
      <c r="S542" s="31" t="str">
        <f t="shared" si="130"/>
        <v/>
      </c>
      <c r="T542" s="31">
        <f t="shared" si="134"/>
        <v>1</v>
      </c>
      <c r="U542" s="31" t="str">
        <f t="shared" si="122"/>
        <v/>
      </c>
      <c r="V542" s="31" t="str">
        <f t="shared" si="123"/>
        <v/>
      </c>
      <c r="W542" s="31" t="str">
        <f>IF(LEN(U542)=0,"",SUM(T$5:T542))</f>
        <v/>
      </c>
      <c r="X542" s="31" t="str">
        <f t="shared" si="124"/>
        <v/>
      </c>
      <c r="Y542" s="31" t="str">
        <f t="shared" si="131"/>
        <v/>
      </c>
    </row>
    <row r="543" spans="1:25" x14ac:dyDescent="0.2">
      <c r="A543" s="127"/>
      <c r="B543" s="82" t="str">
        <f t="shared" si="120"/>
        <v/>
      </c>
      <c r="C543" s="82" t="str">
        <f t="shared" si="121"/>
        <v/>
      </c>
      <c r="D543" s="127"/>
      <c r="E543" s="82" t="str">
        <f t="shared" si="125"/>
        <v/>
      </c>
      <c r="F543" s="82" t="str">
        <f t="shared" si="126"/>
        <v/>
      </c>
      <c r="G543" s="127"/>
      <c r="H543" s="75" t="str">
        <f t="shared" si="127"/>
        <v/>
      </c>
      <c r="I543" s="127"/>
      <c r="J543" s="75" t="str">
        <f t="shared" si="132"/>
        <v/>
      </c>
      <c r="K543" s="127"/>
      <c r="L543" s="31">
        <v>538</v>
      </c>
      <c r="M543" s="31">
        <f t="shared" si="133"/>
        <v>180</v>
      </c>
      <c r="N543" s="31">
        <f t="shared" si="128"/>
        <v>1</v>
      </c>
      <c r="O543" s="31" t="str">
        <f>IF(LEN(Q543)=0,"",DEC2HEX(MOD(HEX2DEC(INDEX(Assembler!$D$13:$D$512,M543))+N543,65536),4))</f>
        <v/>
      </c>
      <c r="P543" s="78" t="str">
        <f t="shared" si="129"/>
        <v/>
      </c>
      <c r="Q543" s="31" t="str">
        <f>INDEX(Assembler!$E$13:$G$512,M543,N543+1)</f>
        <v/>
      </c>
      <c r="R543" s="81"/>
      <c r="S543" s="31" t="str">
        <f t="shared" si="130"/>
        <v/>
      </c>
      <c r="T543" s="31">
        <f t="shared" si="134"/>
        <v>1</v>
      </c>
      <c r="U543" s="31" t="str">
        <f t="shared" si="122"/>
        <v/>
      </c>
      <c r="V543" s="31" t="str">
        <f t="shared" si="123"/>
        <v/>
      </c>
      <c r="W543" s="31" t="str">
        <f>IF(LEN(U543)=0,"",SUM(T$5:T543))</f>
        <v/>
      </c>
      <c r="X543" s="31" t="str">
        <f t="shared" si="124"/>
        <v/>
      </c>
      <c r="Y543" s="31" t="str">
        <f t="shared" si="131"/>
        <v/>
      </c>
    </row>
    <row r="544" spans="1:25" x14ac:dyDescent="0.2">
      <c r="A544" s="127"/>
      <c r="B544" s="82" t="str">
        <f t="shared" si="120"/>
        <v/>
      </c>
      <c r="C544" s="82" t="str">
        <f t="shared" si="121"/>
        <v/>
      </c>
      <c r="D544" s="127"/>
      <c r="E544" s="82" t="str">
        <f t="shared" si="125"/>
        <v/>
      </c>
      <c r="F544" s="82" t="str">
        <f t="shared" si="126"/>
        <v/>
      </c>
      <c r="G544" s="127"/>
      <c r="H544" s="75" t="str">
        <f t="shared" si="127"/>
        <v/>
      </c>
      <c r="I544" s="127"/>
      <c r="J544" s="75" t="str">
        <f t="shared" si="132"/>
        <v/>
      </c>
      <c r="K544" s="127"/>
      <c r="L544" s="31">
        <v>539</v>
      </c>
      <c r="M544" s="31">
        <f t="shared" si="133"/>
        <v>180</v>
      </c>
      <c r="N544" s="31">
        <f t="shared" si="128"/>
        <v>2</v>
      </c>
      <c r="O544" s="31" t="str">
        <f>IF(LEN(Q544)=0,"",DEC2HEX(MOD(HEX2DEC(INDEX(Assembler!$D$13:$D$512,M544))+N544,65536),4))</f>
        <v/>
      </c>
      <c r="P544" s="78" t="str">
        <f t="shared" si="129"/>
        <v/>
      </c>
      <c r="Q544" s="31" t="str">
        <f>INDEX(Assembler!$E$13:$G$512,M544,N544+1)</f>
        <v/>
      </c>
      <c r="R544" s="81"/>
      <c r="S544" s="31" t="str">
        <f t="shared" si="130"/>
        <v/>
      </c>
      <c r="T544" s="31">
        <f t="shared" si="134"/>
        <v>1</v>
      </c>
      <c r="U544" s="31" t="str">
        <f t="shared" si="122"/>
        <v/>
      </c>
      <c r="V544" s="31" t="str">
        <f t="shared" si="123"/>
        <v/>
      </c>
      <c r="W544" s="31" t="str">
        <f>IF(LEN(U544)=0,"",SUM(T$5:T544))</f>
        <v/>
      </c>
      <c r="X544" s="31" t="str">
        <f t="shared" si="124"/>
        <v/>
      </c>
      <c r="Y544" s="31" t="str">
        <f t="shared" si="131"/>
        <v/>
      </c>
    </row>
    <row r="545" spans="1:25" x14ac:dyDescent="0.2">
      <c r="A545" s="127"/>
      <c r="B545" s="82" t="str">
        <f t="shared" si="120"/>
        <v/>
      </c>
      <c r="C545" s="82" t="str">
        <f t="shared" si="121"/>
        <v/>
      </c>
      <c r="D545" s="127"/>
      <c r="E545" s="82" t="str">
        <f t="shared" si="125"/>
        <v/>
      </c>
      <c r="F545" s="82" t="str">
        <f t="shared" si="126"/>
        <v/>
      </c>
      <c r="G545" s="127"/>
      <c r="H545" s="75" t="str">
        <f t="shared" si="127"/>
        <v/>
      </c>
      <c r="I545" s="127"/>
      <c r="J545" s="75" t="str">
        <f t="shared" si="132"/>
        <v/>
      </c>
      <c r="K545" s="127"/>
      <c r="L545" s="31">
        <v>540</v>
      </c>
      <c r="M545" s="31">
        <f t="shared" si="133"/>
        <v>181</v>
      </c>
      <c r="N545" s="31">
        <f t="shared" si="128"/>
        <v>0</v>
      </c>
      <c r="O545" s="31" t="str">
        <f>IF(LEN(Q545)=0,"",DEC2HEX(MOD(HEX2DEC(INDEX(Assembler!$D$13:$D$512,M545))+N545,65536),4))</f>
        <v/>
      </c>
      <c r="P545" s="78" t="str">
        <f t="shared" si="129"/>
        <v/>
      </c>
      <c r="Q545" s="31" t="str">
        <f>INDEX(Assembler!$E$13:$G$512,M545,N545+1)</f>
        <v/>
      </c>
      <c r="R545" s="81"/>
      <c r="S545" s="31" t="str">
        <f t="shared" si="130"/>
        <v/>
      </c>
      <c r="T545" s="31">
        <f t="shared" si="134"/>
        <v>1</v>
      </c>
      <c r="U545" s="31" t="str">
        <f t="shared" si="122"/>
        <v/>
      </c>
      <c r="V545" s="31" t="str">
        <f t="shared" si="123"/>
        <v/>
      </c>
      <c r="W545" s="31" t="str">
        <f>IF(LEN(U545)=0,"",SUM(T$5:T545))</f>
        <v/>
      </c>
      <c r="X545" s="31" t="str">
        <f t="shared" si="124"/>
        <v/>
      </c>
      <c r="Y545" s="31" t="str">
        <f t="shared" si="131"/>
        <v/>
      </c>
    </row>
    <row r="546" spans="1:25" x14ac:dyDescent="0.2">
      <c r="A546" s="127"/>
      <c r="B546" s="82" t="str">
        <f t="shared" si="120"/>
        <v/>
      </c>
      <c r="C546" s="82" t="str">
        <f t="shared" si="121"/>
        <v/>
      </c>
      <c r="D546" s="127"/>
      <c r="E546" s="82" t="str">
        <f t="shared" si="125"/>
        <v/>
      </c>
      <c r="F546" s="82" t="str">
        <f t="shared" si="126"/>
        <v/>
      </c>
      <c r="G546" s="127"/>
      <c r="H546" s="75" t="str">
        <f t="shared" si="127"/>
        <v/>
      </c>
      <c r="I546" s="127"/>
      <c r="J546" s="75" t="str">
        <f t="shared" si="132"/>
        <v/>
      </c>
      <c r="K546" s="127"/>
      <c r="L546" s="31">
        <v>541</v>
      </c>
      <c r="M546" s="31">
        <f t="shared" si="133"/>
        <v>181</v>
      </c>
      <c r="N546" s="31">
        <f t="shared" si="128"/>
        <v>1</v>
      </c>
      <c r="O546" s="31" t="str">
        <f>IF(LEN(Q546)=0,"",DEC2HEX(MOD(HEX2DEC(INDEX(Assembler!$D$13:$D$512,M546))+N546,65536),4))</f>
        <v/>
      </c>
      <c r="P546" s="78" t="str">
        <f t="shared" si="129"/>
        <v/>
      </c>
      <c r="Q546" s="31" t="str">
        <f>INDEX(Assembler!$E$13:$G$512,M546,N546+1)</f>
        <v/>
      </c>
      <c r="R546" s="81"/>
      <c r="S546" s="31" t="str">
        <f t="shared" si="130"/>
        <v/>
      </c>
      <c r="T546" s="31">
        <f t="shared" si="134"/>
        <v>1</v>
      </c>
      <c r="U546" s="31" t="str">
        <f t="shared" si="122"/>
        <v/>
      </c>
      <c r="V546" s="31" t="str">
        <f t="shared" si="123"/>
        <v/>
      </c>
      <c r="W546" s="31" t="str">
        <f>IF(LEN(U546)=0,"",SUM(T$5:T546))</f>
        <v/>
      </c>
      <c r="X546" s="31" t="str">
        <f t="shared" si="124"/>
        <v/>
      </c>
      <c r="Y546" s="31" t="str">
        <f t="shared" si="131"/>
        <v/>
      </c>
    </row>
    <row r="547" spans="1:25" x14ac:dyDescent="0.2">
      <c r="A547" s="127"/>
      <c r="B547" s="82" t="str">
        <f t="shared" si="120"/>
        <v/>
      </c>
      <c r="C547" s="82" t="str">
        <f t="shared" si="121"/>
        <v/>
      </c>
      <c r="D547" s="127"/>
      <c r="E547" s="82" t="str">
        <f t="shared" si="125"/>
        <v/>
      </c>
      <c r="F547" s="82" t="str">
        <f t="shared" si="126"/>
        <v/>
      </c>
      <c r="G547" s="127"/>
      <c r="H547" s="75" t="str">
        <f t="shared" si="127"/>
        <v/>
      </c>
      <c r="I547" s="127"/>
      <c r="J547" s="75" t="str">
        <f t="shared" si="132"/>
        <v/>
      </c>
      <c r="K547" s="127"/>
      <c r="L547" s="31">
        <v>542</v>
      </c>
      <c r="M547" s="31">
        <f t="shared" si="133"/>
        <v>181</v>
      </c>
      <c r="N547" s="31">
        <f t="shared" si="128"/>
        <v>2</v>
      </c>
      <c r="O547" s="31" t="str">
        <f>IF(LEN(Q547)=0,"",DEC2HEX(MOD(HEX2DEC(INDEX(Assembler!$D$13:$D$512,M547))+N547,65536),4))</f>
        <v/>
      </c>
      <c r="P547" s="78" t="str">
        <f t="shared" si="129"/>
        <v/>
      </c>
      <c r="Q547" s="31" t="str">
        <f>INDEX(Assembler!$E$13:$G$512,M547,N547+1)</f>
        <v/>
      </c>
      <c r="R547" s="81"/>
      <c r="S547" s="31" t="str">
        <f t="shared" si="130"/>
        <v/>
      </c>
      <c r="T547" s="31">
        <f t="shared" si="134"/>
        <v>1</v>
      </c>
      <c r="U547" s="31" t="str">
        <f t="shared" si="122"/>
        <v/>
      </c>
      <c r="V547" s="31" t="str">
        <f t="shared" si="123"/>
        <v/>
      </c>
      <c r="W547" s="31" t="str">
        <f>IF(LEN(U547)=0,"",SUM(T$5:T547))</f>
        <v/>
      </c>
      <c r="X547" s="31" t="str">
        <f t="shared" si="124"/>
        <v/>
      </c>
      <c r="Y547" s="31" t="str">
        <f t="shared" si="131"/>
        <v/>
      </c>
    </row>
    <row r="548" spans="1:25" x14ac:dyDescent="0.2">
      <c r="A548" s="127"/>
      <c r="B548" s="82" t="str">
        <f t="shared" si="120"/>
        <v/>
      </c>
      <c r="C548" s="82" t="str">
        <f t="shared" si="121"/>
        <v/>
      </c>
      <c r="D548" s="127"/>
      <c r="E548" s="82" t="str">
        <f t="shared" si="125"/>
        <v/>
      </c>
      <c r="F548" s="82" t="str">
        <f t="shared" si="126"/>
        <v/>
      </c>
      <c r="G548" s="127"/>
      <c r="H548" s="75" t="str">
        <f t="shared" si="127"/>
        <v/>
      </c>
      <c r="I548" s="127"/>
      <c r="J548" s="75" t="str">
        <f t="shared" si="132"/>
        <v/>
      </c>
      <c r="K548" s="127"/>
      <c r="L548" s="31">
        <v>543</v>
      </c>
      <c r="M548" s="31">
        <f t="shared" si="133"/>
        <v>182</v>
      </c>
      <c r="N548" s="31">
        <f t="shared" si="128"/>
        <v>0</v>
      </c>
      <c r="O548" s="31" t="str">
        <f>IF(LEN(Q548)=0,"",DEC2HEX(MOD(HEX2DEC(INDEX(Assembler!$D$13:$D$512,M548))+N548,65536),4))</f>
        <v/>
      </c>
      <c r="P548" s="78" t="str">
        <f t="shared" si="129"/>
        <v/>
      </c>
      <c r="Q548" s="31" t="str">
        <f>INDEX(Assembler!$E$13:$G$512,M548,N548+1)</f>
        <v/>
      </c>
      <c r="R548" s="81"/>
      <c r="S548" s="31" t="str">
        <f t="shared" si="130"/>
        <v/>
      </c>
      <c r="T548" s="31">
        <f t="shared" si="134"/>
        <v>1</v>
      </c>
      <c r="U548" s="31" t="str">
        <f t="shared" si="122"/>
        <v/>
      </c>
      <c r="V548" s="31" t="str">
        <f t="shared" si="123"/>
        <v/>
      </c>
      <c r="W548" s="31" t="str">
        <f>IF(LEN(U548)=0,"",SUM(T$5:T548))</f>
        <v/>
      </c>
      <c r="X548" s="31" t="str">
        <f t="shared" si="124"/>
        <v/>
      </c>
      <c r="Y548" s="31" t="str">
        <f t="shared" si="131"/>
        <v/>
      </c>
    </row>
    <row r="549" spans="1:25" x14ac:dyDescent="0.2">
      <c r="A549" s="127"/>
      <c r="B549" s="82" t="str">
        <f t="shared" si="120"/>
        <v/>
      </c>
      <c r="C549" s="82" t="str">
        <f t="shared" si="121"/>
        <v/>
      </c>
      <c r="D549" s="127"/>
      <c r="E549" s="82" t="str">
        <f t="shared" si="125"/>
        <v/>
      </c>
      <c r="F549" s="82" t="str">
        <f t="shared" si="126"/>
        <v/>
      </c>
      <c r="G549" s="127"/>
      <c r="H549" s="75" t="str">
        <f t="shared" si="127"/>
        <v/>
      </c>
      <c r="I549" s="127"/>
      <c r="J549" s="75" t="str">
        <f t="shared" si="132"/>
        <v/>
      </c>
      <c r="K549" s="127"/>
      <c r="L549" s="31">
        <v>544</v>
      </c>
      <c r="M549" s="31">
        <f t="shared" si="133"/>
        <v>182</v>
      </c>
      <c r="N549" s="31">
        <f t="shared" si="128"/>
        <v>1</v>
      </c>
      <c r="O549" s="31" t="str">
        <f>IF(LEN(Q549)=0,"",DEC2HEX(MOD(HEX2DEC(INDEX(Assembler!$D$13:$D$512,M549))+N549,65536),4))</f>
        <v/>
      </c>
      <c r="P549" s="78" t="str">
        <f t="shared" si="129"/>
        <v/>
      </c>
      <c r="Q549" s="31" t="str">
        <f>INDEX(Assembler!$E$13:$G$512,M549,N549+1)</f>
        <v/>
      </c>
      <c r="R549" s="81"/>
      <c r="S549" s="31" t="str">
        <f t="shared" si="130"/>
        <v/>
      </c>
      <c r="T549" s="31">
        <f t="shared" si="134"/>
        <v>1</v>
      </c>
      <c r="U549" s="31" t="str">
        <f t="shared" si="122"/>
        <v/>
      </c>
      <c r="V549" s="31" t="str">
        <f t="shared" si="123"/>
        <v/>
      </c>
      <c r="W549" s="31" t="str">
        <f>IF(LEN(U549)=0,"",SUM(T$5:T549))</f>
        <v/>
      </c>
      <c r="X549" s="31" t="str">
        <f t="shared" si="124"/>
        <v/>
      </c>
      <c r="Y549" s="31" t="str">
        <f t="shared" si="131"/>
        <v/>
      </c>
    </row>
    <row r="550" spans="1:25" x14ac:dyDescent="0.2">
      <c r="A550" s="127"/>
      <c r="B550" s="82" t="str">
        <f t="shared" si="120"/>
        <v/>
      </c>
      <c r="C550" s="82" t="str">
        <f t="shared" si="121"/>
        <v/>
      </c>
      <c r="D550" s="127"/>
      <c r="E550" s="82" t="str">
        <f t="shared" si="125"/>
        <v/>
      </c>
      <c r="F550" s="82" t="str">
        <f t="shared" si="126"/>
        <v/>
      </c>
      <c r="G550" s="127"/>
      <c r="H550" s="75" t="str">
        <f t="shared" si="127"/>
        <v/>
      </c>
      <c r="I550" s="127"/>
      <c r="J550" s="75" t="str">
        <f t="shared" si="132"/>
        <v/>
      </c>
      <c r="K550" s="127"/>
      <c r="L550" s="31">
        <v>545</v>
      </c>
      <c r="M550" s="31">
        <f t="shared" si="133"/>
        <v>182</v>
      </c>
      <c r="N550" s="31">
        <f t="shared" si="128"/>
        <v>2</v>
      </c>
      <c r="O550" s="31" t="str">
        <f>IF(LEN(Q550)=0,"",DEC2HEX(MOD(HEX2DEC(INDEX(Assembler!$D$13:$D$512,M550))+N550,65536),4))</f>
        <v/>
      </c>
      <c r="P550" s="78" t="str">
        <f t="shared" si="129"/>
        <v/>
      </c>
      <c r="Q550" s="31" t="str">
        <f>INDEX(Assembler!$E$13:$G$512,M550,N550+1)</f>
        <v/>
      </c>
      <c r="R550" s="81"/>
      <c r="S550" s="31" t="str">
        <f t="shared" si="130"/>
        <v/>
      </c>
      <c r="T550" s="31">
        <f t="shared" si="134"/>
        <v>1</v>
      </c>
      <c r="U550" s="31" t="str">
        <f t="shared" si="122"/>
        <v/>
      </c>
      <c r="V550" s="31" t="str">
        <f t="shared" si="123"/>
        <v/>
      </c>
      <c r="W550" s="31" t="str">
        <f>IF(LEN(U550)=0,"",SUM(T$5:T550))</f>
        <v/>
      </c>
      <c r="X550" s="31" t="str">
        <f t="shared" si="124"/>
        <v/>
      </c>
      <c r="Y550" s="31" t="str">
        <f t="shared" si="131"/>
        <v/>
      </c>
    </row>
    <row r="551" spans="1:25" x14ac:dyDescent="0.2">
      <c r="A551" s="127"/>
      <c r="B551" s="82" t="str">
        <f t="shared" si="120"/>
        <v/>
      </c>
      <c r="C551" s="82" t="str">
        <f t="shared" si="121"/>
        <v/>
      </c>
      <c r="D551" s="127"/>
      <c r="E551" s="82" t="str">
        <f t="shared" si="125"/>
        <v/>
      </c>
      <c r="F551" s="82" t="str">
        <f t="shared" si="126"/>
        <v/>
      </c>
      <c r="G551" s="127"/>
      <c r="H551" s="75" t="str">
        <f t="shared" si="127"/>
        <v/>
      </c>
      <c r="I551" s="127"/>
      <c r="J551" s="75" t="str">
        <f t="shared" si="132"/>
        <v/>
      </c>
      <c r="K551" s="127"/>
      <c r="L551" s="31">
        <v>546</v>
      </c>
      <c r="M551" s="31">
        <f t="shared" si="133"/>
        <v>183</v>
      </c>
      <c r="N551" s="31">
        <f t="shared" si="128"/>
        <v>0</v>
      </c>
      <c r="O551" s="31" t="str">
        <f>IF(LEN(Q551)=0,"",DEC2HEX(MOD(HEX2DEC(INDEX(Assembler!$D$13:$D$512,M551))+N551,65536),4))</f>
        <v/>
      </c>
      <c r="P551" s="78" t="str">
        <f t="shared" si="129"/>
        <v/>
      </c>
      <c r="Q551" s="31" t="str">
        <f>INDEX(Assembler!$E$13:$G$512,M551,N551+1)</f>
        <v/>
      </c>
      <c r="R551" s="81"/>
      <c r="S551" s="31" t="str">
        <f t="shared" si="130"/>
        <v/>
      </c>
      <c r="T551" s="31">
        <f t="shared" si="134"/>
        <v>1</v>
      </c>
      <c r="U551" s="31" t="str">
        <f t="shared" si="122"/>
        <v/>
      </c>
      <c r="V551" s="31" t="str">
        <f t="shared" si="123"/>
        <v/>
      </c>
      <c r="W551" s="31" t="str">
        <f>IF(LEN(U551)=0,"",SUM(T$5:T551))</f>
        <v/>
      </c>
      <c r="X551" s="31" t="str">
        <f t="shared" si="124"/>
        <v/>
      </c>
      <c r="Y551" s="31" t="str">
        <f t="shared" si="131"/>
        <v/>
      </c>
    </row>
    <row r="552" spans="1:25" x14ac:dyDescent="0.2">
      <c r="A552" s="127"/>
      <c r="B552" s="82" t="str">
        <f t="shared" si="120"/>
        <v/>
      </c>
      <c r="C552" s="82" t="str">
        <f t="shared" si="121"/>
        <v/>
      </c>
      <c r="D552" s="127"/>
      <c r="E552" s="82" t="str">
        <f t="shared" si="125"/>
        <v/>
      </c>
      <c r="F552" s="82" t="str">
        <f t="shared" si="126"/>
        <v/>
      </c>
      <c r="G552" s="127"/>
      <c r="H552" s="75" t="str">
        <f t="shared" si="127"/>
        <v/>
      </c>
      <c r="I552" s="127"/>
      <c r="J552" s="75" t="str">
        <f t="shared" si="132"/>
        <v/>
      </c>
      <c r="K552" s="127"/>
      <c r="L552" s="31">
        <v>547</v>
      </c>
      <c r="M552" s="31">
        <f t="shared" si="133"/>
        <v>183</v>
      </c>
      <c r="N552" s="31">
        <f t="shared" si="128"/>
        <v>1</v>
      </c>
      <c r="O552" s="31" t="str">
        <f>IF(LEN(Q552)=0,"",DEC2HEX(MOD(HEX2DEC(INDEX(Assembler!$D$13:$D$512,M552))+N552,65536),4))</f>
        <v/>
      </c>
      <c r="P552" s="78" t="str">
        <f t="shared" si="129"/>
        <v/>
      </c>
      <c r="Q552" s="31" t="str">
        <f>INDEX(Assembler!$E$13:$G$512,M552,N552+1)</f>
        <v/>
      </c>
      <c r="R552" s="81"/>
      <c r="S552" s="31" t="str">
        <f t="shared" si="130"/>
        <v/>
      </c>
      <c r="T552" s="31">
        <f t="shared" si="134"/>
        <v>1</v>
      </c>
      <c r="U552" s="31" t="str">
        <f t="shared" si="122"/>
        <v/>
      </c>
      <c r="V552" s="31" t="str">
        <f t="shared" si="123"/>
        <v/>
      </c>
      <c r="W552" s="31" t="str">
        <f>IF(LEN(U552)=0,"",SUM(T$5:T552))</f>
        <v/>
      </c>
      <c r="X552" s="31" t="str">
        <f t="shared" si="124"/>
        <v/>
      </c>
      <c r="Y552" s="31" t="str">
        <f t="shared" si="131"/>
        <v/>
      </c>
    </row>
    <row r="553" spans="1:25" x14ac:dyDescent="0.2">
      <c r="A553" s="127"/>
      <c r="B553" s="82" t="str">
        <f t="shared" si="120"/>
        <v/>
      </c>
      <c r="C553" s="82" t="str">
        <f t="shared" si="121"/>
        <v/>
      </c>
      <c r="D553" s="127"/>
      <c r="E553" s="82" t="str">
        <f t="shared" si="125"/>
        <v/>
      </c>
      <c r="F553" s="82" t="str">
        <f t="shared" si="126"/>
        <v/>
      </c>
      <c r="G553" s="127"/>
      <c r="H553" s="75" t="str">
        <f t="shared" si="127"/>
        <v/>
      </c>
      <c r="I553" s="127"/>
      <c r="J553" s="75" t="str">
        <f t="shared" si="132"/>
        <v/>
      </c>
      <c r="K553" s="127"/>
      <c r="L553" s="31">
        <v>548</v>
      </c>
      <c r="M553" s="31">
        <f t="shared" si="133"/>
        <v>183</v>
      </c>
      <c r="N553" s="31">
        <f t="shared" si="128"/>
        <v>2</v>
      </c>
      <c r="O553" s="31" t="str">
        <f>IF(LEN(Q553)=0,"",DEC2HEX(MOD(HEX2DEC(INDEX(Assembler!$D$13:$D$512,M553))+N553,65536),4))</f>
        <v/>
      </c>
      <c r="P553" s="78" t="str">
        <f t="shared" si="129"/>
        <v/>
      </c>
      <c r="Q553" s="31" t="str">
        <f>INDEX(Assembler!$E$13:$G$512,M553,N553+1)</f>
        <v/>
      </c>
      <c r="R553" s="81"/>
      <c r="S553" s="31" t="str">
        <f t="shared" si="130"/>
        <v/>
      </c>
      <c r="T553" s="31">
        <f t="shared" si="134"/>
        <v>1</v>
      </c>
      <c r="U553" s="31" t="str">
        <f t="shared" si="122"/>
        <v/>
      </c>
      <c r="V553" s="31" t="str">
        <f t="shared" si="123"/>
        <v/>
      </c>
      <c r="W553" s="31" t="str">
        <f>IF(LEN(U553)=0,"",SUM(T$5:T553))</f>
        <v/>
      </c>
      <c r="X553" s="31" t="str">
        <f t="shared" si="124"/>
        <v/>
      </c>
      <c r="Y553" s="31" t="str">
        <f t="shared" si="131"/>
        <v/>
      </c>
    </row>
    <row r="554" spans="1:25" x14ac:dyDescent="0.2">
      <c r="A554" s="127"/>
      <c r="B554" s="82" t="str">
        <f t="shared" si="120"/>
        <v/>
      </c>
      <c r="C554" s="82" t="str">
        <f t="shared" si="121"/>
        <v/>
      </c>
      <c r="D554" s="127"/>
      <c r="E554" s="82" t="str">
        <f t="shared" si="125"/>
        <v/>
      </c>
      <c r="F554" s="82" t="str">
        <f t="shared" si="126"/>
        <v/>
      </c>
      <c r="G554" s="127"/>
      <c r="H554" s="75" t="str">
        <f t="shared" si="127"/>
        <v/>
      </c>
      <c r="I554" s="127"/>
      <c r="J554" s="75" t="str">
        <f t="shared" si="132"/>
        <v/>
      </c>
      <c r="K554" s="127"/>
      <c r="L554" s="31">
        <v>549</v>
      </c>
      <c r="M554" s="31">
        <f t="shared" si="133"/>
        <v>184</v>
      </c>
      <c r="N554" s="31">
        <f t="shared" si="128"/>
        <v>0</v>
      </c>
      <c r="O554" s="31" t="str">
        <f>IF(LEN(Q554)=0,"",DEC2HEX(MOD(HEX2DEC(INDEX(Assembler!$D$13:$D$512,M554))+N554,65536),4))</f>
        <v/>
      </c>
      <c r="P554" s="78" t="str">
        <f t="shared" si="129"/>
        <v/>
      </c>
      <c r="Q554" s="31" t="str">
        <f>INDEX(Assembler!$E$13:$G$512,M554,N554+1)</f>
        <v/>
      </c>
      <c r="R554" s="81"/>
      <c r="S554" s="31" t="str">
        <f t="shared" si="130"/>
        <v/>
      </c>
      <c r="T554" s="31">
        <f t="shared" si="134"/>
        <v>1</v>
      </c>
      <c r="U554" s="31" t="str">
        <f t="shared" si="122"/>
        <v/>
      </c>
      <c r="V554" s="31" t="str">
        <f t="shared" si="123"/>
        <v/>
      </c>
      <c r="W554" s="31" t="str">
        <f>IF(LEN(U554)=0,"",SUM(T$5:T554))</f>
        <v/>
      </c>
      <c r="X554" s="31" t="str">
        <f t="shared" si="124"/>
        <v/>
      </c>
      <c r="Y554" s="31" t="str">
        <f t="shared" si="131"/>
        <v/>
      </c>
    </row>
    <row r="555" spans="1:25" x14ac:dyDescent="0.2">
      <c r="A555" s="127"/>
      <c r="B555" s="82" t="str">
        <f t="shared" si="120"/>
        <v/>
      </c>
      <c r="C555" s="82" t="str">
        <f t="shared" si="121"/>
        <v/>
      </c>
      <c r="D555" s="127"/>
      <c r="E555" s="82" t="str">
        <f t="shared" si="125"/>
        <v/>
      </c>
      <c r="F555" s="82" t="str">
        <f t="shared" si="126"/>
        <v/>
      </c>
      <c r="G555" s="127"/>
      <c r="H555" s="75" t="str">
        <f t="shared" si="127"/>
        <v/>
      </c>
      <c r="I555" s="127"/>
      <c r="J555" s="75" t="str">
        <f t="shared" si="132"/>
        <v/>
      </c>
      <c r="K555" s="127"/>
      <c r="L555" s="31">
        <v>550</v>
      </c>
      <c r="M555" s="31">
        <f t="shared" si="133"/>
        <v>184</v>
      </c>
      <c r="N555" s="31">
        <f t="shared" si="128"/>
        <v>1</v>
      </c>
      <c r="O555" s="31" t="str">
        <f>IF(LEN(Q555)=0,"",DEC2HEX(MOD(HEX2DEC(INDEX(Assembler!$D$13:$D$512,M555))+N555,65536),4))</f>
        <v/>
      </c>
      <c r="P555" s="78" t="str">
        <f t="shared" si="129"/>
        <v/>
      </c>
      <c r="Q555" s="31" t="str">
        <f>INDEX(Assembler!$E$13:$G$512,M555,N555+1)</f>
        <v/>
      </c>
      <c r="R555" s="81"/>
      <c r="S555" s="31" t="str">
        <f t="shared" si="130"/>
        <v/>
      </c>
      <c r="T555" s="31">
        <f t="shared" si="134"/>
        <v>1</v>
      </c>
      <c r="U555" s="31" t="str">
        <f t="shared" si="122"/>
        <v/>
      </c>
      <c r="V555" s="31" t="str">
        <f t="shared" si="123"/>
        <v/>
      </c>
      <c r="W555" s="31" t="str">
        <f>IF(LEN(U555)=0,"",SUM(T$5:T555))</f>
        <v/>
      </c>
      <c r="X555" s="31" t="str">
        <f t="shared" si="124"/>
        <v/>
      </c>
      <c r="Y555" s="31" t="str">
        <f t="shared" si="131"/>
        <v/>
      </c>
    </row>
    <row r="556" spans="1:25" x14ac:dyDescent="0.2">
      <c r="A556" s="127"/>
      <c r="B556" s="82" t="str">
        <f t="shared" si="120"/>
        <v/>
      </c>
      <c r="C556" s="82" t="str">
        <f t="shared" si="121"/>
        <v/>
      </c>
      <c r="D556" s="127"/>
      <c r="E556" s="82" t="str">
        <f t="shared" si="125"/>
        <v/>
      </c>
      <c r="F556" s="82" t="str">
        <f t="shared" si="126"/>
        <v/>
      </c>
      <c r="G556" s="127"/>
      <c r="H556" s="75" t="str">
        <f t="shared" si="127"/>
        <v/>
      </c>
      <c r="I556" s="127"/>
      <c r="J556" s="75" t="str">
        <f t="shared" si="132"/>
        <v/>
      </c>
      <c r="K556" s="127"/>
      <c r="L556" s="31">
        <v>551</v>
      </c>
      <c r="M556" s="31">
        <f t="shared" si="133"/>
        <v>184</v>
      </c>
      <c r="N556" s="31">
        <f t="shared" si="128"/>
        <v>2</v>
      </c>
      <c r="O556" s="31" t="str">
        <f>IF(LEN(Q556)=0,"",DEC2HEX(MOD(HEX2DEC(INDEX(Assembler!$D$13:$D$512,M556))+N556,65536),4))</f>
        <v/>
      </c>
      <c r="P556" s="78" t="str">
        <f t="shared" si="129"/>
        <v/>
      </c>
      <c r="Q556" s="31" t="str">
        <f>INDEX(Assembler!$E$13:$G$512,M556,N556+1)</f>
        <v/>
      </c>
      <c r="R556" s="81"/>
      <c r="S556" s="31" t="str">
        <f t="shared" si="130"/>
        <v/>
      </c>
      <c r="T556" s="31">
        <f t="shared" si="134"/>
        <v>1</v>
      </c>
      <c r="U556" s="31" t="str">
        <f t="shared" si="122"/>
        <v/>
      </c>
      <c r="V556" s="31" t="str">
        <f t="shared" si="123"/>
        <v/>
      </c>
      <c r="W556" s="31" t="str">
        <f>IF(LEN(U556)=0,"",SUM(T$5:T556))</f>
        <v/>
      </c>
      <c r="X556" s="31" t="str">
        <f t="shared" si="124"/>
        <v/>
      </c>
      <c r="Y556" s="31" t="str">
        <f t="shared" si="131"/>
        <v/>
      </c>
    </row>
    <row r="557" spans="1:25" x14ac:dyDescent="0.2">
      <c r="A557" s="127"/>
      <c r="B557" s="82" t="str">
        <f t="shared" si="120"/>
        <v/>
      </c>
      <c r="C557" s="82" t="str">
        <f t="shared" si="121"/>
        <v/>
      </c>
      <c r="D557" s="127"/>
      <c r="E557" s="82" t="str">
        <f t="shared" si="125"/>
        <v/>
      </c>
      <c r="F557" s="82" t="str">
        <f t="shared" si="126"/>
        <v/>
      </c>
      <c r="G557" s="127"/>
      <c r="H557" s="75" t="str">
        <f t="shared" si="127"/>
        <v/>
      </c>
      <c r="I557" s="127"/>
      <c r="J557" s="75" t="str">
        <f t="shared" si="132"/>
        <v/>
      </c>
      <c r="K557" s="127"/>
      <c r="L557" s="31">
        <v>552</v>
      </c>
      <c r="M557" s="31">
        <f t="shared" si="133"/>
        <v>185</v>
      </c>
      <c r="N557" s="31">
        <f t="shared" si="128"/>
        <v>0</v>
      </c>
      <c r="O557" s="31" t="str">
        <f>IF(LEN(Q557)=0,"",DEC2HEX(MOD(HEX2DEC(INDEX(Assembler!$D$13:$D$512,M557))+N557,65536),4))</f>
        <v/>
      </c>
      <c r="P557" s="78" t="str">
        <f t="shared" si="129"/>
        <v/>
      </c>
      <c r="Q557" s="31" t="str">
        <f>INDEX(Assembler!$E$13:$G$512,M557,N557+1)</f>
        <v/>
      </c>
      <c r="R557" s="81"/>
      <c r="S557" s="31" t="str">
        <f t="shared" si="130"/>
        <v/>
      </c>
      <c r="T557" s="31">
        <f t="shared" si="134"/>
        <v>1</v>
      </c>
      <c r="U557" s="31" t="str">
        <f t="shared" si="122"/>
        <v/>
      </c>
      <c r="V557" s="31" t="str">
        <f t="shared" si="123"/>
        <v/>
      </c>
      <c r="W557" s="31" t="str">
        <f>IF(LEN(U557)=0,"",SUM(T$5:T557))</f>
        <v/>
      </c>
      <c r="X557" s="31" t="str">
        <f t="shared" si="124"/>
        <v/>
      </c>
      <c r="Y557" s="31" t="str">
        <f t="shared" si="131"/>
        <v/>
      </c>
    </row>
    <row r="558" spans="1:25" x14ac:dyDescent="0.2">
      <c r="A558" s="127"/>
      <c r="B558" s="82" t="str">
        <f t="shared" si="120"/>
        <v/>
      </c>
      <c r="C558" s="82" t="str">
        <f t="shared" si="121"/>
        <v/>
      </c>
      <c r="D558" s="127"/>
      <c r="E558" s="82" t="str">
        <f t="shared" si="125"/>
        <v/>
      </c>
      <c r="F558" s="82" t="str">
        <f t="shared" si="126"/>
        <v/>
      </c>
      <c r="G558" s="127"/>
      <c r="H558" s="75" t="str">
        <f t="shared" si="127"/>
        <v/>
      </c>
      <c r="I558" s="127"/>
      <c r="J558" s="75" t="str">
        <f t="shared" si="132"/>
        <v/>
      </c>
      <c r="K558" s="127"/>
      <c r="L558" s="31">
        <v>553</v>
      </c>
      <c r="M558" s="31">
        <f t="shared" si="133"/>
        <v>185</v>
      </c>
      <c r="N558" s="31">
        <f t="shared" si="128"/>
        <v>1</v>
      </c>
      <c r="O558" s="31" t="str">
        <f>IF(LEN(Q558)=0,"",DEC2HEX(MOD(HEX2DEC(INDEX(Assembler!$D$13:$D$512,M558))+N558,65536),4))</f>
        <v/>
      </c>
      <c r="P558" s="78" t="str">
        <f t="shared" si="129"/>
        <v/>
      </c>
      <c r="Q558" s="31" t="str">
        <f>INDEX(Assembler!$E$13:$G$512,M558,N558+1)</f>
        <v/>
      </c>
      <c r="R558" s="81"/>
      <c r="S558" s="31" t="str">
        <f t="shared" si="130"/>
        <v/>
      </c>
      <c r="T558" s="31">
        <f t="shared" si="134"/>
        <v>1</v>
      </c>
      <c r="U558" s="31" t="str">
        <f t="shared" si="122"/>
        <v/>
      </c>
      <c r="V558" s="31" t="str">
        <f t="shared" si="123"/>
        <v/>
      </c>
      <c r="W558" s="31" t="str">
        <f>IF(LEN(U558)=0,"",SUM(T$5:T558))</f>
        <v/>
      </c>
      <c r="X558" s="31" t="str">
        <f t="shared" si="124"/>
        <v/>
      </c>
      <c r="Y558" s="31" t="str">
        <f t="shared" si="131"/>
        <v/>
      </c>
    </row>
    <row r="559" spans="1:25" x14ac:dyDescent="0.2">
      <c r="A559" s="127"/>
      <c r="B559" s="82" t="str">
        <f t="shared" si="120"/>
        <v/>
      </c>
      <c r="C559" s="82" t="str">
        <f t="shared" si="121"/>
        <v/>
      </c>
      <c r="D559" s="127"/>
      <c r="E559" s="82" t="str">
        <f t="shared" si="125"/>
        <v/>
      </c>
      <c r="F559" s="82" t="str">
        <f t="shared" si="126"/>
        <v/>
      </c>
      <c r="G559" s="127"/>
      <c r="H559" s="75" t="str">
        <f t="shared" si="127"/>
        <v/>
      </c>
      <c r="I559" s="127"/>
      <c r="J559" s="75" t="str">
        <f t="shared" si="132"/>
        <v/>
      </c>
      <c r="K559" s="127"/>
      <c r="L559" s="31">
        <v>554</v>
      </c>
      <c r="M559" s="31">
        <f t="shared" si="133"/>
        <v>185</v>
      </c>
      <c r="N559" s="31">
        <f t="shared" si="128"/>
        <v>2</v>
      </c>
      <c r="O559" s="31" t="str">
        <f>IF(LEN(Q559)=0,"",DEC2HEX(MOD(HEX2DEC(INDEX(Assembler!$D$13:$D$512,M559))+N559,65536),4))</f>
        <v/>
      </c>
      <c r="P559" s="78" t="str">
        <f t="shared" si="129"/>
        <v/>
      </c>
      <c r="Q559" s="31" t="str">
        <f>INDEX(Assembler!$E$13:$G$512,M559,N559+1)</f>
        <v/>
      </c>
      <c r="R559" s="81"/>
      <c r="S559" s="31" t="str">
        <f t="shared" si="130"/>
        <v/>
      </c>
      <c r="T559" s="31">
        <f t="shared" si="134"/>
        <v>1</v>
      </c>
      <c r="U559" s="31" t="str">
        <f t="shared" si="122"/>
        <v/>
      </c>
      <c r="V559" s="31" t="str">
        <f t="shared" si="123"/>
        <v/>
      </c>
      <c r="W559" s="31" t="str">
        <f>IF(LEN(U559)=0,"",SUM(T$5:T559))</f>
        <v/>
      </c>
      <c r="X559" s="31" t="str">
        <f t="shared" si="124"/>
        <v/>
      </c>
      <c r="Y559" s="31" t="str">
        <f t="shared" si="131"/>
        <v/>
      </c>
    </row>
    <row r="560" spans="1:25" x14ac:dyDescent="0.2">
      <c r="A560" s="127"/>
      <c r="B560" s="82" t="str">
        <f t="shared" si="120"/>
        <v/>
      </c>
      <c r="C560" s="82" t="str">
        <f t="shared" si="121"/>
        <v/>
      </c>
      <c r="D560" s="127"/>
      <c r="E560" s="82" t="str">
        <f t="shared" si="125"/>
        <v/>
      </c>
      <c r="F560" s="82" t="str">
        <f t="shared" si="126"/>
        <v/>
      </c>
      <c r="G560" s="127"/>
      <c r="H560" s="75" t="str">
        <f t="shared" si="127"/>
        <v/>
      </c>
      <c r="I560" s="127"/>
      <c r="J560" s="75" t="str">
        <f t="shared" si="132"/>
        <v/>
      </c>
      <c r="K560" s="127"/>
      <c r="L560" s="31">
        <v>555</v>
      </c>
      <c r="M560" s="31">
        <f t="shared" si="133"/>
        <v>186</v>
      </c>
      <c r="N560" s="31">
        <f t="shared" si="128"/>
        <v>0</v>
      </c>
      <c r="O560" s="31" t="str">
        <f>IF(LEN(Q560)=0,"",DEC2HEX(MOD(HEX2DEC(INDEX(Assembler!$D$13:$D$512,M560))+N560,65536),4))</f>
        <v/>
      </c>
      <c r="P560" s="78" t="str">
        <f t="shared" si="129"/>
        <v/>
      </c>
      <c r="Q560" s="31" t="str">
        <f>INDEX(Assembler!$E$13:$G$512,M560,N560+1)</f>
        <v/>
      </c>
      <c r="R560" s="81"/>
      <c r="S560" s="31" t="str">
        <f t="shared" si="130"/>
        <v/>
      </c>
      <c r="T560" s="31">
        <f t="shared" si="134"/>
        <v>1</v>
      </c>
      <c r="U560" s="31" t="str">
        <f t="shared" si="122"/>
        <v/>
      </c>
      <c r="V560" s="31" t="str">
        <f t="shared" si="123"/>
        <v/>
      </c>
      <c r="W560" s="31" t="str">
        <f>IF(LEN(U560)=0,"",SUM(T$5:T560))</f>
        <v/>
      </c>
      <c r="X560" s="31" t="str">
        <f t="shared" si="124"/>
        <v/>
      </c>
      <c r="Y560" s="31" t="str">
        <f t="shared" si="131"/>
        <v/>
      </c>
    </row>
    <row r="561" spans="1:25" x14ac:dyDescent="0.2">
      <c r="A561" s="127"/>
      <c r="B561" s="82" t="str">
        <f t="shared" si="120"/>
        <v/>
      </c>
      <c r="C561" s="82" t="str">
        <f t="shared" si="121"/>
        <v/>
      </c>
      <c r="D561" s="127"/>
      <c r="E561" s="82" t="str">
        <f t="shared" si="125"/>
        <v/>
      </c>
      <c r="F561" s="82" t="str">
        <f t="shared" si="126"/>
        <v/>
      </c>
      <c r="G561" s="127"/>
      <c r="H561" s="75" t="str">
        <f t="shared" si="127"/>
        <v/>
      </c>
      <c r="I561" s="127"/>
      <c r="J561" s="75" t="str">
        <f t="shared" si="132"/>
        <v/>
      </c>
      <c r="K561" s="127"/>
      <c r="L561" s="31">
        <v>556</v>
      </c>
      <c r="M561" s="31">
        <f t="shared" si="133"/>
        <v>186</v>
      </c>
      <c r="N561" s="31">
        <f t="shared" si="128"/>
        <v>1</v>
      </c>
      <c r="O561" s="31" t="str">
        <f>IF(LEN(Q561)=0,"",DEC2HEX(MOD(HEX2DEC(INDEX(Assembler!$D$13:$D$512,M561))+N561,65536),4))</f>
        <v/>
      </c>
      <c r="P561" s="78" t="str">
        <f t="shared" si="129"/>
        <v/>
      </c>
      <c r="Q561" s="31" t="str">
        <f>INDEX(Assembler!$E$13:$G$512,M561,N561+1)</f>
        <v/>
      </c>
      <c r="R561" s="81"/>
      <c r="S561" s="31" t="str">
        <f t="shared" si="130"/>
        <v/>
      </c>
      <c r="T561" s="31">
        <f t="shared" si="134"/>
        <v>1</v>
      </c>
      <c r="U561" s="31" t="str">
        <f t="shared" si="122"/>
        <v/>
      </c>
      <c r="V561" s="31" t="str">
        <f t="shared" si="123"/>
        <v/>
      </c>
      <c r="W561" s="31" t="str">
        <f>IF(LEN(U561)=0,"",SUM(T$5:T561))</f>
        <v/>
      </c>
      <c r="X561" s="31" t="str">
        <f t="shared" si="124"/>
        <v/>
      </c>
      <c r="Y561" s="31" t="str">
        <f t="shared" si="131"/>
        <v/>
      </c>
    </row>
    <row r="562" spans="1:25" x14ac:dyDescent="0.2">
      <c r="A562" s="127"/>
      <c r="B562" s="82" t="str">
        <f t="shared" si="120"/>
        <v/>
      </c>
      <c r="C562" s="82" t="str">
        <f t="shared" si="121"/>
        <v/>
      </c>
      <c r="D562" s="127"/>
      <c r="E562" s="82" t="str">
        <f t="shared" si="125"/>
        <v/>
      </c>
      <c r="F562" s="82" t="str">
        <f t="shared" si="126"/>
        <v/>
      </c>
      <c r="G562" s="127"/>
      <c r="H562" s="75" t="str">
        <f t="shared" si="127"/>
        <v/>
      </c>
      <c r="I562" s="127"/>
      <c r="J562" s="75" t="str">
        <f t="shared" si="132"/>
        <v/>
      </c>
      <c r="K562" s="127"/>
      <c r="L562" s="31">
        <v>557</v>
      </c>
      <c r="M562" s="31">
        <f t="shared" si="133"/>
        <v>186</v>
      </c>
      <c r="N562" s="31">
        <f t="shared" si="128"/>
        <v>2</v>
      </c>
      <c r="O562" s="31" t="str">
        <f>IF(LEN(Q562)=0,"",DEC2HEX(MOD(HEX2DEC(INDEX(Assembler!$D$13:$D$512,M562))+N562,65536),4))</f>
        <v/>
      </c>
      <c r="P562" s="78" t="str">
        <f t="shared" si="129"/>
        <v/>
      </c>
      <c r="Q562" s="31" t="str">
        <f>INDEX(Assembler!$E$13:$G$512,M562,N562+1)</f>
        <v/>
      </c>
      <c r="R562" s="81"/>
      <c r="S562" s="31" t="str">
        <f t="shared" si="130"/>
        <v/>
      </c>
      <c r="T562" s="31">
        <f t="shared" si="134"/>
        <v>1</v>
      </c>
      <c r="U562" s="31" t="str">
        <f t="shared" si="122"/>
        <v/>
      </c>
      <c r="V562" s="31" t="str">
        <f t="shared" si="123"/>
        <v/>
      </c>
      <c r="W562" s="31" t="str">
        <f>IF(LEN(U562)=0,"",SUM(T$5:T562))</f>
        <v/>
      </c>
      <c r="X562" s="31" t="str">
        <f t="shared" si="124"/>
        <v/>
      </c>
      <c r="Y562" s="31" t="str">
        <f t="shared" si="131"/>
        <v/>
      </c>
    </row>
    <row r="563" spans="1:25" x14ac:dyDescent="0.2">
      <c r="A563" s="127"/>
      <c r="B563" s="82" t="str">
        <f t="shared" si="120"/>
        <v/>
      </c>
      <c r="C563" s="82" t="str">
        <f t="shared" si="121"/>
        <v/>
      </c>
      <c r="D563" s="127"/>
      <c r="E563" s="82" t="str">
        <f t="shared" si="125"/>
        <v/>
      </c>
      <c r="F563" s="82" t="str">
        <f t="shared" si="126"/>
        <v/>
      </c>
      <c r="G563" s="127"/>
      <c r="H563" s="75" t="str">
        <f t="shared" si="127"/>
        <v/>
      </c>
      <c r="I563" s="127"/>
      <c r="J563" s="75" t="str">
        <f t="shared" si="132"/>
        <v/>
      </c>
      <c r="K563" s="127"/>
      <c r="L563" s="31">
        <v>558</v>
      </c>
      <c r="M563" s="31">
        <f t="shared" si="133"/>
        <v>187</v>
      </c>
      <c r="N563" s="31">
        <f t="shared" si="128"/>
        <v>0</v>
      </c>
      <c r="O563" s="31" t="str">
        <f>IF(LEN(Q563)=0,"",DEC2HEX(MOD(HEX2DEC(INDEX(Assembler!$D$13:$D$512,M563))+N563,65536),4))</f>
        <v/>
      </c>
      <c r="P563" s="78" t="str">
        <f t="shared" si="129"/>
        <v/>
      </c>
      <c r="Q563" s="31" t="str">
        <f>INDEX(Assembler!$E$13:$G$512,M563,N563+1)</f>
        <v/>
      </c>
      <c r="R563" s="81"/>
      <c r="S563" s="31" t="str">
        <f t="shared" si="130"/>
        <v/>
      </c>
      <c r="T563" s="31">
        <f t="shared" si="134"/>
        <v>1</v>
      </c>
      <c r="U563" s="31" t="str">
        <f t="shared" si="122"/>
        <v/>
      </c>
      <c r="V563" s="31" t="str">
        <f t="shared" si="123"/>
        <v/>
      </c>
      <c r="W563" s="31" t="str">
        <f>IF(LEN(U563)=0,"",SUM(T$5:T563))</f>
        <v/>
      </c>
      <c r="X563" s="31" t="str">
        <f t="shared" si="124"/>
        <v/>
      </c>
      <c r="Y563" s="31" t="str">
        <f t="shared" si="131"/>
        <v/>
      </c>
    </row>
    <row r="564" spans="1:25" x14ac:dyDescent="0.2">
      <c r="A564" s="127"/>
      <c r="B564" s="82" t="str">
        <f t="shared" si="120"/>
        <v/>
      </c>
      <c r="C564" s="82" t="str">
        <f t="shared" si="121"/>
        <v/>
      </c>
      <c r="D564" s="127"/>
      <c r="E564" s="82" t="str">
        <f t="shared" si="125"/>
        <v/>
      </c>
      <c r="F564" s="82" t="str">
        <f t="shared" si="126"/>
        <v/>
      </c>
      <c r="G564" s="127"/>
      <c r="H564" s="75" t="str">
        <f t="shared" si="127"/>
        <v/>
      </c>
      <c r="I564" s="127"/>
      <c r="J564" s="75" t="str">
        <f t="shared" si="132"/>
        <v/>
      </c>
      <c r="K564" s="127"/>
      <c r="L564" s="31">
        <v>559</v>
      </c>
      <c r="M564" s="31">
        <f t="shared" si="133"/>
        <v>187</v>
      </c>
      <c r="N564" s="31">
        <f t="shared" si="128"/>
        <v>1</v>
      </c>
      <c r="O564" s="31" t="str">
        <f>IF(LEN(Q564)=0,"",DEC2HEX(MOD(HEX2DEC(INDEX(Assembler!$D$13:$D$512,M564))+N564,65536),4))</f>
        <v/>
      </c>
      <c r="P564" s="78" t="str">
        <f t="shared" si="129"/>
        <v/>
      </c>
      <c r="Q564" s="31" t="str">
        <f>INDEX(Assembler!$E$13:$G$512,M564,N564+1)</f>
        <v/>
      </c>
      <c r="R564" s="81"/>
      <c r="S564" s="31" t="str">
        <f t="shared" si="130"/>
        <v/>
      </c>
      <c r="T564" s="31">
        <f t="shared" si="134"/>
        <v>1</v>
      </c>
      <c r="U564" s="31" t="str">
        <f t="shared" si="122"/>
        <v/>
      </c>
      <c r="V564" s="31" t="str">
        <f t="shared" si="123"/>
        <v/>
      </c>
      <c r="W564" s="31" t="str">
        <f>IF(LEN(U564)=0,"",SUM(T$5:T564))</f>
        <v/>
      </c>
      <c r="X564" s="31" t="str">
        <f t="shared" si="124"/>
        <v/>
      </c>
      <c r="Y564" s="31" t="str">
        <f t="shared" si="131"/>
        <v/>
      </c>
    </row>
    <row r="565" spans="1:25" x14ac:dyDescent="0.2">
      <c r="A565" s="127"/>
      <c r="B565" s="82" t="str">
        <f t="shared" si="120"/>
        <v/>
      </c>
      <c r="C565" s="82" t="str">
        <f t="shared" si="121"/>
        <v/>
      </c>
      <c r="D565" s="127"/>
      <c r="E565" s="82" t="str">
        <f t="shared" si="125"/>
        <v/>
      </c>
      <c r="F565" s="82" t="str">
        <f t="shared" si="126"/>
        <v/>
      </c>
      <c r="G565" s="127"/>
      <c r="H565" s="75" t="str">
        <f t="shared" si="127"/>
        <v/>
      </c>
      <c r="I565" s="127"/>
      <c r="J565" s="75" t="str">
        <f t="shared" si="132"/>
        <v/>
      </c>
      <c r="K565" s="127"/>
      <c r="L565" s="31">
        <v>560</v>
      </c>
      <c r="M565" s="31">
        <f t="shared" si="133"/>
        <v>187</v>
      </c>
      <c r="N565" s="31">
        <f t="shared" si="128"/>
        <v>2</v>
      </c>
      <c r="O565" s="31" t="str">
        <f>IF(LEN(Q565)=0,"",DEC2HEX(MOD(HEX2DEC(INDEX(Assembler!$D$13:$D$512,M565))+N565,65536),4))</f>
        <v/>
      </c>
      <c r="P565" s="78" t="str">
        <f t="shared" si="129"/>
        <v/>
      </c>
      <c r="Q565" s="31" t="str">
        <f>INDEX(Assembler!$E$13:$G$512,M565,N565+1)</f>
        <v/>
      </c>
      <c r="R565" s="81"/>
      <c r="S565" s="31" t="str">
        <f t="shared" si="130"/>
        <v/>
      </c>
      <c r="T565" s="31">
        <f t="shared" si="134"/>
        <v>1</v>
      </c>
      <c r="U565" s="31" t="str">
        <f t="shared" si="122"/>
        <v/>
      </c>
      <c r="V565" s="31" t="str">
        <f t="shared" si="123"/>
        <v/>
      </c>
      <c r="W565" s="31" t="str">
        <f>IF(LEN(U565)=0,"",SUM(T$5:T565))</f>
        <v/>
      </c>
      <c r="X565" s="31" t="str">
        <f t="shared" si="124"/>
        <v/>
      </c>
      <c r="Y565" s="31" t="str">
        <f t="shared" si="131"/>
        <v/>
      </c>
    </row>
    <row r="566" spans="1:25" x14ac:dyDescent="0.2">
      <c r="A566" s="127"/>
      <c r="B566" s="82" t="str">
        <f t="shared" si="120"/>
        <v/>
      </c>
      <c r="C566" s="82" t="str">
        <f t="shared" si="121"/>
        <v/>
      </c>
      <c r="D566" s="127"/>
      <c r="E566" s="82" t="str">
        <f t="shared" si="125"/>
        <v/>
      </c>
      <c r="F566" s="82" t="str">
        <f t="shared" si="126"/>
        <v/>
      </c>
      <c r="G566" s="127"/>
      <c r="H566" s="75" t="str">
        <f t="shared" si="127"/>
        <v/>
      </c>
      <c r="I566" s="127"/>
      <c r="J566" s="75" t="str">
        <f t="shared" si="132"/>
        <v/>
      </c>
      <c r="K566" s="127"/>
      <c r="L566" s="31">
        <v>561</v>
      </c>
      <c r="M566" s="31">
        <f t="shared" si="133"/>
        <v>188</v>
      </c>
      <c r="N566" s="31">
        <f t="shared" si="128"/>
        <v>0</v>
      </c>
      <c r="O566" s="31" t="str">
        <f>IF(LEN(Q566)=0,"",DEC2HEX(MOD(HEX2DEC(INDEX(Assembler!$D$13:$D$512,M566))+N566,65536),4))</f>
        <v/>
      </c>
      <c r="P566" s="78" t="str">
        <f t="shared" si="129"/>
        <v/>
      </c>
      <c r="Q566" s="31" t="str">
        <f>INDEX(Assembler!$E$13:$G$512,M566,N566+1)</f>
        <v/>
      </c>
      <c r="R566" s="81"/>
      <c r="S566" s="31" t="str">
        <f t="shared" si="130"/>
        <v/>
      </c>
      <c r="T566" s="31">
        <f t="shared" si="134"/>
        <v>1</v>
      </c>
      <c r="U566" s="31" t="str">
        <f t="shared" si="122"/>
        <v/>
      </c>
      <c r="V566" s="31" t="str">
        <f t="shared" si="123"/>
        <v/>
      </c>
      <c r="W566" s="31" t="str">
        <f>IF(LEN(U566)=0,"",SUM(T$5:T566))</f>
        <v/>
      </c>
      <c r="X566" s="31" t="str">
        <f t="shared" si="124"/>
        <v/>
      </c>
      <c r="Y566" s="31" t="str">
        <f t="shared" si="131"/>
        <v/>
      </c>
    </row>
    <row r="567" spans="1:25" x14ac:dyDescent="0.2">
      <c r="A567" s="127"/>
      <c r="B567" s="82" t="str">
        <f t="shared" si="120"/>
        <v/>
      </c>
      <c r="C567" s="82" t="str">
        <f t="shared" si="121"/>
        <v/>
      </c>
      <c r="D567" s="127"/>
      <c r="E567" s="82" t="str">
        <f t="shared" si="125"/>
        <v/>
      </c>
      <c r="F567" s="82" t="str">
        <f t="shared" si="126"/>
        <v/>
      </c>
      <c r="G567" s="127"/>
      <c r="H567" s="75" t="str">
        <f t="shared" si="127"/>
        <v/>
      </c>
      <c r="I567" s="127"/>
      <c r="J567" s="75" t="str">
        <f t="shared" si="132"/>
        <v/>
      </c>
      <c r="K567" s="127"/>
      <c r="L567" s="31">
        <v>562</v>
      </c>
      <c r="M567" s="31">
        <f t="shared" si="133"/>
        <v>188</v>
      </c>
      <c r="N567" s="31">
        <f t="shared" si="128"/>
        <v>1</v>
      </c>
      <c r="O567" s="31" t="str">
        <f>IF(LEN(Q567)=0,"",DEC2HEX(MOD(HEX2DEC(INDEX(Assembler!$D$13:$D$512,M567))+N567,65536),4))</f>
        <v/>
      </c>
      <c r="P567" s="78" t="str">
        <f t="shared" si="129"/>
        <v/>
      </c>
      <c r="Q567" s="31" t="str">
        <f>INDEX(Assembler!$E$13:$G$512,M567,N567+1)</f>
        <v/>
      </c>
      <c r="R567" s="81"/>
      <c r="S567" s="31" t="str">
        <f t="shared" si="130"/>
        <v/>
      </c>
      <c r="T567" s="31">
        <f t="shared" si="134"/>
        <v>1</v>
      </c>
      <c r="U567" s="31" t="str">
        <f t="shared" si="122"/>
        <v/>
      </c>
      <c r="V567" s="31" t="str">
        <f t="shared" si="123"/>
        <v/>
      </c>
      <c r="W567" s="31" t="str">
        <f>IF(LEN(U567)=0,"",SUM(T$5:T567))</f>
        <v/>
      </c>
      <c r="X567" s="31" t="str">
        <f t="shared" si="124"/>
        <v/>
      </c>
      <c r="Y567" s="31" t="str">
        <f t="shared" si="131"/>
        <v/>
      </c>
    </row>
    <row r="568" spans="1:25" x14ac:dyDescent="0.2">
      <c r="A568" s="127"/>
      <c r="B568" s="82" t="str">
        <f t="shared" si="120"/>
        <v/>
      </c>
      <c r="C568" s="82" t="str">
        <f t="shared" si="121"/>
        <v/>
      </c>
      <c r="D568" s="127"/>
      <c r="E568" s="82" t="str">
        <f t="shared" si="125"/>
        <v/>
      </c>
      <c r="F568" s="82" t="str">
        <f t="shared" si="126"/>
        <v/>
      </c>
      <c r="G568" s="127"/>
      <c r="H568" s="75" t="str">
        <f t="shared" si="127"/>
        <v/>
      </c>
      <c r="I568" s="127"/>
      <c r="J568" s="75" t="str">
        <f t="shared" si="132"/>
        <v/>
      </c>
      <c r="K568" s="127"/>
      <c r="L568" s="31">
        <v>563</v>
      </c>
      <c r="M568" s="31">
        <f t="shared" si="133"/>
        <v>188</v>
      </c>
      <c r="N568" s="31">
        <f t="shared" si="128"/>
        <v>2</v>
      </c>
      <c r="O568" s="31" t="str">
        <f>IF(LEN(Q568)=0,"",DEC2HEX(MOD(HEX2DEC(INDEX(Assembler!$D$13:$D$512,M568))+N568,65536),4))</f>
        <v/>
      </c>
      <c r="P568" s="78" t="str">
        <f t="shared" si="129"/>
        <v/>
      </c>
      <c r="Q568" s="31" t="str">
        <f>INDEX(Assembler!$E$13:$G$512,M568,N568+1)</f>
        <v/>
      </c>
      <c r="R568" s="81"/>
      <c r="S568" s="31" t="str">
        <f t="shared" si="130"/>
        <v/>
      </c>
      <c r="T568" s="31">
        <f t="shared" si="134"/>
        <v>1</v>
      </c>
      <c r="U568" s="31" t="str">
        <f t="shared" si="122"/>
        <v/>
      </c>
      <c r="V568" s="31" t="str">
        <f t="shared" si="123"/>
        <v/>
      </c>
      <c r="W568" s="31" t="str">
        <f>IF(LEN(U568)=0,"",SUM(T$5:T568))</f>
        <v/>
      </c>
      <c r="X568" s="31" t="str">
        <f t="shared" si="124"/>
        <v/>
      </c>
      <c r="Y568" s="31" t="str">
        <f t="shared" si="131"/>
        <v/>
      </c>
    </row>
    <row r="569" spans="1:25" x14ac:dyDescent="0.2">
      <c r="A569" s="127"/>
      <c r="B569" s="82" t="str">
        <f t="shared" si="120"/>
        <v/>
      </c>
      <c r="C569" s="82" t="str">
        <f t="shared" si="121"/>
        <v/>
      </c>
      <c r="D569" s="127"/>
      <c r="E569" s="82" t="str">
        <f t="shared" si="125"/>
        <v/>
      </c>
      <c r="F569" s="82" t="str">
        <f t="shared" si="126"/>
        <v/>
      </c>
      <c r="G569" s="127"/>
      <c r="H569" s="75" t="str">
        <f t="shared" si="127"/>
        <v/>
      </c>
      <c r="I569" s="127"/>
      <c r="J569" s="75" t="str">
        <f t="shared" si="132"/>
        <v/>
      </c>
      <c r="K569" s="127"/>
      <c r="L569" s="31">
        <v>564</v>
      </c>
      <c r="M569" s="31">
        <f t="shared" si="133"/>
        <v>189</v>
      </c>
      <c r="N569" s="31">
        <f t="shared" si="128"/>
        <v>0</v>
      </c>
      <c r="O569" s="31" t="str">
        <f>IF(LEN(Q569)=0,"",DEC2HEX(MOD(HEX2DEC(INDEX(Assembler!$D$13:$D$512,M569))+N569,65536),4))</f>
        <v/>
      </c>
      <c r="P569" s="78" t="str">
        <f t="shared" si="129"/>
        <v/>
      </c>
      <c r="Q569" s="31" t="str">
        <f>INDEX(Assembler!$E$13:$G$512,M569,N569+1)</f>
        <v/>
      </c>
      <c r="R569" s="81"/>
      <c r="S569" s="31" t="str">
        <f t="shared" si="130"/>
        <v/>
      </c>
      <c r="T569" s="31">
        <f t="shared" si="134"/>
        <v>1</v>
      </c>
      <c r="U569" s="31" t="str">
        <f t="shared" si="122"/>
        <v/>
      </c>
      <c r="V569" s="31" t="str">
        <f t="shared" si="123"/>
        <v/>
      </c>
      <c r="W569" s="31" t="str">
        <f>IF(LEN(U569)=0,"",SUM(T$5:T569))</f>
        <v/>
      </c>
      <c r="X569" s="31" t="str">
        <f t="shared" si="124"/>
        <v/>
      </c>
      <c r="Y569" s="31" t="str">
        <f t="shared" si="131"/>
        <v/>
      </c>
    </row>
    <row r="570" spans="1:25" x14ac:dyDescent="0.2">
      <c r="A570" s="127"/>
      <c r="B570" s="82" t="str">
        <f t="shared" si="120"/>
        <v/>
      </c>
      <c r="C570" s="82" t="str">
        <f t="shared" si="121"/>
        <v/>
      </c>
      <c r="D570" s="127"/>
      <c r="E570" s="82" t="str">
        <f t="shared" si="125"/>
        <v/>
      </c>
      <c r="F570" s="82" t="str">
        <f t="shared" si="126"/>
        <v/>
      </c>
      <c r="G570" s="127"/>
      <c r="H570" s="75" t="str">
        <f t="shared" si="127"/>
        <v/>
      </c>
      <c r="I570" s="127"/>
      <c r="J570" s="75" t="str">
        <f t="shared" si="132"/>
        <v/>
      </c>
      <c r="K570" s="127"/>
      <c r="L570" s="31">
        <v>565</v>
      </c>
      <c r="M570" s="31">
        <f t="shared" si="133"/>
        <v>189</v>
      </c>
      <c r="N570" s="31">
        <f t="shared" si="128"/>
        <v>1</v>
      </c>
      <c r="O570" s="31" t="str">
        <f>IF(LEN(Q570)=0,"",DEC2HEX(MOD(HEX2DEC(INDEX(Assembler!$D$13:$D$512,M570))+N570,65536),4))</f>
        <v/>
      </c>
      <c r="P570" s="78" t="str">
        <f t="shared" si="129"/>
        <v/>
      </c>
      <c r="Q570" s="31" t="str">
        <f>INDEX(Assembler!$E$13:$G$512,M570,N570+1)</f>
        <v/>
      </c>
      <c r="R570" s="81"/>
      <c r="S570" s="31" t="str">
        <f t="shared" si="130"/>
        <v/>
      </c>
      <c r="T570" s="31">
        <f t="shared" si="134"/>
        <v>1</v>
      </c>
      <c r="U570" s="31" t="str">
        <f t="shared" si="122"/>
        <v/>
      </c>
      <c r="V570" s="31" t="str">
        <f t="shared" si="123"/>
        <v/>
      </c>
      <c r="W570" s="31" t="str">
        <f>IF(LEN(U570)=0,"",SUM(T$5:T570))</f>
        <v/>
      </c>
      <c r="X570" s="31" t="str">
        <f t="shared" si="124"/>
        <v/>
      </c>
      <c r="Y570" s="31" t="str">
        <f t="shared" si="131"/>
        <v/>
      </c>
    </row>
    <row r="571" spans="1:25" x14ac:dyDescent="0.2">
      <c r="A571" s="127"/>
      <c r="B571" s="82" t="str">
        <f t="shared" si="120"/>
        <v/>
      </c>
      <c r="C571" s="82" t="str">
        <f t="shared" si="121"/>
        <v/>
      </c>
      <c r="D571" s="127"/>
      <c r="E571" s="82" t="str">
        <f t="shared" si="125"/>
        <v/>
      </c>
      <c r="F571" s="82" t="str">
        <f t="shared" si="126"/>
        <v/>
      </c>
      <c r="G571" s="127"/>
      <c r="H571" s="75" t="str">
        <f t="shared" si="127"/>
        <v/>
      </c>
      <c r="I571" s="127"/>
      <c r="J571" s="75" t="str">
        <f t="shared" si="132"/>
        <v/>
      </c>
      <c r="K571" s="127"/>
      <c r="L571" s="31">
        <v>566</v>
      </c>
      <c r="M571" s="31">
        <f t="shared" si="133"/>
        <v>189</v>
      </c>
      <c r="N571" s="31">
        <f t="shared" si="128"/>
        <v>2</v>
      </c>
      <c r="O571" s="31" t="str">
        <f>IF(LEN(Q571)=0,"",DEC2HEX(MOD(HEX2DEC(INDEX(Assembler!$D$13:$D$512,M571))+N571,65536),4))</f>
        <v/>
      </c>
      <c r="P571" s="78" t="str">
        <f t="shared" si="129"/>
        <v/>
      </c>
      <c r="Q571" s="31" t="str">
        <f>INDEX(Assembler!$E$13:$G$512,M571,N571+1)</f>
        <v/>
      </c>
      <c r="R571" s="81"/>
      <c r="S571" s="31" t="str">
        <f t="shared" si="130"/>
        <v/>
      </c>
      <c r="T571" s="31">
        <f t="shared" si="134"/>
        <v>1</v>
      </c>
      <c r="U571" s="31" t="str">
        <f t="shared" si="122"/>
        <v/>
      </c>
      <c r="V571" s="31" t="str">
        <f t="shared" si="123"/>
        <v/>
      </c>
      <c r="W571" s="31" t="str">
        <f>IF(LEN(U571)=0,"",SUM(T$5:T571))</f>
        <v/>
      </c>
      <c r="X571" s="31" t="str">
        <f t="shared" si="124"/>
        <v/>
      </c>
      <c r="Y571" s="31" t="str">
        <f t="shared" si="131"/>
        <v/>
      </c>
    </row>
    <row r="572" spans="1:25" x14ac:dyDescent="0.2">
      <c r="A572" s="127"/>
      <c r="B572" s="82" t="str">
        <f t="shared" si="120"/>
        <v/>
      </c>
      <c r="C572" s="82" t="str">
        <f t="shared" si="121"/>
        <v/>
      </c>
      <c r="D572" s="127"/>
      <c r="E572" s="82" t="str">
        <f t="shared" si="125"/>
        <v/>
      </c>
      <c r="F572" s="82" t="str">
        <f t="shared" si="126"/>
        <v/>
      </c>
      <c r="G572" s="127"/>
      <c r="H572" s="75" t="str">
        <f t="shared" si="127"/>
        <v/>
      </c>
      <c r="I572" s="127"/>
      <c r="J572" s="75" t="str">
        <f t="shared" si="132"/>
        <v/>
      </c>
      <c r="K572" s="127"/>
      <c r="L572" s="31">
        <v>567</v>
      </c>
      <c r="M572" s="31">
        <f t="shared" si="133"/>
        <v>190</v>
      </c>
      <c r="N572" s="31">
        <f t="shared" si="128"/>
        <v>0</v>
      </c>
      <c r="O572" s="31" t="str">
        <f>IF(LEN(Q572)=0,"",DEC2HEX(MOD(HEX2DEC(INDEX(Assembler!$D$13:$D$512,M572))+N572,65536),4))</f>
        <v/>
      </c>
      <c r="P572" s="78" t="str">
        <f t="shared" si="129"/>
        <v/>
      </c>
      <c r="Q572" s="31" t="str">
        <f>INDEX(Assembler!$E$13:$G$512,M572,N572+1)</f>
        <v/>
      </c>
      <c r="R572" s="81"/>
      <c r="S572" s="31" t="str">
        <f t="shared" si="130"/>
        <v/>
      </c>
      <c r="T572" s="31">
        <f t="shared" si="134"/>
        <v>1</v>
      </c>
      <c r="U572" s="31" t="str">
        <f t="shared" si="122"/>
        <v/>
      </c>
      <c r="V572" s="31" t="str">
        <f t="shared" si="123"/>
        <v/>
      </c>
      <c r="W572" s="31" t="str">
        <f>IF(LEN(U572)=0,"",SUM(T$5:T572))</f>
        <v/>
      </c>
      <c r="X572" s="31" t="str">
        <f t="shared" si="124"/>
        <v/>
      </c>
      <c r="Y572" s="31" t="str">
        <f t="shared" si="131"/>
        <v/>
      </c>
    </row>
    <row r="573" spans="1:25" x14ac:dyDescent="0.2">
      <c r="A573" s="127"/>
      <c r="B573" s="82" t="str">
        <f t="shared" si="120"/>
        <v/>
      </c>
      <c r="C573" s="82" t="str">
        <f t="shared" si="121"/>
        <v/>
      </c>
      <c r="D573" s="127"/>
      <c r="E573" s="82" t="str">
        <f t="shared" si="125"/>
        <v/>
      </c>
      <c r="F573" s="82" t="str">
        <f t="shared" si="126"/>
        <v/>
      </c>
      <c r="G573" s="127"/>
      <c r="H573" s="75" t="str">
        <f t="shared" si="127"/>
        <v/>
      </c>
      <c r="I573" s="127"/>
      <c r="J573" s="75" t="str">
        <f t="shared" si="132"/>
        <v/>
      </c>
      <c r="K573" s="127"/>
      <c r="L573" s="31">
        <v>568</v>
      </c>
      <c r="M573" s="31">
        <f t="shared" si="133"/>
        <v>190</v>
      </c>
      <c r="N573" s="31">
        <f t="shared" si="128"/>
        <v>1</v>
      </c>
      <c r="O573" s="31" t="str">
        <f>IF(LEN(Q573)=0,"",DEC2HEX(MOD(HEX2DEC(INDEX(Assembler!$D$13:$D$512,M573))+N573,65536),4))</f>
        <v/>
      </c>
      <c r="P573" s="78" t="str">
        <f t="shared" si="129"/>
        <v/>
      </c>
      <c r="Q573" s="31" t="str">
        <f>INDEX(Assembler!$E$13:$G$512,M573,N573+1)</f>
        <v/>
      </c>
      <c r="R573" s="81"/>
      <c r="S573" s="31" t="str">
        <f t="shared" si="130"/>
        <v/>
      </c>
      <c r="T573" s="31">
        <f t="shared" si="134"/>
        <v>1</v>
      </c>
      <c r="U573" s="31" t="str">
        <f t="shared" si="122"/>
        <v/>
      </c>
      <c r="V573" s="31" t="str">
        <f t="shared" si="123"/>
        <v/>
      </c>
      <c r="W573" s="31" t="str">
        <f>IF(LEN(U573)=0,"",SUM(T$5:T573))</f>
        <v/>
      </c>
      <c r="X573" s="31" t="str">
        <f t="shared" si="124"/>
        <v/>
      </c>
      <c r="Y573" s="31" t="str">
        <f t="shared" si="131"/>
        <v/>
      </c>
    </row>
    <row r="574" spans="1:25" x14ac:dyDescent="0.2">
      <c r="A574" s="127"/>
      <c r="B574" s="82" t="str">
        <f t="shared" si="120"/>
        <v/>
      </c>
      <c r="C574" s="82" t="str">
        <f t="shared" si="121"/>
        <v/>
      </c>
      <c r="D574" s="127"/>
      <c r="E574" s="82" t="str">
        <f t="shared" si="125"/>
        <v/>
      </c>
      <c r="F574" s="82" t="str">
        <f t="shared" si="126"/>
        <v/>
      </c>
      <c r="G574" s="127"/>
      <c r="H574" s="75" t="str">
        <f t="shared" si="127"/>
        <v/>
      </c>
      <c r="I574" s="127"/>
      <c r="J574" s="75" t="str">
        <f t="shared" si="132"/>
        <v/>
      </c>
      <c r="K574" s="127"/>
      <c r="L574" s="31">
        <v>569</v>
      </c>
      <c r="M574" s="31">
        <f t="shared" si="133"/>
        <v>190</v>
      </c>
      <c r="N574" s="31">
        <f t="shared" si="128"/>
        <v>2</v>
      </c>
      <c r="O574" s="31" t="str">
        <f>IF(LEN(Q574)=0,"",DEC2HEX(MOD(HEX2DEC(INDEX(Assembler!$D$13:$D$512,M574))+N574,65536),4))</f>
        <v/>
      </c>
      <c r="P574" s="78" t="str">
        <f t="shared" si="129"/>
        <v/>
      </c>
      <c r="Q574" s="31" t="str">
        <f>INDEX(Assembler!$E$13:$G$512,M574,N574+1)</f>
        <v/>
      </c>
      <c r="R574" s="81"/>
      <c r="S574" s="31" t="str">
        <f t="shared" si="130"/>
        <v/>
      </c>
      <c r="T574" s="31">
        <f t="shared" si="134"/>
        <v>1</v>
      </c>
      <c r="U574" s="31" t="str">
        <f t="shared" si="122"/>
        <v/>
      </c>
      <c r="V574" s="31" t="str">
        <f t="shared" si="123"/>
        <v/>
      </c>
      <c r="W574" s="31" t="str">
        <f>IF(LEN(U574)=0,"",SUM(T$5:T574))</f>
        <v/>
      </c>
      <c r="X574" s="31" t="str">
        <f t="shared" si="124"/>
        <v/>
      </c>
      <c r="Y574" s="31" t="str">
        <f t="shared" si="131"/>
        <v/>
      </c>
    </row>
    <row r="575" spans="1:25" x14ac:dyDescent="0.2">
      <c r="A575" s="127"/>
      <c r="B575" s="82" t="str">
        <f t="shared" si="120"/>
        <v/>
      </c>
      <c r="C575" s="82" t="str">
        <f t="shared" si="121"/>
        <v/>
      </c>
      <c r="D575" s="127"/>
      <c r="E575" s="82" t="str">
        <f t="shared" si="125"/>
        <v/>
      </c>
      <c r="F575" s="82" t="str">
        <f t="shared" si="126"/>
        <v/>
      </c>
      <c r="G575" s="127"/>
      <c r="H575" s="75" t="str">
        <f t="shared" si="127"/>
        <v/>
      </c>
      <c r="I575" s="127"/>
      <c r="J575" s="75" t="str">
        <f t="shared" si="132"/>
        <v/>
      </c>
      <c r="K575" s="127"/>
      <c r="L575" s="31">
        <v>570</v>
      </c>
      <c r="M575" s="31">
        <f t="shared" si="133"/>
        <v>191</v>
      </c>
      <c r="N575" s="31">
        <f t="shared" si="128"/>
        <v>0</v>
      </c>
      <c r="O575" s="31" t="str">
        <f>IF(LEN(Q575)=0,"",DEC2HEX(MOD(HEX2DEC(INDEX(Assembler!$D$13:$D$512,M575))+N575,65536),4))</f>
        <v/>
      </c>
      <c r="P575" s="78" t="str">
        <f t="shared" si="129"/>
        <v/>
      </c>
      <c r="Q575" s="31" t="str">
        <f>INDEX(Assembler!$E$13:$G$512,M575,N575+1)</f>
        <v/>
      </c>
      <c r="R575" s="81"/>
      <c r="S575" s="31" t="str">
        <f t="shared" si="130"/>
        <v/>
      </c>
      <c r="T575" s="31">
        <f t="shared" si="134"/>
        <v>1</v>
      </c>
      <c r="U575" s="31" t="str">
        <f t="shared" si="122"/>
        <v/>
      </c>
      <c r="V575" s="31" t="str">
        <f t="shared" si="123"/>
        <v/>
      </c>
      <c r="W575" s="31" t="str">
        <f>IF(LEN(U575)=0,"",SUM(T$5:T575))</f>
        <v/>
      </c>
      <c r="X575" s="31" t="str">
        <f t="shared" si="124"/>
        <v/>
      </c>
      <c r="Y575" s="31" t="str">
        <f t="shared" si="131"/>
        <v/>
      </c>
    </row>
    <row r="576" spans="1:25" x14ac:dyDescent="0.2">
      <c r="A576" s="127"/>
      <c r="B576" s="82" t="str">
        <f t="shared" si="120"/>
        <v/>
      </c>
      <c r="C576" s="82" t="str">
        <f t="shared" si="121"/>
        <v/>
      </c>
      <c r="D576" s="127"/>
      <c r="E576" s="82" t="str">
        <f t="shared" si="125"/>
        <v/>
      </c>
      <c r="F576" s="82" t="str">
        <f t="shared" si="126"/>
        <v/>
      </c>
      <c r="G576" s="127"/>
      <c r="H576" s="75" t="str">
        <f t="shared" si="127"/>
        <v/>
      </c>
      <c r="I576" s="127"/>
      <c r="J576" s="75" t="str">
        <f t="shared" si="132"/>
        <v/>
      </c>
      <c r="K576" s="127"/>
      <c r="L576" s="31">
        <v>571</v>
      </c>
      <c r="M576" s="31">
        <f t="shared" si="133"/>
        <v>191</v>
      </c>
      <c r="N576" s="31">
        <f t="shared" si="128"/>
        <v>1</v>
      </c>
      <c r="O576" s="31" t="str">
        <f>IF(LEN(Q576)=0,"",DEC2HEX(MOD(HEX2DEC(INDEX(Assembler!$D$13:$D$512,M576))+N576,65536),4))</f>
        <v/>
      </c>
      <c r="P576" s="78" t="str">
        <f t="shared" si="129"/>
        <v/>
      </c>
      <c r="Q576" s="31" t="str">
        <f>INDEX(Assembler!$E$13:$G$512,M576,N576+1)</f>
        <v/>
      </c>
      <c r="R576" s="81"/>
      <c r="S576" s="31" t="str">
        <f t="shared" si="130"/>
        <v/>
      </c>
      <c r="T576" s="31">
        <f t="shared" si="134"/>
        <v>1</v>
      </c>
      <c r="U576" s="31" t="str">
        <f t="shared" si="122"/>
        <v/>
      </c>
      <c r="V576" s="31" t="str">
        <f t="shared" si="123"/>
        <v/>
      </c>
      <c r="W576" s="31" t="str">
        <f>IF(LEN(U576)=0,"",SUM(T$5:T576))</f>
        <v/>
      </c>
      <c r="X576" s="31" t="str">
        <f t="shared" si="124"/>
        <v/>
      </c>
      <c r="Y576" s="31" t="str">
        <f t="shared" si="131"/>
        <v/>
      </c>
    </row>
    <row r="577" spans="1:25" x14ac:dyDescent="0.2">
      <c r="A577" s="127"/>
      <c r="B577" s="82" t="str">
        <f t="shared" si="120"/>
        <v/>
      </c>
      <c r="C577" s="82" t="str">
        <f t="shared" si="121"/>
        <v/>
      </c>
      <c r="D577" s="127"/>
      <c r="E577" s="82" t="str">
        <f t="shared" si="125"/>
        <v/>
      </c>
      <c r="F577" s="82" t="str">
        <f t="shared" si="126"/>
        <v/>
      </c>
      <c r="G577" s="127"/>
      <c r="H577" s="75" t="str">
        <f t="shared" si="127"/>
        <v/>
      </c>
      <c r="I577" s="127"/>
      <c r="J577" s="75" t="str">
        <f t="shared" si="132"/>
        <v/>
      </c>
      <c r="K577" s="127"/>
      <c r="L577" s="31">
        <v>572</v>
      </c>
      <c r="M577" s="31">
        <f t="shared" si="133"/>
        <v>191</v>
      </c>
      <c r="N577" s="31">
        <f t="shared" si="128"/>
        <v>2</v>
      </c>
      <c r="O577" s="31" t="str">
        <f>IF(LEN(Q577)=0,"",DEC2HEX(MOD(HEX2DEC(INDEX(Assembler!$D$13:$D$512,M577))+N577,65536),4))</f>
        <v/>
      </c>
      <c r="P577" s="78" t="str">
        <f t="shared" si="129"/>
        <v/>
      </c>
      <c r="Q577" s="31" t="str">
        <f>INDEX(Assembler!$E$13:$G$512,M577,N577+1)</f>
        <v/>
      </c>
      <c r="R577" s="81"/>
      <c r="S577" s="31" t="str">
        <f t="shared" si="130"/>
        <v/>
      </c>
      <c r="T577" s="31">
        <f t="shared" si="134"/>
        <v>1</v>
      </c>
      <c r="U577" s="31" t="str">
        <f t="shared" si="122"/>
        <v/>
      </c>
      <c r="V577" s="31" t="str">
        <f t="shared" si="123"/>
        <v/>
      </c>
      <c r="W577" s="31" t="str">
        <f>IF(LEN(U577)=0,"",SUM(T$5:T577))</f>
        <v/>
      </c>
      <c r="X577" s="31" t="str">
        <f t="shared" si="124"/>
        <v/>
      </c>
      <c r="Y577" s="31" t="str">
        <f t="shared" si="131"/>
        <v/>
      </c>
    </row>
    <row r="578" spans="1:25" x14ac:dyDescent="0.2">
      <c r="A578" s="127"/>
      <c r="B578" s="82" t="str">
        <f t="shared" si="120"/>
        <v/>
      </c>
      <c r="C578" s="82" t="str">
        <f t="shared" si="121"/>
        <v/>
      </c>
      <c r="D578" s="127"/>
      <c r="E578" s="82" t="str">
        <f t="shared" si="125"/>
        <v/>
      </c>
      <c r="F578" s="82" t="str">
        <f t="shared" si="126"/>
        <v/>
      </c>
      <c r="G578" s="127"/>
      <c r="H578" s="75" t="str">
        <f t="shared" si="127"/>
        <v/>
      </c>
      <c r="I578" s="127"/>
      <c r="J578" s="75" t="str">
        <f t="shared" si="132"/>
        <v/>
      </c>
      <c r="K578" s="127"/>
      <c r="L578" s="31">
        <v>573</v>
      </c>
      <c r="M578" s="31">
        <f t="shared" si="133"/>
        <v>192</v>
      </c>
      <c r="N578" s="31">
        <f t="shared" si="128"/>
        <v>0</v>
      </c>
      <c r="O578" s="31" t="str">
        <f>IF(LEN(Q578)=0,"",DEC2HEX(MOD(HEX2DEC(INDEX(Assembler!$D$13:$D$512,M578))+N578,65536),4))</f>
        <v/>
      </c>
      <c r="P578" s="78" t="str">
        <f t="shared" si="129"/>
        <v/>
      </c>
      <c r="Q578" s="31" t="str">
        <f>INDEX(Assembler!$E$13:$G$512,M578,N578+1)</f>
        <v/>
      </c>
      <c r="R578" s="81"/>
      <c r="S578" s="31" t="str">
        <f t="shared" si="130"/>
        <v/>
      </c>
      <c r="T578" s="31">
        <f t="shared" si="134"/>
        <v>1</v>
      </c>
      <c r="U578" s="31" t="str">
        <f t="shared" si="122"/>
        <v/>
      </c>
      <c r="V578" s="31" t="str">
        <f t="shared" si="123"/>
        <v/>
      </c>
      <c r="W578" s="31" t="str">
        <f>IF(LEN(U578)=0,"",SUM(T$5:T578))</f>
        <v/>
      </c>
      <c r="X578" s="31" t="str">
        <f t="shared" si="124"/>
        <v/>
      </c>
      <c r="Y578" s="31" t="str">
        <f t="shared" si="131"/>
        <v/>
      </c>
    </row>
    <row r="579" spans="1:25" x14ac:dyDescent="0.2">
      <c r="A579" s="127"/>
      <c r="B579" s="82" t="str">
        <f t="shared" si="120"/>
        <v/>
      </c>
      <c r="C579" s="82" t="str">
        <f t="shared" si="121"/>
        <v/>
      </c>
      <c r="D579" s="127"/>
      <c r="E579" s="82" t="str">
        <f t="shared" si="125"/>
        <v/>
      </c>
      <c r="F579" s="82" t="str">
        <f t="shared" si="126"/>
        <v/>
      </c>
      <c r="G579" s="127"/>
      <c r="H579" s="75" t="str">
        <f t="shared" si="127"/>
        <v/>
      </c>
      <c r="I579" s="127"/>
      <c r="J579" s="75" t="str">
        <f t="shared" si="132"/>
        <v/>
      </c>
      <c r="K579" s="127"/>
      <c r="L579" s="31">
        <v>574</v>
      </c>
      <c r="M579" s="31">
        <f t="shared" si="133"/>
        <v>192</v>
      </c>
      <c r="N579" s="31">
        <f t="shared" si="128"/>
        <v>1</v>
      </c>
      <c r="O579" s="31" t="str">
        <f>IF(LEN(Q579)=0,"",DEC2HEX(MOD(HEX2DEC(INDEX(Assembler!$D$13:$D$512,M579))+N579,65536),4))</f>
        <v/>
      </c>
      <c r="P579" s="78" t="str">
        <f t="shared" si="129"/>
        <v/>
      </c>
      <c r="Q579" s="31" t="str">
        <f>INDEX(Assembler!$E$13:$G$512,M579,N579+1)</f>
        <v/>
      </c>
      <c r="R579" s="81"/>
      <c r="S579" s="31" t="str">
        <f t="shared" si="130"/>
        <v/>
      </c>
      <c r="T579" s="31">
        <f t="shared" si="134"/>
        <v>1</v>
      </c>
      <c r="U579" s="31" t="str">
        <f t="shared" si="122"/>
        <v/>
      </c>
      <c r="V579" s="31" t="str">
        <f t="shared" si="123"/>
        <v/>
      </c>
      <c r="W579" s="31" t="str">
        <f>IF(LEN(U579)=0,"",SUM(T$5:T579))</f>
        <v/>
      </c>
      <c r="X579" s="31" t="str">
        <f t="shared" si="124"/>
        <v/>
      </c>
      <c r="Y579" s="31" t="str">
        <f t="shared" si="131"/>
        <v/>
      </c>
    </row>
    <row r="580" spans="1:25" x14ac:dyDescent="0.2">
      <c r="A580" s="127"/>
      <c r="B580" s="82" t="str">
        <f t="shared" si="120"/>
        <v/>
      </c>
      <c r="C580" s="82" t="str">
        <f t="shared" si="121"/>
        <v/>
      </c>
      <c r="D580" s="127"/>
      <c r="E580" s="82" t="str">
        <f t="shared" si="125"/>
        <v/>
      </c>
      <c r="F580" s="82" t="str">
        <f t="shared" si="126"/>
        <v/>
      </c>
      <c r="G580" s="127"/>
      <c r="H580" s="75" t="str">
        <f t="shared" si="127"/>
        <v/>
      </c>
      <c r="I580" s="127"/>
      <c r="J580" s="75" t="str">
        <f t="shared" si="132"/>
        <v/>
      </c>
      <c r="K580" s="127"/>
      <c r="L580" s="31">
        <v>575</v>
      </c>
      <c r="M580" s="31">
        <f t="shared" si="133"/>
        <v>192</v>
      </c>
      <c r="N580" s="31">
        <f t="shared" si="128"/>
        <v>2</v>
      </c>
      <c r="O580" s="31" t="str">
        <f>IF(LEN(Q580)=0,"",DEC2HEX(MOD(HEX2DEC(INDEX(Assembler!$D$13:$D$512,M580))+N580,65536),4))</f>
        <v/>
      </c>
      <c r="P580" s="78" t="str">
        <f t="shared" si="129"/>
        <v/>
      </c>
      <c r="Q580" s="31" t="str">
        <f>INDEX(Assembler!$E$13:$G$512,M580,N580+1)</f>
        <v/>
      </c>
      <c r="R580" s="81"/>
      <c r="S580" s="31" t="str">
        <f t="shared" si="130"/>
        <v/>
      </c>
      <c r="T580" s="31">
        <f t="shared" si="134"/>
        <v>1</v>
      </c>
      <c r="U580" s="31" t="str">
        <f t="shared" si="122"/>
        <v/>
      </c>
      <c r="V580" s="31" t="str">
        <f t="shared" si="123"/>
        <v/>
      </c>
      <c r="W580" s="31" t="str">
        <f>IF(LEN(U580)=0,"",SUM(T$5:T580))</f>
        <v/>
      </c>
      <c r="X580" s="31" t="str">
        <f t="shared" si="124"/>
        <v/>
      </c>
      <c r="Y580" s="31" t="str">
        <f t="shared" si="131"/>
        <v/>
      </c>
    </row>
    <row r="581" spans="1:25" x14ac:dyDescent="0.2">
      <c r="A581" s="127"/>
      <c r="B581" s="82" t="str">
        <f t="shared" ref="B581:B644" si="135">IF(LEN(S581)=0,"",DEC2HEX(S581,4))</f>
        <v/>
      </c>
      <c r="C581" s="82" t="str">
        <f t="shared" ref="C581:C644" si="136">IF(LEN(B581)=0,"",VLOOKUP(B581,$O$5:$Q$1494,3,0))</f>
        <v/>
      </c>
      <c r="D581" s="127"/>
      <c r="E581" s="82" t="str">
        <f t="shared" si="125"/>
        <v/>
      </c>
      <c r="F581" s="82" t="str">
        <f t="shared" si="126"/>
        <v/>
      </c>
      <c r="G581" s="127"/>
      <c r="H581" s="75" t="str">
        <f t="shared" si="127"/>
        <v/>
      </c>
      <c r="I581" s="127"/>
      <c r="J581" s="75" t="str">
        <f t="shared" si="132"/>
        <v/>
      </c>
      <c r="K581" s="127"/>
      <c r="L581" s="31">
        <v>576</v>
      </c>
      <c r="M581" s="31">
        <f t="shared" si="133"/>
        <v>193</v>
      </c>
      <c r="N581" s="31">
        <f t="shared" si="128"/>
        <v>0</v>
      </c>
      <c r="O581" s="31" t="str">
        <f>IF(LEN(Q581)=0,"",DEC2HEX(MOD(HEX2DEC(INDEX(Assembler!$D$13:$D$512,M581))+N581,65536),4))</f>
        <v/>
      </c>
      <c r="P581" s="78" t="str">
        <f t="shared" si="129"/>
        <v/>
      </c>
      <c r="Q581" s="31" t="str">
        <f>INDEX(Assembler!$E$13:$G$512,M581,N581+1)</f>
        <v/>
      </c>
      <c r="R581" s="81"/>
      <c r="S581" s="31" t="str">
        <f t="shared" si="130"/>
        <v/>
      </c>
      <c r="T581" s="31">
        <f t="shared" si="134"/>
        <v>1</v>
      </c>
      <c r="U581" s="31" t="str">
        <f t="shared" ref="U581:U644" si="137">IF(OR(LEN(S581)=0,T581=0),"",IF(T582=1,1,IF(T583=1,2,IF(T584=1,3,IF(T585=1,4,IF(T586=1,5,IF(T587=1,6,IF(T588=1,7,IF(T589=1,8,IF(T590=1,9,IF(T591=1,10,IF(T592=1,11,IF(T593=1,12,IF(T594=1,13,IF(T595=1,14,IF(T596=1,15,16))))))))))))))))</f>
        <v/>
      </c>
      <c r="V581" s="31" t="str">
        <f t="shared" ref="V581:V644" si="138">IF(OR(LEN(S581)=0,T581=0),"",MOD(U581+HEX2DEC(LEFT(B581,2))+HEX2DEC(RIGHT(B581,2))+HEX2DEC(C581)+IF(T582=1,0,HEX2DEC(C582)+IF(T583=1,0,HEX2DEC(C583)+IF(T584=1,0,HEX2DEC(C584)+IF(T585=1,0,HEX2DEC(C585)+IF(T586=1,0,HEX2DEC(C586)+IF(T587=1,0,HEX2DEC(C587)+IF(T588=1,0,HEX2DEC(C588)+IF(T589=1,0,HEX2DEC(C589)+IF(T590=1,0,HEX2DEC(C590)+IF(T591=1,0,HEX2DEC(C591)+IF(T592=1,0,HEX2DEC(C592)+IF(T593=1,0,HEX2DEC(C593)+IF(T594=1,0,HEX2DEC(C594)+IF(T595=1,0,HEX2DEC(C595)+IF(T596=1,0,HEX2DEC(C596)))))))))))))))),256))</f>
        <v/>
      </c>
      <c r="W581" s="31" t="str">
        <f>IF(LEN(U581)=0,"",SUM(T$5:T581))</f>
        <v/>
      </c>
      <c r="X581" s="31" t="str">
        <f t="shared" ref="X581:X644" si="139">IF(LEN(W581)=0,"",CONCATENATE(":",DEC2HEX(U581,2),B581,"00",C581,IF(U581&gt;1,C582,""),IF(U581&gt;2,C583,""),IF(U581&gt;3,C584,""),IF(U581&gt;4,C585,""),IF(U581&gt;5,C586,""),IF(U581&gt;6,C587,""),IF(U581&gt;7,C588,""),IF(U581&gt;8,C589,""),IF(U581&gt;9,C590,""),IF(U581&gt;10,C591,""),IF(U581&gt;11,C592,""),IF(U581&gt;12,C593,""),IF(U581&gt;13,C594,""),IF(U581&gt;14,C595,""),IF(U581&gt;15,C596,""),DEC2HEX(MOD(-V581,256),2)))</f>
        <v/>
      </c>
      <c r="Y581" s="31" t="str">
        <f t="shared" si="131"/>
        <v/>
      </c>
    </row>
    <row r="582" spans="1:25" x14ac:dyDescent="0.2">
      <c r="A582" s="127"/>
      <c r="B582" s="82" t="str">
        <f t="shared" si="135"/>
        <v/>
      </c>
      <c r="C582" s="82" t="str">
        <f t="shared" si="136"/>
        <v/>
      </c>
      <c r="D582" s="127"/>
      <c r="E582" s="82" t="str">
        <f t="shared" ref="E582:E645" si="140">IF(LEN(B582)=0,"",DEC2OCT(HEX2DEC(B582),6))</f>
        <v/>
      </c>
      <c r="F582" s="82" t="str">
        <f t="shared" ref="F582:F645" si="141">IF(LEN(C582)=0,"",DEC2OCT(HEX2DEC(C582),3))</f>
        <v/>
      </c>
      <c r="G582" s="127"/>
      <c r="H582" s="75" t="str">
        <f t="shared" ref="H582:H645" si="142">IF(ISNA(MATCH(L582+1,$W$5:$W$1504,0)),IF(ISNA(MATCH(L582,$W$5:$W$1504,0)),"",":0000000000"),VLOOKUP(L582+1,$W$5:$X$1504,2,0))</f>
        <v/>
      </c>
      <c r="I582" s="127"/>
      <c r="J582" s="75" t="str">
        <f t="shared" si="132"/>
        <v/>
      </c>
      <c r="K582" s="127"/>
      <c r="L582" s="31">
        <v>577</v>
      </c>
      <c r="M582" s="31">
        <f t="shared" si="133"/>
        <v>193</v>
      </c>
      <c r="N582" s="31">
        <f t="shared" ref="N582:N645" si="143">MOD(L582,3)</f>
        <v>1</v>
      </c>
      <c r="O582" s="31" t="str">
        <f>IF(LEN(Q582)=0,"",DEC2HEX(MOD(HEX2DEC(INDEX(Assembler!$D$13:$D$512,M582))+N582,65536),4))</f>
        <v/>
      </c>
      <c r="P582" s="78" t="str">
        <f t="shared" ref="P582:P645" si="144">IF(LEN(O582)=0,"",VALUE(HEX2DEC(O582)))</f>
        <v/>
      </c>
      <c r="Q582" s="31" t="str">
        <f>INDEX(Assembler!$E$13:$G$512,M582,N582+1)</f>
        <v/>
      </c>
      <c r="R582" s="81"/>
      <c r="S582" s="31" t="str">
        <f t="shared" ref="S582:S645" si="145">IF(ISNUMBER(SMALL($P$5:$P$1504,L582+1)),SMALL($P$5:$P$1504,L582+1),"")</f>
        <v/>
      </c>
      <c r="T582" s="31">
        <f t="shared" si="134"/>
        <v>1</v>
      </c>
      <c r="U582" s="31" t="str">
        <f t="shared" si="137"/>
        <v/>
      </c>
      <c r="V582" s="31" t="str">
        <f t="shared" si="138"/>
        <v/>
      </c>
      <c r="W582" s="31" t="str">
        <f>IF(LEN(U582)=0,"",SUM(T$5:T582))</f>
        <v/>
      </c>
      <c r="X582" s="31" t="str">
        <f t="shared" si="139"/>
        <v/>
      </c>
      <c r="Y582" s="31" t="str">
        <f t="shared" ref="Y582:Y645" si="146">IF(LEN(X582)=0,"",CONCATENATE(MID(X582,4,4),": ",MID(X582,10,2),IF(U582&gt;1,CONCATENATE(" ",MID(X582,12,2)),""),IF(U582&gt;2,CONCATENATE(" ",MID(X582,14,2)),""),IF(U582&gt;3,CONCATENATE(" ",MID(X582,16,2)),""),IF(U582&gt;4,CONCATENATE(" ",MID(X582,18,2)),""),IF(U582&gt;5,CONCATENATE(" ",MID(X582,20,2)),""),IF(U582&gt;6,CONCATENATE(" ",MID(X582,22,2)),""),IF(U582&gt;7,CONCATENATE(" ",MID(X582,24,2)),""),IF(U582&gt;8,CONCATENATE(" ",MID(X582,26,2)),""),IF(U582&gt;9,CONCATENATE(" ",MID(X582,28,2)),""),IF(U582&gt;10,CONCATENATE(" ",MID(X582,30,2)),""),IF(U582&gt;11,CONCATENATE(" ",MID(X582,32,2)),""),IF(U582&gt;12,CONCATENATE(" ",MID(X582,34,2)),""),IF(U582&gt;13,CONCATENATE(" ",MID(X582,36,2)),""),IF(U582&gt;14,CONCATENATE(" ",MID(X582,38,2)),""),IF(U582&gt;15,CONCATENATE(" ",MID(X582,40,2)),"")))</f>
        <v/>
      </c>
    </row>
    <row r="583" spans="1:25" x14ac:dyDescent="0.2">
      <c r="A583" s="127"/>
      <c r="B583" s="82" t="str">
        <f t="shared" si="135"/>
        <v/>
      </c>
      <c r="C583" s="82" t="str">
        <f t="shared" si="136"/>
        <v/>
      </c>
      <c r="D583" s="127"/>
      <c r="E583" s="82" t="str">
        <f t="shared" si="140"/>
        <v/>
      </c>
      <c r="F583" s="82" t="str">
        <f t="shared" si="141"/>
        <v/>
      </c>
      <c r="G583" s="127"/>
      <c r="H583" s="75" t="str">
        <f t="shared" si="142"/>
        <v/>
      </c>
      <c r="I583" s="127"/>
      <c r="J583" s="75" t="str">
        <f t="shared" ref="J583:J646" si="147">IF(LEN(H582)&lt;12,"",VLOOKUP(H582,$X$5:$Y$1504,2,0))</f>
        <v/>
      </c>
      <c r="K583" s="127"/>
      <c r="L583" s="31">
        <v>578</v>
      </c>
      <c r="M583" s="31">
        <f t="shared" ref="M583:M646" si="148">INT(L583/3)+1</f>
        <v>193</v>
      </c>
      <c r="N583" s="31">
        <f t="shared" si="143"/>
        <v>2</v>
      </c>
      <c r="O583" s="31" t="str">
        <f>IF(LEN(Q583)=0,"",DEC2HEX(MOD(HEX2DEC(INDEX(Assembler!$D$13:$D$512,M583))+N583,65536),4))</f>
        <v/>
      </c>
      <c r="P583" s="78" t="str">
        <f t="shared" si="144"/>
        <v/>
      </c>
      <c r="Q583" s="31" t="str">
        <f>INDEX(Assembler!$E$13:$G$512,M583,N583+1)</f>
        <v/>
      </c>
      <c r="R583" s="81"/>
      <c r="S583" s="31" t="str">
        <f t="shared" si="145"/>
        <v/>
      </c>
      <c r="T583" s="31">
        <f t="shared" si="134"/>
        <v>1</v>
      </c>
      <c r="U583" s="31" t="str">
        <f t="shared" si="137"/>
        <v/>
      </c>
      <c r="V583" s="31" t="str">
        <f t="shared" si="138"/>
        <v/>
      </c>
      <c r="W583" s="31" t="str">
        <f>IF(LEN(U583)=0,"",SUM(T$5:T583))</f>
        <v/>
      </c>
      <c r="X583" s="31" t="str">
        <f t="shared" si="139"/>
        <v/>
      </c>
      <c r="Y583" s="31" t="str">
        <f t="shared" si="146"/>
        <v/>
      </c>
    </row>
    <row r="584" spans="1:25" x14ac:dyDescent="0.2">
      <c r="A584" s="127"/>
      <c r="B584" s="82" t="str">
        <f t="shared" si="135"/>
        <v/>
      </c>
      <c r="C584" s="82" t="str">
        <f t="shared" si="136"/>
        <v/>
      </c>
      <c r="D584" s="127"/>
      <c r="E584" s="82" t="str">
        <f t="shared" si="140"/>
        <v/>
      </c>
      <c r="F584" s="82" t="str">
        <f t="shared" si="141"/>
        <v/>
      </c>
      <c r="G584" s="127"/>
      <c r="H584" s="75" t="str">
        <f t="shared" si="142"/>
        <v/>
      </c>
      <c r="I584" s="127"/>
      <c r="J584" s="75" t="str">
        <f t="shared" si="147"/>
        <v/>
      </c>
      <c r="K584" s="127"/>
      <c r="L584" s="31">
        <v>579</v>
      </c>
      <c r="M584" s="31">
        <f t="shared" si="148"/>
        <v>194</v>
      </c>
      <c r="N584" s="31">
        <f t="shared" si="143"/>
        <v>0</v>
      </c>
      <c r="O584" s="31" t="str">
        <f>IF(LEN(Q584)=0,"",DEC2HEX(MOD(HEX2DEC(INDEX(Assembler!$D$13:$D$512,M584))+N584,65536),4))</f>
        <v/>
      </c>
      <c r="P584" s="78" t="str">
        <f t="shared" si="144"/>
        <v/>
      </c>
      <c r="Q584" s="31" t="str">
        <f>INDEX(Assembler!$E$13:$G$512,M584,N584+1)</f>
        <v/>
      </c>
      <c r="R584" s="81"/>
      <c r="S584" s="31" t="str">
        <f t="shared" si="145"/>
        <v/>
      </c>
      <c r="T584" s="31">
        <f t="shared" si="134"/>
        <v>1</v>
      </c>
      <c r="U584" s="31" t="str">
        <f t="shared" si="137"/>
        <v/>
      </c>
      <c r="V584" s="31" t="str">
        <f t="shared" si="138"/>
        <v/>
      </c>
      <c r="W584" s="31" t="str">
        <f>IF(LEN(U584)=0,"",SUM(T$5:T584))</f>
        <v/>
      </c>
      <c r="X584" s="31" t="str">
        <f t="shared" si="139"/>
        <v/>
      </c>
      <c r="Y584" s="31" t="str">
        <f t="shared" si="146"/>
        <v/>
      </c>
    </row>
    <row r="585" spans="1:25" x14ac:dyDescent="0.2">
      <c r="A585" s="127"/>
      <c r="B585" s="82" t="str">
        <f t="shared" si="135"/>
        <v/>
      </c>
      <c r="C585" s="82" t="str">
        <f t="shared" si="136"/>
        <v/>
      </c>
      <c r="D585" s="127"/>
      <c r="E585" s="82" t="str">
        <f t="shared" si="140"/>
        <v/>
      </c>
      <c r="F585" s="82" t="str">
        <f t="shared" si="141"/>
        <v/>
      </c>
      <c r="G585" s="127"/>
      <c r="H585" s="75" t="str">
        <f t="shared" si="142"/>
        <v/>
      </c>
      <c r="I585" s="127"/>
      <c r="J585" s="75" t="str">
        <f t="shared" si="147"/>
        <v/>
      </c>
      <c r="K585" s="127"/>
      <c r="L585" s="31">
        <v>580</v>
      </c>
      <c r="M585" s="31">
        <f t="shared" si="148"/>
        <v>194</v>
      </c>
      <c r="N585" s="31">
        <f t="shared" si="143"/>
        <v>1</v>
      </c>
      <c r="O585" s="31" t="str">
        <f>IF(LEN(Q585)=0,"",DEC2HEX(MOD(HEX2DEC(INDEX(Assembler!$D$13:$D$512,M585))+N585,65536),4))</f>
        <v/>
      </c>
      <c r="P585" s="78" t="str">
        <f t="shared" si="144"/>
        <v/>
      </c>
      <c r="Q585" s="31" t="str">
        <f>INDEX(Assembler!$E$13:$G$512,M585,N585+1)</f>
        <v/>
      </c>
      <c r="R585" s="81"/>
      <c r="S585" s="31" t="str">
        <f t="shared" si="145"/>
        <v/>
      </c>
      <c r="T585" s="31">
        <f t="shared" si="134"/>
        <v>1</v>
      </c>
      <c r="U585" s="31" t="str">
        <f t="shared" si="137"/>
        <v/>
      </c>
      <c r="V585" s="31" t="str">
        <f t="shared" si="138"/>
        <v/>
      </c>
      <c r="W585" s="31" t="str">
        <f>IF(LEN(U585)=0,"",SUM(T$5:T585))</f>
        <v/>
      </c>
      <c r="X585" s="31" t="str">
        <f t="shared" si="139"/>
        <v/>
      </c>
      <c r="Y585" s="31" t="str">
        <f t="shared" si="146"/>
        <v/>
      </c>
    </row>
    <row r="586" spans="1:25" x14ac:dyDescent="0.2">
      <c r="A586" s="127"/>
      <c r="B586" s="82" t="str">
        <f t="shared" si="135"/>
        <v/>
      </c>
      <c r="C586" s="82" t="str">
        <f t="shared" si="136"/>
        <v/>
      </c>
      <c r="D586" s="127"/>
      <c r="E586" s="82" t="str">
        <f t="shared" si="140"/>
        <v/>
      </c>
      <c r="F586" s="82" t="str">
        <f t="shared" si="141"/>
        <v/>
      </c>
      <c r="G586" s="127"/>
      <c r="H586" s="75" t="str">
        <f t="shared" si="142"/>
        <v/>
      </c>
      <c r="I586" s="127"/>
      <c r="J586" s="75" t="str">
        <f t="shared" si="147"/>
        <v/>
      </c>
      <c r="K586" s="127"/>
      <c r="L586" s="31">
        <v>581</v>
      </c>
      <c r="M586" s="31">
        <f t="shared" si="148"/>
        <v>194</v>
      </c>
      <c r="N586" s="31">
        <f t="shared" si="143"/>
        <v>2</v>
      </c>
      <c r="O586" s="31" t="str">
        <f>IF(LEN(Q586)=0,"",DEC2HEX(MOD(HEX2DEC(INDEX(Assembler!$D$13:$D$512,M586))+N586,65536),4))</f>
        <v/>
      </c>
      <c r="P586" s="78" t="str">
        <f t="shared" si="144"/>
        <v/>
      </c>
      <c r="Q586" s="31" t="str">
        <f>INDEX(Assembler!$E$13:$G$512,M586,N586+1)</f>
        <v/>
      </c>
      <c r="R586" s="81"/>
      <c r="S586" s="31" t="str">
        <f t="shared" si="145"/>
        <v/>
      </c>
      <c r="T586" s="31">
        <f t="shared" si="134"/>
        <v>1</v>
      </c>
      <c r="U586" s="31" t="str">
        <f t="shared" si="137"/>
        <v/>
      </c>
      <c r="V586" s="31" t="str">
        <f t="shared" si="138"/>
        <v/>
      </c>
      <c r="W586" s="31" t="str">
        <f>IF(LEN(U586)=0,"",SUM(T$5:T586))</f>
        <v/>
      </c>
      <c r="X586" s="31" t="str">
        <f t="shared" si="139"/>
        <v/>
      </c>
      <c r="Y586" s="31" t="str">
        <f t="shared" si="146"/>
        <v/>
      </c>
    </row>
    <row r="587" spans="1:25" x14ac:dyDescent="0.2">
      <c r="A587" s="127"/>
      <c r="B587" s="82" t="str">
        <f t="shared" si="135"/>
        <v/>
      </c>
      <c r="C587" s="82" t="str">
        <f t="shared" si="136"/>
        <v/>
      </c>
      <c r="D587" s="127"/>
      <c r="E587" s="82" t="str">
        <f t="shared" si="140"/>
        <v/>
      </c>
      <c r="F587" s="82" t="str">
        <f t="shared" si="141"/>
        <v/>
      </c>
      <c r="G587" s="127"/>
      <c r="H587" s="75" t="str">
        <f t="shared" si="142"/>
        <v/>
      </c>
      <c r="I587" s="127"/>
      <c r="J587" s="75" t="str">
        <f t="shared" si="147"/>
        <v/>
      </c>
      <c r="K587" s="127"/>
      <c r="L587" s="31">
        <v>582</v>
      </c>
      <c r="M587" s="31">
        <f t="shared" si="148"/>
        <v>195</v>
      </c>
      <c r="N587" s="31">
        <f t="shared" si="143"/>
        <v>0</v>
      </c>
      <c r="O587" s="31" t="str">
        <f>IF(LEN(Q587)=0,"",DEC2HEX(MOD(HEX2DEC(INDEX(Assembler!$D$13:$D$512,M587))+N587,65536),4))</f>
        <v/>
      </c>
      <c r="P587" s="78" t="str">
        <f t="shared" si="144"/>
        <v/>
      </c>
      <c r="Q587" s="31" t="str">
        <f>INDEX(Assembler!$E$13:$G$512,M587,N587+1)</f>
        <v/>
      </c>
      <c r="R587" s="81"/>
      <c r="S587" s="31" t="str">
        <f t="shared" si="145"/>
        <v/>
      </c>
      <c r="T587" s="31">
        <f t="shared" si="134"/>
        <v>1</v>
      </c>
      <c r="U587" s="31" t="str">
        <f t="shared" si="137"/>
        <v/>
      </c>
      <c r="V587" s="31" t="str">
        <f t="shared" si="138"/>
        <v/>
      </c>
      <c r="W587" s="31" t="str">
        <f>IF(LEN(U587)=0,"",SUM(T$5:T587))</f>
        <v/>
      </c>
      <c r="X587" s="31" t="str">
        <f t="shared" si="139"/>
        <v/>
      </c>
      <c r="Y587" s="31" t="str">
        <f t="shared" si="146"/>
        <v/>
      </c>
    </row>
    <row r="588" spans="1:25" x14ac:dyDescent="0.2">
      <c r="A588" s="127"/>
      <c r="B588" s="82" t="str">
        <f t="shared" si="135"/>
        <v/>
      </c>
      <c r="C588" s="82" t="str">
        <f t="shared" si="136"/>
        <v/>
      </c>
      <c r="D588" s="127"/>
      <c r="E588" s="82" t="str">
        <f t="shared" si="140"/>
        <v/>
      </c>
      <c r="F588" s="82" t="str">
        <f t="shared" si="141"/>
        <v/>
      </c>
      <c r="G588" s="127"/>
      <c r="H588" s="75" t="str">
        <f t="shared" si="142"/>
        <v/>
      </c>
      <c r="I588" s="127"/>
      <c r="J588" s="75" t="str">
        <f t="shared" si="147"/>
        <v/>
      </c>
      <c r="K588" s="127"/>
      <c r="L588" s="31">
        <v>583</v>
      </c>
      <c r="M588" s="31">
        <f t="shared" si="148"/>
        <v>195</v>
      </c>
      <c r="N588" s="31">
        <f t="shared" si="143"/>
        <v>1</v>
      </c>
      <c r="O588" s="31" t="str">
        <f>IF(LEN(Q588)=0,"",DEC2HEX(MOD(HEX2DEC(INDEX(Assembler!$D$13:$D$512,M588))+N588,65536),4))</f>
        <v/>
      </c>
      <c r="P588" s="78" t="str">
        <f t="shared" si="144"/>
        <v/>
      </c>
      <c r="Q588" s="31" t="str">
        <f>INDEX(Assembler!$E$13:$G$512,M588,N588+1)</f>
        <v/>
      </c>
      <c r="R588" s="81"/>
      <c r="S588" s="31" t="str">
        <f t="shared" si="145"/>
        <v/>
      </c>
      <c r="T588" s="31">
        <f t="shared" si="134"/>
        <v>1</v>
      </c>
      <c r="U588" s="31" t="str">
        <f t="shared" si="137"/>
        <v/>
      </c>
      <c r="V588" s="31" t="str">
        <f t="shared" si="138"/>
        <v/>
      </c>
      <c r="W588" s="31" t="str">
        <f>IF(LEN(U588)=0,"",SUM(T$5:T588))</f>
        <v/>
      </c>
      <c r="X588" s="31" t="str">
        <f t="shared" si="139"/>
        <v/>
      </c>
      <c r="Y588" s="31" t="str">
        <f t="shared" si="146"/>
        <v/>
      </c>
    </row>
    <row r="589" spans="1:25" x14ac:dyDescent="0.2">
      <c r="A589" s="127"/>
      <c r="B589" s="82" t="str">
        <f t="shared" si="135"/>
        <v/>
      </c>
      <c r="C589" s="82" t="str">
        <f t="shared" si="136"/>
        <v/>
      </c>
      <c r="D589" s="127"/>
      <c r="E589" s="82" t="str">
        <f t="shared" si="140"/>
        <v/>
      </c>
      <c r="F589" s="82" t="str">
        <f t="shared" si="141"/>
        <v/>
      </c>
      <c r="G589" s="127"/>
      <c r="H589" s="75" t="str">
        <f t="shared" si="142"/>
        <v/>
      </c>
      <c r="I589" s="127"/>
      <c r="J589" s="75" t="str">
        <f t="shared" si="147"/>
        <v/>
      </c>
      <c r="K589" s="127"/>
      <c r="L589" s="31">
        <v>584</v>
      </c>
      <c r="M589" s="31">
        <f t="shared" si="148"/>
        <v>195</v>
      </c>
      <c r="N589" s="31">
        <f t="shared" si="143"/>
        <v>2</v>
      </c>
      <c r="O589" s="31" t="str">
        <f>IF(LEN(Q589)=0,"",DEC2HEX(MOD(HEX2DEC(INDEX(Assembler!$D$13:$D$512,M589))+N589,65536),4))</f>
        <v/>
      </c>
      <c r="P589" s="78" t="str">
        <f t="shared" si="144"/>
        <v/>
      </c>
      <c r="Q589" s="31" t="str">
        <f>INDEX(Assembler!$E$13:$G$512,M589,N589+1)</f>
        <v/>
      </c>
      <c r="R589" s="81"/>
      <c r="S589" s="31" t="str">
        <f t="shared" si="145"/>
        <v/>
      </c>
      <c r="T589" s="31">
        <f t="shared" si="134"/>
        <v>1</v>
      </c>
      <c r="U589" s="31" t="str">
        <f t="shared" si="137"/>
        <v/>
      </c>
      <c r="V589" s="31" t="str">
        <f t="shared" si="138"/>
        <v/>
      </c>
      <c r="W589" s="31" t="str">
        <f>IF(LEN(U589)=0,"",SUM(T$5:T589))</f>
        <v/>
      </c>
      <c r="X589" s="31" t="str">
        <f t="shared" si="139"/>
        <v/>
      </c>
      <c r="Y589" s="31" t="str">
        <f t="shared" si="146"/>
        <v/>
      </c>
    </row>
    <row r="590" spans="1:25" x14ac:dyDescent="0.2">
      <c r="A590" s="127"/>
      <c r="B590" s="82" t="str">
        <f t="shared" si="135"/>
        <v/>
      </c>
      <c r="C590" s="82" t="str">
        <f t="shared" si="136"/>
        <v/>
      </c>
      <c r="D590" s="127"/>
      <c r="E590" s="82" t="str">
        <f t="shared" si="140"/>
        <v/>
      </c>
      <c r="F590" s="82" t="str">
        <f t="shared" si="141"/>
        <v/>
      </c>
      <c r="G590" s="127"/>
      <c r="H590" s="75" t="str">
        <f t="shared" si="142"/>
        <v/>
      </c>
      <c r="I590" s="127"/>
      <c r="J590" s="75" t="str">
        <f t="shared" si="147"/>
        <v/>
      </c>
      <c r="K590" s="127"/>
      <c r="L590" s="31">
        <v>585</v>
      </c>
      <c r="M590" s="31">
        <f t="shared" si="148"/>
        <v>196</v>
      </c>
      <c r="N590" s="31">
        <f t="shared" si="143"/>
        <v>0</v>
      </c>
      <c r="O590" s="31" t="str">
        <f>IF(LEN(Q590)=0,"",DEC2HEX(MOD(HEX2DEC(INDEX(Assembler!$D$13:$D$512,M590))+N590,65536),4))</f>
        <v/>
      </c>
      <c r="P590" s="78" t="str">
        <f t="shared" si="144"/>
        <v/>
      </c>
      <c r="Q590" s="31" t="str">
        <f>INDEX(Assembler!$E$13:$G$512,M590,N590+1)</f>
        <v/>
      </c>
      <c r="R590" s="81"/>
      <c r="S590" s="31" t="str">
        <f t="shared" si="145"/>
        <v/>
      </c>
      <c r="T590" s="31">
        <f t="shared" si="134"/>
        <v>1</v>
      </c>
      <c r="U590" s="31" t="str">
        <f t="shared" si="137"/>
        <v/>
      </c>
      <c r="V590" s="31" t="str">
        <f t="shared" si="138"/>
        <v/>
      </c>
      <c r="W590" s="31" t="str">
        <f>IF(LEN(U590)=0,"",SUM(T$5:T590))</f>
        <v/>
      </c>
      <c r="X590" s="31" t="str">
        <f t="shared" si="139"/>
        <v/>
      </c>
      <c r="Y590" s="31" t="str">
        <f t="shared" si="146"/>
        <v/>
      </c>
    </row>
    <row r="591" spans="1:25" x14ac:dyDescent="0.2">
      <c r="A591" s="127"/>
      <c r="B591" s="82" t="str">
        <f t="shared" si="135"/>
        <v/>
      </c>
      <c r="C591" s="82" t="str">
        <f t="shared" si="136"/>
        <v/>
      </c>
      <c r="D591" s="127"/>
      <c r="E591" s="82" t="str">
        <f t="shared" si="140"/>
        <v/>
      </c>
      <c r="F591" s="82" t="str">
        <f t="shared" si="141"/>
        <v/>
      </c>
      <c r="G591" s="127"/>
      <c r="H591" s="75" t="str">
        <f t="shared" si="142"/>
        <v/>
      </c>
      <c r="I591" s="127"/>
      <c r="J591" s="75" t="str">
        <f t="shared" si="147"/>
        <v/>
      </c>
      <c r="K591" s="127"/>
      <c r="L591" s="31">
        <v>586</v>
      </c>
      <c r="M591" s="31">
        <f t="shared" si="148"/>
        <v>196</v>
      </c>
      <c r="N591" s="31">
        <f t="shared" si="143"/>
        <v>1</v>
      </c>
      <c r="O591" s="31" t="str">
        <f>IF(LEN(Q591)=0,"",DEC2HEX(MOD(HEX2DEC(INDEX(Assembler!$D$13:$D$512,M591))+N591,65536),4))</f>
        <v/>
      </c>
      <c r="P591" s="78" t="str">
        <f t="shared" si="144"/>
        <v/>
      </c>
      <c r="Q591" s="31" t="str">
        <f>INDEX(Assembler!$E$13:$G$512,M591,N591+1)</f>
        <v/>
      </c>
      <c r="R591" s="81"/>
      <c r="S591" s="31" t="str">
        <f t="shared" si="145"/>
        <v/>
      </c>
      <c r="T591" s="31">
        <f t="shared" si="134"/>
        <v>1</v>
      </c>
      <c r="U591" s="31" t="str">
        <f t="shared" si="137"/>
        <v/>
      </c>
      <c r="V591" s="31" t="str">
        <f t="shared" si="138"/>
        <v/>
      </c>
      <c r="W591" s="31" t="str">
        <f>IF(LEN(U591)=0,"",SUM(T$5:T591))</f>
        <v/>
      </c>
      <c r="X591" s="31" t="str">
        <f t="shared" si="139"/>
        <v/>
      </c>
      <c r="Y591" s="31" t="str">
        <f t="shared" si="146"/>
        <v/>
      </c>
    </row>
    <row r="592" spans="1:25" x14ac:dyDescent="0.2">
      <c r="A592" s="127"/>
      <c r="B592" s="82" t="str">
        <f t="shared" si="135"/>
        <v/>
      </c>
      <c r="C592" s="82" t="str">
        <f t="shared" si="136"/>
        <v/>
      </c>
      <c r="D592" s="127"/>
      <c r="E592" s="82" t="str">
        <f t="shared" si="140"/>
        <v/>
      </c>
      <c r="F592" s="82" t="str">
        <f t="shared" si="141"/>
        <v/>
      </c>
      <c r="G592" s="127"/>
      <c r="H592" s="75" t="str">
        <f t="shared" si="142"/>
        <v/>
      </c>
      <c r="I592" s="127"/>
      <c r="J592" s="75" t="str">
        <f t="shared" si="147"/>
        <v/>
      </c>
      <c r="K592" s="127"/>
      <c r="L592" s="31">
        <v>587</v>
      </c>
      <c r="M592" s="31">
        <f t="shared" si="148"/>
        <v>196</v>
      </c>
      <c r="N592" s="31">
        <f t="shared" si="143"/>
        <v>2</v>
      </c>
      <c r="O592" s="31" t="str">
        <f>IF(LEN(Q592)=0,"",DEC2HEX(MOD(HEX2DEC(INDEX(Assembler!$D$13:$D$512,M592))+N592,65536),4))</f>
        <v/>
      </c>
      <c r="P592" s="78" t="str">
        <f t="shared" si="144"/>
        <v/>
      </c>
      <c r="Q592" s="31" t="str">
        <f>INDEX(Assembler!$E$13:$G$512,M592,N592+1)</f>
        <v/>
      </c>
      <c r="R592" s="81"/>
      <c r="S592" s="31" t="str">
        <f t="shared" si="145"/>
        <v/>
      </c>
      <c r="T592" s="31">
        <f t="shared" si="134"/>
        <v>1</v>
      </c>
      <c r="U592" s="31" t="str">
        <f t="shared" si="137"/>
        <v/>
      </c>
      <c r="V592" s="31" t="str">
        <f t="shared" si="138"/>
        <v/>
      </c>
      <c r="W592" s="31" t="str">
        <f>IF(LEN(U592)=0,"",SUM(T$5:T592))</f>
        <v/>
      </c>
      <c r="X592" s="31" t="str">
        <f t="shared" si="139"/>
        <v/>
      </c>
      <c r="Y592" s="31" t="str">
        <f t="shared" si="146"/>
        <v/>
      </c>
    </row>
    <row r="593" spans="1:25" x14ac:dyDescent="0.2">
      <c r="A593" s="127"/>
      <c r="B593" s="82" t="str">
        <f t="shared" si="135"/>
        <v/>
      </c>
      <c r="C593" s="82" t="str">
        <f t="shared" si="136"/>
        <v/>
      </c>
      <c r="D593" s="127"/>
      <c r="E593" s="82" t="str">
        <f t="shared" si="140"/>
        <v/>
      </c>
      <c r="F593" s="82" t="str">
        <f t="shared" si="141"/>
        <v/>
      </c>
      <c r="G593" s="127"/>
      <c r="H593" s="75" t="str">
        <f t="shared" si="142"/>
        <v/>
      </c>
      <c r="I593" s="127"/>
      <c r="J593" s="75" t="str">
        <f t="shared" si="147"/>
        <v/>
      </c>
      <c r="K593" s="127"/>
      <c r="L593" s="31">
        <v>588</v>
      </c>
      <c r="M593" s="31">
        <f t="shared" si="148"/>
        <v>197</v>
      </c>
      <c r="N593" s="31">
        <f t="shared" si="143"/>
        <v>0</v>
      </c>
      <c r="O593" s="31" t="str">
        <f>IF(LEN(Q593)=0,"",DEC2HEX(MOD(HEX2DEC(INDEX(Assembler!$D$13:$D$512,M593))+N593,65536),4))</f>
        <v/>
      </c>
      <c r="P593" s="78" t="str">
        <f t="shared" si="144"/>
        <v/>
      </c>
      <c r="Q593" s="31" t="str">
        <f>INDEX(Assembler!$E$13:$G$512,M593,N593+1)</f>
        <v/>
      </c>
      <c r="R593" s="81"/>
      <c r="S593" s="31" t="str">
        <f t="shared" si="145"/>
        <v/>
      </c>
      <c r="T593" s="31">
        <f t="shared" si="134"/>
        <v>1</v>
      </c>
      <c r="U593" s="31" t="str">
        <f t="shared" si="137"/>
        <v/>
      </c>
      <c r="V593" s="31" t="str">
        <f t="shared" si="138"/>
        <v/>
      </c>
      <c r="W593" s="31" t="str">
        <f>IF(LEN(U593)=0,"",SUM(T$5:T593))</f>
        <v/>
      </c>
      <c r="X593" s="31" t="str">
        <f t="shared" si="139"/>
        <v/>
      </c>
      <c r="Y593" s="31" t="str">
        <f t="shared" si="146"/>
        <v/>
      </c>
    </row>
    <row r="594" spans="1:25" x14ac:dyDescent="0.2">
      <c r="A594" s="127"/>
      <c r="B594" s="82" t="str">
        <f t="shared" si="135"/>
        <v/>
      </c>
      <c r="C594" s="82" t="str">
        <f t="shared" si="136"/>
        <v/>
      </c>
      <c r="D594" s="127"/>
      <c r="E594" s="82" t="str">
        <f t="shared" si="140"/>
        <v/>
      </c>
      <c r="F594" s="82" t="str">
        <f t="shared" si="141"/>
        <v/>
      </c>
      <c r="G594" s="127"/>
      <c r="H594" s="75" t="str">
        <f t="shared" si="142"/>
        <v/>
      </c>
      <c r="I594" s="127"/>
      <c r="J594" s="75" t="str">
        <f t="shared" si="147"/>
        <v/>
      </c>
      <c r="K594" s="127"/>
      <c r="L594" s="31">
        <v>589</v>
      </c>
      <c r="M594" s="31">
        <f t="shared" si="148"/>
        <v>197</v>
      </c>
      <c r="N594" s="31">
        <f t="shared" si="143"/>
        <v>1</v>
      </c>
      <c r="O594" s="31" t="str">
        <f>IF(LEN(Q594)=0,"",DEC2HEX(MOD(HEX2DEC(INDEX(Assembler!$D$13:$D$512,M594))+N594,65536),4))</f>
        <v/>
      </c>
      <c r="P594" s="78" t="str">
        <f t="shared" si="144"/>
        <v/>
      </c>
      <c r="Q594" s="31" t="str">
        <f>INDEX(Assembler!$E$13:$G$512,M594,N594+1)</f>
        <v/>
      </c>
      <c r="R594" s="81"/>
      <c r="S594" s="31" t="str">
        <f t="shared" si="145"/>
        <v/>
      </c>
      <c r="T594" s="31">
        <f t="shared" ref="T594:T657" si="149">IF(LEN(S594)=0,1,IF(S594-1=S593,IF(L594&lt;16,0,IF(SUM(T579:T593)=0,1,0)),1))</f>
        <v>1</v>
      </c>
      <c r="U594" s="31" t="str">
        <f t="shared" si="137"/>
        <v/>
      </c>
      <c r="V594" s="31" t="str">
        <f t="shared" si="138"/>
        <v/>
      </c>
      <c r="W594" s="31" t="str">
        <f>IF(LEN(U594)=0,"",SUM(T$5:T594))</f>
        <v/>
      </c>
      <c r="X594" s="31" t="str">
        <f t="shared" si="139"/>
        <v/>
      </c>
      <c r="Y594" s="31" t="str">
        <f t="shared" si="146"/>
        <v/>
      </c>
    </row>
    <row r="595" spans="1:25" x14ac:dyDescent="0.2">
      <c r="A595" s="127"/>
      <c r="B595" s="82" t="str">
        <f t="shared" si="135"/>
        <v/>
      </c>
      <c r="C595" s="82" t="str">
        <f t="shared" si="136"/>
        <v/>
      </c>
      <c r="D595" s="127"/>
      <c r="E595" s="82" t="str">
        <f t="shared" si="140"/>
        <v/>
      </c>
      <c r="F595" s="82" t="str">
        <f t="shared" si="141"/>
        <v/>
      </c>
      <c r="G595" s="127"/>
      <c r="H595" s="75" t="str">
        <f t="shared" si="142"/>
        <v/>
      </c>
      <c r="I595" s="127"/>
      <c r="J595" s="75" t="str">
        <f t="shared" si="147"/>
        <v/>
      </c>
      <c r="K595" s="127"/>
      <c r="L595" s="31">
        <v>590</v>
      </c>
      <c r="M595" s="31">
        <f t="shared" si="148"/>
        <v>197</v>
      </c>
      <c r="N595" s="31">
        <f t="shared" si="143"/>
        <v>2</v>
      </c>
      <c r="O595" s="31" t="str">
        <f>IF(LEN(Q595)=0,"",DEC2HEX(MOD(HEX2DEC(INDEX(Assembler!$D$13:$D$512,M595))+N595,65536),4))</f>
        <v/>
      </c>
      <c r="P595" s="78" t="str">
        <f t="shared" si="144"/>
        <v/>
      </c>
      <c r="Q595" s="31" t="str">
        <f>INDEX(Assembler!$E$13:$G$512,M595,N595+1)</f>
        <v/>
      </c>
      <c r="R595" s="81"/>
      <c r="S595" s="31" t="str">
        <f t="shared" si="145"/>
        <v/>
      </c>
      <c r="T595" s="31">
        <f t="shared" si="149"/>
        <v>1</v>
      </c>
      <c r="U595" s="31" t="str">
        <f t="shared" si="137"/>
        <v/>
      </c>
      <c r="V595" s="31" t="str">
        <f t="shared" si="138"/>
        <v/>
      </c>
      <c r="W595" s="31" t="str">
        <f>IF(LEN(U595)=0,"",SUM(T$5:T595))</f>
        <v/>
      </c>
      <c r="X595" s="31" t="str">
        <f t="shared" si="139"/>
        <v/>
      </c>
      <c r="Y595" s="31" t="str">
        <f t="shared" si="146"/>
        <v/>
      </c>
    </row>
    <row r="596" spans="1:25" x14ac:dyDescent="0.2">
      <c r="A596" s="127"/>
      <c r="B596" s="82" t="str">
        <f t="shared" si="135"/>
        <v/>
      </c>
      <c r="C596" s="82" t="str">
        <f t="shared" si="136"/>
        <v/>
      </c>
      <c r="D596" s="127"/>
      <c r="E596" s="82" t="str">
        <f t="shared" si="140"/>
        <v/>
      </c>
      <c r="F596" s="82" t="str">
        <f t="shared" si="141"/>
        <v/>
      </c>
      <c r="G596" s="127"/>
      <c r="H596" s="75" t="str">
        <f t="shared" si="142"/>
        <v/>
      </c>
      <c r="I596" s="127"/>
      <c r="J596" s="75" t="str">
        <f t="shared" si="147"/>
        <v/>
      </c>
      <c r="K596" s="127"/>
      <c r="L596" s="31">
        <v>591</v>
      </c>
      <c r="M596" s="31">
        <f t="shared" si="148"/>
        <v>198</v>
      </c>
      <c r="N596" s="31">
        <f t="shared" si="143"/>
        <v>0</v>
      </c>
      <c r="O596" s="31" t="str">
        <f>IF(LEN(Q596)=0,"",DEC2HEX(MOD(HEX2DEC(INDEX(Assembler!$D$13:$D$512,M596))+N596,65536),4))</f>
        <v/>
      </c>
      <c r="P596" s="78" t="str">
        <f t="shared" si="144"/>
        <v/>
      </c>
      <c r="Q596" s="31" t="str">
        <f>INDEX(Assembler!$E$13:$G$512,M596,N596+1)</f>
        <v/>
      </c>
      <c r="R596" s="81"/>
      <c r="S596" s="31" t="str">
        <f t="shared" si="145"/>
        <v/>
      </c>
      <c r="T596" s="31">
        <f t="shared" si="149"/>
        <v>1</v>
      </c>
      <c r="U596" s="31" t="str">
        <f t="shared" si="137"/>
        <v/>
      </c>
      <c r="V596" s="31" t="str">
        <f t="shared" si="138"/>
        <v/>
      </c>
      <c r="W596" s="31" t="str">
        <f>IF(LEN(U596)=0,"",SUM(T$5:T596))</f>
        <v/>
      </c>
      <c r="X596" s="31" t="str">
        <f t="shared" si="139"/>
        <v/>
      </c>
      <c r="Y596" s="31" t="str">
        <f t="shared" si="146"/>
        <v/>
      </c>
    </row>
    <row r="597" spans="1:25" x14ac:dyDescent="0.2">
      <c r="A597" s="127"/>
      <c r="B597" s="82" t="str">
        <f t="shared" si="135"/>
        <v/>
      </c>
      <c r="C597" s="82" t="str">
        <f t="shared" si="136"/>
        <v/>
      </c>
      <c r="D597" s="127"/>
      <c r="E597" s="82" t="str">
        <f t="shared" si="140"/>
        <v/>
      </c>
      <c r="F597" s="82" t="str">
        <f t="shared" si="141"/>
        <v/>
      </c>
      <c r="G597" s="127"/>
      <c r="H597" s="75" t="str">
        <f t="shared" si="142"/>
        <v/>
      </c>
      <c r="I597" s="127"/>
      <c r="J597" s="75" t="str">
        <f t="shared" si="147"/>
        <v/>
      </c>
      <c r="K597" s="127"/>
      <c r="L597" s="31">
        <v>592</v>
      </c>
      <c r="M597" s="31">
        <f t="shared" si="148"/>
        <v>198</v>
      </c>
      <c r="N597" s="31">
        <f t="shared" si="143"/>
        <v>1</v>
      </c>
      <c r="O597" s="31" t="str">
        <f>IF(LEN(Q597)=0,"",DEC2HEX(MOD(HEX2DEC(INDEX(Assembler!$D$13:$D$512,M597))+N597,65536),4))</f>
        <v/>
      </c>
      <c r="P597" s="78" t="str">
        <f t="shared" si="144"/>
        <v/>
      </c>
      <c r="Q597" s="31" t="str">
        <f>INDEX(Assembler!$E$13:$G$512,M597,N597+1)</f>
        <v/>
      </c>
      <c r="R597" s="81"/>
      <c r="S597" s="31" t="str">
        <f t="shared" si="145"/>
        <v/>
      </c>
      <c r="T597" s="31">
        <f t="shared" si="149"/>
        <v>1</v>
      </c>
      <c r="U597" s="31" t="str">
        <f t="shared" si="137"/>
        <v/>
      </c>
      <c r="V597" s="31" t="str">
        <f t="shared" si="138"/>
        <v/>
      </c>
      <c r="W597" s="31" t="str">
        <f>IF(LEN(U597)=0,"",SUM(T$5:T597))</f>
        <v/>
      </c>
      <c r="X597" s="31" t="str">
        <f t="shared" si="139"/>
        <v/>
      </c>
      <c r="Y597" s="31" t="str">
        <f t="shared" si="146"/>
        <v/>
      </c>
    </row>
    <row r="598" spans="1:25" x14ac:dyDescent="0.2">
      <c r="A598" s="127"/>
      <c r="B598" s="82" t="str">
        <f t="shared" si="135"/>
        <v/>
      </c>
      <c r="C598" s="82" t="str">
        <f t="shared" si="136"/>
        <v/>
      </c>
      <c r="D598" s="127"/>
      <c r="E598" s="82" t="str">
        <f t="shared" si="140"/>
        <v/>
      </c>
      <c r="F598" s="82" t="str">
        <f t="shared" si="141"/>
        <v/>
      </c>
      <c r="G598" s="127"/>
      <c r="H598" s="75" t="str">
        <f t="shared" si="142"/>
        <v/>
      </c>
      <c r="I598" s="127"/>
      <c r="J598" s="75" t="str">
        <f t="shared" si="147"/>
        <v/>
      </c>
      <c r="K598" s="127"/>
      <c r="L598" s="31">
        <v>593</v>
      </c>
      <c r="M598" s="31">
        <f t="shared" si="148"/>
        <v>198</v>
      </c>
      <c r="N598" s="31">
        <f t="shared" si="143"/>
        <v>2</v>
      </c>
      <c r="O598" s="31" t="str">
        <f>IF(LEN(Q598)=0,"",DEC2HEX(MOD(HEX2DEC(INDEX(Assembler!$D$13:$D$512,M598))+N598,65536),4))</f>
        <v/>
      </c>
      <c r="P598" s="78" t="str">
        <f t="shared" si="144"/>
        <v/>
      </c>
      <c r="Q598" s="31" t="str">
        <f>INDEX(Assembler!$E$13:$G$512,M598,N598+1)</f>
        <v/>
      </c>
      <c r="R598" s="81"/>
      <c r="S598" s="31" t="str">
        <f t="shared" si="145"/>
        <v/>
      </c>
      <c r="T598" s="31">
        <f t="shared" si="149"/>
        <v>1</v>
      </c>
      <c r="U598" s="31" t="str">
        <f t="shared" si="137"/>
        <v/>
      </c>
      <c r="V598" s="31" t="str">
        <f t="shared" si="138"/>
        <v/>
      </c>
      <c r="W598" s="31" t="str">
        <f>IF(LEN(U598)=0,"",SUM(T$5:T598))</f>
        <v/>
      </c>
      <c r="X598" s="31" t="str">
        <f t="shared" si="139"/>
        <v/>
      </c>
      <c r="Y598" s="31" t="str">
        <f t="shared" si="146"/>
        <v/>
      </c>
    </row>
    <row r="599" spans="1:25" x14ac:dyDescent="0.2">
      <c r="A599" s="127"/>
      <c r="B599" s="82" t="str">
        <f t="shared" si="135"/>
        <v/>
      </c>
      <c r="C599" s="82" t="str">
        <f t="shared" si="136"/>
        <v/>
      </c>
      <c r="D599" s="127"/>
      <c r="E599" s="82" t="str">
        <f t="shared" si="140"/>
        <v/>
      </c>
      <c r="F599" s="82" t="str">
        <f t="shared" si="141"/>
        <v/>
      </c>
      <c r="G599" s="127"/>
      <c r="H599" s="75" t="str">
        <f t="shared" si="142"/>
        <v/>
      </c>
      <c r="I599" s="127"/>
      <c r="J599" s="75" t="str">
        <f t="shared" si="147"/>
        <v/>
      </c>
      <c r="K599" s="127"/>
      <c r="L599" s="31">
        <v>594</v>
      </c>
      <c r="M599" s="31">
        <f t="shared" si="148"/>
        <v>199</v>
      </c>
      <c r="N599" s="31">
        <f t="shared" si="143"/>
        <v>0</v>
      </c>
      <c r="O599" s="31" t="str">
        <f>IF(LEN(Q599)=0,"",DEC2HEX(MOD(HEX2DEC(INDEX(Assembler!$D$13:$D$512,M599))+N599,65536),4))</f>
        <v/>
      </c>
      <c r="P599" s="78" t="str">
        <f t="shared" si="144"/>
        <v/>
      </c>
      <c r="Q599" s="31" t="str">
        <f>INDEX(Assembler!$E$13:$G$512,M599,N599+1)</f>
        <v/>
      </c>
      <c r="R599" s="81"/>
      <c r="S599" s="31" t="str">
        <f t="shared" si="145"/>
        <v/>
      </c>
      <c r="T599" s="31">
        <f t="shared" si="149"/>
        <v>1</v>
      </c>
      <c r="U599" s="31" t="str">
        <f t="shared" si="137"/>
        <v/>
      </c>
      <c r="V599" s="31" t="str">
        <f t="shared" si="138"/>
        <v/>
      </c>
      <c r="W599" s="31" t="str">
        <f>IF(LEN(U599)=0,"",SUM(T$5:T599))</f>
        <v/>
      </c>
      <c r="X599" s="31" t="str">
        <f t="shared" si="139"/>
        <v/>
      </c>
      <c r="Y599" s="31" t="str">
        <f t="shared" si="146"/>
        <v/>
      </c>
    </row>
    <row r="600" spans="1:25" x14ac:dyDescent="0.2">
      <c r="A600" s="127"/>
      <c r="B600" s="82" t="str">
        <f t="shared" si="135"/>
        <v/>
      </c>
      <c r="C600" s="82" t="str">
        <f t="shared" si="136"/>
        <v/>
      </c>
      <c r="D600" s="127"/>
      <c r="E600" s="82" t="str">
        <f t="shared" si="140"/>
        <v/>
      </c>
      <c r="F600" s="82" t="str">
        <f t="shared" si="141"/>
        <v/>
      </c>
      <c r="G600" s="127"/>
      <c r="H600" s="75" t="str">
        <f t="shared" si="142"/>
        <v/>
      </c>
      <c r="I600" s="127"/>
      <c r="J600" s="75" t="str">
        <f t="shared" si="147"/>
        <v/>
      </c>
      <c r="K600" s="127"/>
      <c r="L600" s="31">
        <v>595</v>
      </c>
      <c r="M600" s="31">
        <f t="shared" si="148"/>
        <v>199</v>
      </c>
      <c r="N600" s="31">
        <f t="shared" si="143"/>
        <v>1</v>
      </c>
      <c r="O600" s="31" t="str">
        <f>IF(LEN(Q600)=0,"",DEC2HEX(MOD(HEX2DEC(INDEX(Assembler!$D$13:$D$512,M600))+N600,65536),4))</f>
        <v/>
      </c>
      <c r="P600" s="78" t="str">
        <f t="shared" si="144"/>
        <v/>
      </c>
      <c r="Q600" s="31" t="str">
        <f>INDEX(Assembler!$E$13:$G$512,M600,N600+1)</f>
        <v/>
      </c>
      <c r="R600" s="81"/>
      <c r="S600" s="31" t="str">
        <f t="shared" si="145"/>
        <v/>
      </c>
      <c r="T600" s="31">
        <f t="shared" si="149"/>
        <v>1</v>
      </c>
      <c r="U600" s="31" t="str">
        <f t="shared" si="137"/>
        <v/>
      </c>
      <c r="V600" s="31" t="str">
        <f t="shared" si="138"/>
        <v/>
      </c>
      <c r="W600" s="31" t="str">
        <f>IF(LEN(U600)=0,"",SUM(T$5:T600))</f>
        <v/>
      </c>
      <c r="X600" s="31" t="str">
        <f t="shared" si="139"/>
        <v/>
      </c>
      <c r="Y600" s="31" t="str">
        <f t="shared" si="146"/>
        <v/>
      </c>
    </row>
    <row r="601" spans="1:25" x14ac:dyDescent="0.2">
      <c r="A601" s="127"/>
      <c r="B601" s="82" t="str">
        <f t="shared" si="135"/>
        <v/>
      </c>
      <c r="C601" s="82" t="str">
        <f t="shared" si="136"/>
        <v/>
      </c>
      <c r="D601" s="127"/>
      <c r="E601" s="82" t="str">
        <f t="shared" si="140"/>
        <v/>
      </c>
      <c r="F601" s="82" t="str">
        <f t="shared" si="141"/>
        <v/>
      </c>
      <c r="G601" s="127"/>
      <c r="H601" s="75" t="str">
        <f t="shared" si="142"/>
        <v/>
      </c>
      <c r="I601" s="127"/>
      <c r="J601" s="75" t="str">
        <f t="shared" si="147"/>
        <v/>
      </c>
      <c r="K601" s="127"/>
      <c r="L601" s="31">
        <v>596</v>
      </c>
      <c r="M601" s="31">
        <f t="shared" si="148"/>
        <v>199</v>
      </c>
      <c r="N601" s="31">
        <f t="shared" si="143"/>
        <v>2</v>
      </c>
      <c r="O601" s="31" t="str">
        <f>IF(LEN(Q601)=0,"",DEC2HEX(MOD(HEX2DEC(INDEX(Assembler!$D$13:$D$512,M601))+N601,65536),4))</f>
        <v/>
      </c>
      <c r="P601" s="78" t="str">
        <f t="shared" si="144"/>
        <v/>
      </c>
      <c r="Q601" s="31" t="str">
        <f>INDEX(Assembler!$E$13:$G$512,M601,N601+1)</f>
        <v/>
      </c>
      <c r="R601" s="81"/>
      <c r="S601" s="31" t="str">
        <f t="shared" si="145"/>
        <v/>
      </c>
      <c r="T601" s="31">
        <f t="shared" si="149"/>
        <v>1</v>
      </c>
      <c r="U601" s="31" t="str">
        <f t="shared" si="137"/>
        <v/>
      </c>
      <c r="V601" s="31" t="str">
        <f t="shared" si="138"/>
        <v/>
      </c>
      <c r="W601" s="31" t="str">
        <f>IF(LEN(U601)=0,"",SUM(T$5:T601))</f>
        <v/>
      </c>
      <c r="X601" s="31" t="str">
        <f t="shared" si="139"/>
        <v/>
      </c>
      <c r="Y601" s="31" t="str">
        <f t="shared" si="146"/>
        <v/>
      </c>
    </row>
    <row r="602" spans="1:25" x14ac:dyDescent="0.2">
      <c r="A602" s="127"/>
      <c r="B602" s="82" t="str">
        <f t="shared" si="135"/>
        <v/>
      </c>
      <c r="C602" s="82" t="str">
        <f t="shared" si="136"/>
        <v/>
      </c>
      <c r="D602" s="127"/>
      <c r="E602" s="82" t="str">
        <f t="shared" si="140"/>
        <v/>
      </c>
      <c r="F602" s="82" t="str">
        <f t="shared" si="141"/>
        <v/>
      </c>
      <c r="G602" s="127"/>
      <c r="H602" s="75" t="str">
        <f t="shared" si="142"/>
        <v/>
      </c>
      <c r="I602" s="127"/>
      <c r="J602" s="75" t="str">
        <f t="shared" si="147"/>
        <v/>
      </c>
      <c r="K602" s="127"/>
      <c r="L602" s="31">
        <v>597</v>
      </c>
      <c r="M602" s="31">
        <f t="shared" si="148"/>
        <v>200</v>
      </c>
      <c r="N602" s="31">
        <f t="shared" si="143"/>
        <v>0</v>
      </c>
      <c r="O602" s="31" t="str">
        <f>IF(LEN(Q602)=0,"",DEC2HEX(MOD(HEX2DEC(INDEX(Assembler!$D$13:$D$512,M602))+N602,65536),4))</f>
        <v/>
      </c>
      <c r="P602" s="78" t="str">
        <f t="shared" si="144"/>
        <v/>
      </c>
      <c r="Q602" s="31" t="str">
        <f>INDEX(Assembler!$E$13:$G$512,M602,N602+1)</f>
        <v/>
      </c>
      <c r="R602" s="81"/>
      <c r="S602" s="31" t="str">
        <f t="shared" si="145"/>
        <v/>
      </c>
      <c r="T602" s="31">
        <f t="shared" si="149"/>
        <v>1</v>
      </c>
      <c r="U602" s="31" t="str">
        <f t="shared" si="137"/>
        <v/>
      </c>
      <c r="V602" s="31" t="str">
        <f t="shared" si="138"/>
        <v/>
      </c>
      <c r="W602" s="31" t="str">
        <f>IF(LEN(U602)=0,"",SUM(T$5:T602))</f>
        <v/>
      </c>
      <c r="X602" s="31" t="str">
        <f t="shared" si="139"/>
        <v/>
      </c>
      <c r="Y602" s="31" t="str">
        <f t="shared" si="146"/>
        <v/>
      </c>
    </row>
    <row r="603" spans="1:25" x14ac:dyDescent="0.2">
      <c r="A603" s="127"/>
      <c r="B603" s="82" t="str">
        <f t="shared" si="135"/>
        <v/>
      </c>
      <c r="C603" s="82" t="str">
        <f t="shared" si="136"/>
        <v/>
      </c>
      <c r="D603" s="127"/>
      <c r="E603" s="82" t="str">
        <f t="shared" si="140"/>
        <v/>
      </c>
      <c r="F603" s="82" t="str">
        <f t="shared" si="141"/>
        <v/>
      </c>
      <c r="G603" s="127"/>
      <c r="H603" s="75" t="str">
        <f t="shared" si="142"/>
        <v/>
      </c>
      <c r="I603" s="127"/>
      <c r="J603" s="75" t="str">
        <f t="shared" si="147"/>
        <v/>
      </c>
      <c r="K603" s="127"/>
      <c r="L603" s="31">
        <v>598</v>
      </c>
      <c r="M603" s="31">
        <f t="shared" si="148"/>
        <v>200</v>
      </c>
      <c r="N603" s="31">
        <f t="shared" si="143"/>
        <v>1</v>
      </c>
      <c r="O603" s="31" t="str">
        <f>IF(LEN(Q603)=0,"",DEC2HEX(MOD(HEX2DEC(INDEX(Assembler!$D$13:$D$512,M603))+N603,65536),4))</f>
        <v/>
      </c>
      <c r="P603" s="78" t="str">
        <f t="shared" si="144"/>
        <v/>
      </c>
      <c r="Q603" s="31" t="str">
        <f>INDEX(Assembler!$E$13:$G$512,M603,N603+1)</f>
        <v/>
      </c>
      <c r="R603" s="81"/>
      <c r="S603" s="31" t="str">
        <f t="shared" si="145"/>
        <v/>
      </c>
      <c r="T603" s="31">
        <f t="shared" si="149"/>
        <v>1</v>
      </c>
      <c r="U603" s="31" t="str">
        <f t="shared" si="137"/>
        <v/>
      </c>
      <c r="V603" s="31" t="str">
        <f t="shared" si="138"/>
        <v/>
      </c>
      <c r="W603" s="31" t="str">
        <f>IF(LEN(U603)=0,"",SUM(T$5:T603))</f>
        <v/>
      </c>
      <c r="X603" s="31" t="str">
        <f t="shared" si="139"/>
        <v/>
      </c>
      <c r="Y603" s="31" t="str">
        <f t="shared" si="146"/>
        <v/>
      </c>
    </row>
    <row r="604" spans="1:25" x14ac:dyDescent="0.2">
      <c r="A604" s="127"/>
      <c r="B604" s="82" t="str">
        <f t="shared" si="135"/>
        <v/>
      </c>
      <c r="C604" s="82" t="str">
        <f t="shared" si="136"/>
        <v/>
      </c>
      <c r="D604" s="127"/>
      <c r="E604" s="82" t="str">
        <f t="shared" si="140"/>
        <v/>
      </c>
      <c r="F604" s="82" t="str">
        <f t="shared" si="141"/>
        <v/>
      </c>
      <c r="G604" s="127"/>
      <c r="H604" s="75" t="str">
        <f t="shared" si="142"/>
        <v/>
      </c>
      <c r="I604" s="127"/>
      <c r="J604" s="75" t="str">
        <f t="shared" si="147"/>
        <v/>
      </c>
      <c r="K604" s="127"/>
      <c r="L604" s="31">
        <v>599</v>
      </c>
      <c r="M604" s="31">
        <f t="shared" si="148"/>
        <v>200</v>
      </c>
      <c r="N604" s="31">
        <f t="shared" si="143"/>
        <v>2</v>
      </c>
      <c r="O604" s="31" t="str">
        <f>IF(LEN(Q604)=0,"",DEC2HEX(MOD(HEX2DEC(INDEX(Assembler!$D$13:$D$512,M604))+N604,65536),4))</f>
        <v/>
      </c>
      <c r="P604" s="78" t="str">
        <f t="shared" si="144"/>
        <v/>
      </c>
      <c r="Q604" s="31" t="str">
        <f>INDEX(Assembler!$E$13:$G$512,M604,N604+1)</f>
        <v/>
      </c>
      <c r="R604" s="81"/>
      <c r="S604" s="31" t="str">
        <f t="shared" si="145"/>
        <v/>
      </c>
      <c r="T604" s="31">
        <f t="shared" si="149"/>
        <v>1</v>
      </c>
      <c r="U604" s="31" t="str">
        <f t="shared" si="137"/>
        <v/>
      </c>
      <c r="V604" s="31" t="str">
        <f t="shared" si="138"/>
        <v/>
      </c>
      <c r="W604" s="31" t="str">
        <f>IF(LEN(U604)=0,"",SUM(T$5:T604))</f>
        <v/>
      </c>
      <c r="X604" s="31" t="str">
        <f t="shared" si="139"/>
        <v/>
      </c>
      <c r="Y604" s="31" t="str">
        <f t="shared" si="146"/>
        <v/>
      </c>
    </row>
    <row r="605" spans="1:25" x14ac:dyDescent="0.2">
      <c r="A605" s="127"/>
      <c r="B605" s="82" t="str">
        <f t="shared" si="135"/>
        <v/>
      </c>
      <c r="C605" s="82" t="str">
        <f t="shared" si="136"/>
        <v/>
      </c>
      <c r="D605" s="127"/>
      <c r="E605" s="82" t="str">
        <f t="shared" si="140"/>
        <v/>
      </c>
      <c r="F605" s="82" t="str">
        <f t="shared" si="141"/>
        <v/>
      </c>
      <c r="G605" s="127"/>
      <c r="H605" s="75" t="str">
        <f t="shared" si="142"/>
        <v/>
      </c>
      <c r="I605" s="127"/>
      <c r="J605" s="75" t="str">
        <f t="shared" si="147"/>
        <v/>
      </c>
      <c r="K605" s="127"/>
      <c r="L605" s="31">
        <v>600</v>
      </c>
      <c r="M605" s="31">
        <f t="shared" si="148"/>
        <v>201</v>
      </c>
      <c r="N605" s="31">
        <f t="shared" si="143"/>
        <v>0</v>
      </c>
      <c r="O605" s="31" t="str">
        <f>IF(LEN(Q605)=0,"",DEC2HEX(MOD(HEX2DEC(INDEX(Assembler!$D$13:$D$512,M605))+N605,65536),4))</f>
        <v/>
      </c>
      <c r="P605" s="78" t="str">
        <f t="shared" si="144"/>
        <v/>
      </c>
      <c r="Q605" s="31" t="str">
        <f>INDEX(Assembler!$E$13:$G$512,M605,N605+1)</f>
        <v/>
      </c>
      <c r="R605" s="81"/>
      <c r="S605" s="31" t="str">
        <f t="shared" si="145"/>
        <v/>
      </c>
      <c r="T605" s="31">
        <f t="shared" si="149"/>
        <v>1</v>
      </c>
      <c r="U605" s="31" t="str">
        <f t="shared" si="137"/>
        <v/>
      </c>
      <c r="V605" s="31" t="str">
        <f t="shared" si="138"/>
        <v/>
      </c>
      <c r="W605" s="31" t="str">
        <f>IF(LEN(U605)=0,"",SUM(T$5:T605))</f>
        <v/>
      </c>
      <c r="X605" s="31" t="str">
        <f t="shared" si="139"/>
        <v/>
      </c>
      <c r="Y605" s="31" t="str">
        <f t="shared" si="146"/>
        <v/>
      </c>
    </row>
    <row r="606" spans="1:25" x14ac:dyDescent="0.2">
      <c r="A606" s="127"/>
      <c r="B606" s="82" t="str">
        <f t="shared" si="135"/>
        <v/>
      </c>
      <c r="C606" s="82" t="str">
        <f t="shared" si="136"/>
        <v/>
      </c>
      <c r="D606" s="127"/>
      <c r="E606" s="82" t="str">
        <f t="shared" si="140"/>
        <v/>
      </c>
      <c r="F606" s="82" t="str">
        <f t="shared" si="141"/>
        <v/>
      </c>
      <c r="G606" s="127"/>
      <c r="H606" s="75" t="str">
        <f t="shared" si="142"/>
        <v/>
      </c>
      <c r="I606" s="127"/>
      <c r="J606" s="75" t="str">
        <f t="shared" si="147"/>
        <v/>
      </c>
      <c r="K606" s="127"/>
      <c r="L606" s="31">
        <v>601</v>
      </c>
      <c r="M606" s="31">
        <f t="shared" si="148"/>
        <v>201</v>
      </c>
      <c r="N606" s="31">
        <f t="shared" si="143"/>
        <v>1</v>
      </c>
      <c r="O606" s="31" t="str">
        <f>IF(LEN(Q606)=0,"",DEC2HEX(MOD(HEX2DEC(INDEX(Assembler!$D$13:$D$512,M606))+N606,65536),4))</f>
        <v/>
      </c>
      <c r="P606" s="78" t="str">
        <f t="shared" si="144"/>
        <v/>
      </c>
      <c r="Q606" s="31" t="str">
        <f>INDEX(Assembler!$E$13:$G$512,M606,N606+1)</f>
        <v/>
      </c>
      <c r="R606" s="81"/>
      <c r="S606" s="31" t="str">
        <f t="shared" si="145"/>
        <v/>
      </c>
      <c r="T606" s="31">
        <f t="shared" si="149"/>
        <v>1</v>
      </c>
      <c r="U606" s="31" t="str">
        <f t="shared" si="137"/>
        <v/>
      </c>
      <c r="V606" s="31" t="str">
        <f t="shared" si="138"/>
        <v/>
      </c>
      <c r="W606" s="31" t="str">
        <f>IF(LEN(U606)=0,"",SUM(T$5:T606))</f>
        <v/>
      </c>
      <c r="X606" s="31" t="str">
        <f t="shared" si="139"/>
        <v/>
      </c>
      <c r="Y606" s="31" t="str">
        <f t="shared" si="146"/>
        <v/>
      </c>
    </row>
    <row r="607" spans="1:25" x14ac:dyDescent="0.2">
      <c r="A607" s="127"/>
      <c r="B607" s="82" t="str">
        <f t="shared" si="135"/>
        <v/>
      </c>
      <c r="C607" s="82" t="str">
        <f t="shared" si="136"/>
        <v/>
      </c>
      <c r="D607" s="127"/>
      <c r="E607" s="82" t="str">
        <f t="shared" si="140"/>
        <v/>
      </c>
      <c r="F607" s="82" t="str">
        <f t="shared" si="141"/>
        <v/>
      </c>
      <c r="G607" s="127"/>
      <c r="H607" s="75" t="str">
        <f t="shared" si="142"/>
        <v/>
      </c>
      <c r="I607" s="127"/>
      <c r="J607" s="75" t="str">
        <f t="shared" si="147"/>
        <v/>
      </c>
      <c r="K607" s="127"/>
      <c r="L607" s="31">
        <v>602</v>
      </c>
      <c r="M607" s="31">
        <f t="shared" si="148"/>
        <v>201</v>
      </c>
      <c r="N607" s="31">
        <f t="shared" si="143"/>
        <v>2</v>
      </c>
      <c r="O607" s="31" t="str">
        <f>IF(LEN(Q607)=0,"",DEC2HEX(MOD(HEX2DEC(INDEX(Assembler!$D$13:$D$512,M607))+N607,65536),4))</f>
        <v/>
      </c>
      <c r="P607" s="78" t="str">
        <f t="shared" si="144"/>
        <v/>
      </c>
      <c r="Q607" s="31" t="str">
        <f>INDEX(Assembler!$E$13:$G$512,M607,N607+1)</f>
        <v/>
      </c>
      <c r="R607" s="81"/>
      <c r="S607" s="31" t="str">
        <f t="shared" si="145"/>
        <v/>
      </c>
      <c r="T607" s="31">
        <f t="shared" si="149"/>
        <v>1</v>
      </c>
      <c r="U607" s="31" t="str">
        <f t="shared" si="137"/>
        <v/>
      </c>
      <c r="V607" s="31" t="str">
        <f t="shared" si="138"/>
        <v/>
      </c>
      <c r="W607" s="31" t="str">
        <f>IF(LEN(U607)=0,"",SUM(T$5:T607))</f>
        <v/>
      </c>
      <c r="X607" s="31" t="str">
        <f t="shared" si="139"/>
        <v/>
      </c>
      <c r="Y607" s="31" t="str">
        <f t="shared" si="146"/>
        <v/>
      </c>
    </row>
    <row r="608" spans="1:25" x14ac:dyDescent="0.2">
      <c r="A608" s="127"/>
      <c r="B608" s="82" t="str">
        <f t="shared" si="135"/>
        <v/>
      </c>
      <c r="C608" s="82" t="str">
        <f t="shared" si="136"/>
        <v/>
      </c>
      <c r="D608" s="127"/>
      <c r="E608" s="82" t="str">
        <f t="shared" si="140"/>
        <v/>
      </c>
      <c r="F608" s="82" t="str">
        <f t="shared" si="141"/>
        <v/>
      </c>
      <c r="G608" s="127"/>
      <c r="H608" s="75" t="str">
        <f t="shared" si="142"/>
        <v/>
      </c>
      <c r="I608" s="127"/>
      <c r="J608" s="75" t="str">
        <f t="shared" si="147"/>
        <v/>
      </c>
      <c r="K608" s="127"/>
      <c r="L608" s="31">
        <v>603</v>
      </c>
      <c r="M608" s="31">
        <f t="shared" si="148"/>
        <v>202</v>
      </c>
      <c r="N608" s="31">
        <f t="shared" si="143"/>
        <v>0</v>
      </c>
      <c r="O608" s="31" t="str">
        <f>IF(LEN(Q608)=0,"",DEC2HEX(MOD(HEX2DEC(INDEX(Assembler!$D$13:$D$512,M608))+N608,65536),4))</f>
        <v/>
      </c>
      <c r="P608" s="78" t="str">
        <f t="shared" si="144"/>
        <v/>
      </c>
      <c r="Q608" s="31" t="str">
        <f>INDEX(Assembler!$E$13:$G$512,M608,N608+1)</f>
        <v/>
      </c>
      <c r="R608" s="81"/>
      <c r="S608" s="31" t="str">
        <f t="shared" si="145"/>
        <v/>
      </c>
      <c r="T608" s="31">
        <f t="shared" si="149"/>
        <v>1</v>
      </c>
      <c r="U608" s="31" t="str">
        <f t="shared" si="137"/>
        <v/>
      </c>
      <c r="V608" s="31" t="str">
        <f t="shared" si="138"/>
        <v/>
      </c>
      <c r="W608" s="31" t="str">
        <f>IF(LEN(U608)=0,"",SUM(T$5:T608))</f>
        <v/>
      </c>
      <c r="X608" s="31" t="str">
        <f t="shared" si="139"/>
        <v/>
      </c>
      <c r="Y608" s="31" t="str">
        <f t="shared" si="146"/>
        <v/>
      </c>
    </row>
    <row r="609" spans="1:25" x14ac:dyDescent="0.2">
      <c r="A609" s="127"/>
      <c r="B609" s="82" t="str">
        <f t="shared" si="135"/>
        <v/>
      </c>
      <c r="C609" s="82" t="str">
        <f t="shared" si="136"/>
        <v/>
      </c>
      <c r="D609" s="127"/>
      <c r="E609" s="82" t="str">
        <f t="shared" si="140"/>
        <v/>
      </c>
      <c r="F609" s="82" t="str">
        <f t="shared" si="141"/>
        <v/>
      </c>
      <c r="G609" s="127"/>
      <c r="H609" s="75" t="str">
        <f t="shared" si="142"/>
        <v/>
      </c>
      <c r="I609" s="127"/>
      <c r="J609" s="75" t="str">
        <f t="shared" si="147"/>
        <v/>
      </c>
      <c r="K609" s="127"/>
      <c r="L609" s="31">
        <v>604</v>
      </c>
      <c r="M609" s="31">
        <f t="shared" si="148"/>
        <v>202</v>
      </c>
      <c r="N609" s="31">
        <f t="shared" si="143"/>
        <v>1</v>
      </c>
      <c r="O609" s="31" t="str">
        <f>IF(LEN(Q609)=0,"",DEC2HEX(MOD(HEX2DEC(INDEX(Assembler!$D$13:$D$512,M609))+N609,65536),4))</f>
        <v/>
      </c>
      <c r="P609" s="78" t="str">
        <f t="shared" si="144"/>
        <v/>
      </c>
      <c r="Q609" s="31" t="str">
        <f>INDEX(Assembler!$E$13:$G$512,M609,N609+1)</f>
        <v/>
      </c>
      <c r="R609" s="81"/>
      <c r="S609" s="31" t="str">
        <f t="shared" si="145"/>
        <v/>
      </c>
      <c r="T609" s="31">
        <f t="shared" si="149"/>
        <v>1</v>
      </c>
      <c r="U609" s="31" t="str">
        <f t="shared" si="137"/>
        <v/>
      </c>
      <c r="V609" s="31" t="str">
        <f t="shared" si="138"/>
        <v/>
      </c>
      <c r="W609" s="31" t="str">
        <f>IF(LEN(U609)=0,"",SUM(T$5:T609))</f>
        <v/>
      </c>
      <c r="X609" s="31" t="str">
        <f t="shared" si="139"/>
        <v/>
      </c>
      <c r="Y609" s="31" t="str">
        <f t="shared" si="146"/>
        <v/>
      </c>
    </row>
    <row r="610" spans="1:25" x14ac:dyDescent="0.2">
      <c r="A610" s="127"/>
      <c r="B610" s="82" t="str">
        <f t="shared" si="135"/>
        <v/>
      </c>
      <c r="C610" s="82" t="str">
        <f t="shared" si="136"/>
        <v/>
      </c>
      <c r="D610" s="127"/>
      <c r="E610" s="82" t="str">
        <f t="shared" si="140"/>
        <v/>
      </c>
      <c r="F610" s="82" t="str">
        <f t="shared" si="141"/>
        <v/>
      </c>
      <c r="G610" s="127"/>
      <c r="H610" s="75" t="str">
        <f t="shared" si="142"/>
        <v/>
      </c>
      <c r="I610" s="127"/>
      <c r="J610" s="75" t="str">
        <f t="shared" si="147"/>
        <v/>
      </c>
      <c r="K610" s="127"/>
      <c r="L610" s="31">
        <v>605</v>
      </c>
      <c r="M610" s="31">
        <f t="shared" si="148"/>
        <v>202</v>
      </c>
      <c r="N610" s="31">
        <f t="shared" si="143"/>
        <v>2</v>
      </c>
      <c r="O610" s="31" t="str">
        <f>IF(LEN(Q610)=0,"",DEC2HEX(MOD(HEX2DEC(INDEX(Assembler!$D$13:$D$512,M610))+N610,65536),4))</f>
        <v/>
      </c>
      <c r="P610" s="78" t="str">
        <f t="shared" si="144"/>
        <v/>
      </c>
      <c r="Q610" s="31" t="str">
        <f>INDEX(Assembler!$E$13:$G$512,M610,N610+1)</f>
        <v/>
      </c>
      <c r="R610" s="81"/>
      <c r="S610" s="31" t="str">
        <f t="shared" si="145"/>
        <v/>
      </c>
      <c r="T610" s="31">
        <f t="shared" si="149"/>
        <v>1</v>
      </c>
      <c r="U610" s="31" t="str">
        <f t="shared" si="137"/>
        <v/>
      </c>
      <c r="V610" s="31" t="str">
        <f t="shared" si="138"/>
        <v/>
      </c>
      <c r="W610" s="31" t="str">
        <f>IF(LEN(U610)=0,"",SUM(T$5:T610))</f>
        <v/>
      </c>
      <c r="X610" s="31" t="str">
        <f t="shared" si="139"/>
        <v/>
      </c>
      <c r="Y610" s="31" t="str">
        <f t="shared" si="146"/>
        <v/>
      </c>
    </row>
    <row r="611" spans="1:25" x14ac:dyDescent="0.2">
      <c r="A611" s="127"/>
      <c r="B611" s="82" t="str">
        <f t="shared" si="135"/>
        <v/>
      </c>
      <c r="C611" s="82" t="str">
        <f t="shared" si="136"/>
        <v/>
      </c>
      <c r="D611" s="127"/>
      <c r="E611" s="82" t="str">
        <f t="shared" si="140"/>
        <v/>
      </c>
      <c r="F611" s="82" t="str">
        <f t="shared" si="141"/>
        <v/>
      </c>
      <c r="G611" s="127"/>
      <c r="H611" s="75" t="str">
        <f t="shared" si="142"/>
        <v/>
      </c>
      <c r="I611" s="127"/>
      <c r="J611" s="75" t="str">
        <f t="shared" si="147"/>
        <v/>
      </c>
      <c r="K611" s="127"/>
      <c r="L611" s="31">
        <v>606</v>
      </c>
      <c r="M611" s="31">
        <f t="shared" si="148"/>
        <v>203</v>
      </c>
      <c r="N611" s="31">
        <f t="shared" si="143"/>
        <v>0</v>
      </c>
      <c r="O611" s="31" t="str">
        <f>IF(LEN(Q611)=0,"",DEC2HEX(MOD(HEX2DEC(INDEX(Assembler!$D$13:$D$512,M611))+N611,65536),4))</f>
        <v/>
      </c>
      <c r="P611" s="78" t="str">
        <f t="shared" si="144"/>
        <v/>
      </c>
      <c r="Q611" s="31" t="str">
        <f>INDEX(Assembler!$E$13:$G$512,M611,N611+1)</f>
        <v/>
      </c>
      <c r="R611" s="81"/>
      <c r="S611" s="31" t="str">
        <f t="shared" si="145"/>
        <v/>
      </c>
      <c r="T611" s="31">
        <f t="shared" si="149"/>
        <v>1</v>
      </c>
      <c r="U611" s="31" t="str">
        <f t="shared" si="137"/>
        <v/>
      </c>
      <c r="V611" s="31" t="str">
        <f t="shared" si="138"/>
        <v/>
      </c>
      <c r="W611" s="31" t="str">
        <f>IF(LEN(U611)=0,"",SUM(T$5:T611))</f>
        <v/>
      </c>
      <c r="X611" s="31" t="str">
        <f t="shared" si="139"/>
        <v/>
      </c>
      <c r="Y611" s="31" t="str">
        <f t="shared" si="146"/>
        <v/>
      </c>
    </row>
    <row r="612" spans="1:25" x14ac:dyDescent="0.2">
      <c r="A612" s="127"/>
      <c r="B612" s="82" t="str">
        <f t="shared" si="135"/>
        <v/>
      </c>
      <c r="C612" s="82" t="str">
        <f t="shared" si="136"/>
        <v/>
      </c>
      <c r="D612" s="127"/>
      <c r="E612" s="82" t="str">
        <f t="shared" si="140"/>
        <v/>
      </c>
      <c r="F612" s="82" t="str">
        <f t="shared" si="141"/>
        <v/>
      </c>
      <c r="G612" s="127"/>
      <c r="H612" s="75" t="str">
        <f t="shared" si="142"/>
        <v/>
      </c>
      <c r="I612" s="127"/>
      <c r="J612" s="75" t="str">
        <f t="shared" si="147"/>
        <v/>
      </c>
      <c r="K612" s="127"/>
      <c r="L612" s="31">
        <v>607</v>
      </c>
      <c r="M612" s="31">
        <f t="shared" si="148"/>
        <v>203</v>
      </c>
      <c r="N612" s="31">
        <f t="shared" si="143"/>
        <v>1</v>
      </c>
      <c r="O612" s="31" t="str">
        <f>IF(LEN(Q612)=0,"",DEC2HEX(MOD(HEX2DEC(INDEX(Assembler!$D$13:$D$512,M612))+N612,65536),4))</f>
        <v/>
      </c>
      <c r="P612" s="78" t="str">
        <f t="shared" si="144"/>
        <v/>
      </c>
      <c r="Q612" s="31" t="str">
        <f>INDEX(Assembler!$E$13:$G$512,M612,N612+1)</f>
        <v/>
      </c>
      <c r="R612" s="81"/>
      <c r="S612" s="31" t="str">
        <f t="shared" si="145"/>
        <v/>
      </c>
      <c r="T612" s="31">
        <f t="shared" si="149"/>
        <v>1</v>
      </c>
      <c r="U612" s="31" t="str">
        <f t="shared" si="137"/>
        <v/>
      </c>
      <c r="V612" s="31" t="str">
        <f t="shared" si="138"/>
        <v/>
      </c>
      <c r="W612" s="31" t="str">
        <f>IF(LEN(U612)=0,"",SUM(T$5:T612))</f>
        <v/>
      </c>
      <c r="X612" s="31" t="str">
        <f t="shared" si="139"/>
        <v/>
      </c>
      <c r="Y612" s="31" t="str">
        <f t="shared" si="146"/>
        <v/>
      </c>
    </row>
    <row r="613" spans="1:25" x14ac:dyDescent="0.2">
      <c r="A613" s="127"/>
      <c r="B613" s="82" t="str">
        <f t="shared" si="135"/>
        <v/>
      </c>
      <c r="C613" s="82" t="str">
        <f t="shared" si="136"/>
        <v/>
      </c>
      <c r="D613" s="127"/>
      <c r="E613" s="82" t="str">
        <f t="shared" si="140"/>
        <v/>
      </c>
      <c r="F613" s="82" t="str">
        <f t="shared" si="141"/>
        <v/>
      </c>
      <c r="G613" s="127"/>
      <c r="H613" s="75" t="str">
        <f t="shared" si="142"/>
        <v/>
      </c>
      <c r="I613" s="127"/>
      <c r="J613" s="75" t="str">
        <f t="shared" si="147"/>
        <v/>
      </c>
      <c r="K613" s="127"/>
      <c r="L613" s="31">
        <v>608</v>
      </c>
      <c r="M613" s="31">
        <f t="shared" si="148"/>
        <v>203</v>
      </c>
      <c r="N613" s="31">
        <f t="shared" si="143"/>
        <v>2</v>
      </c>
      <c r="O613" s="31" t="str">
        <f>IF(LEN(Q613)=0,"",DEC2HEX(MOD(HEX2DEC(INDEX(Assembler!$D$13:$D$512,M613))+N613,65536),4))</f>
        <v/>
      </c>
      <c r="P613" s="78" t="str">
        <f t="shared" si="144"/>
        <v/>
      </c>
      <c r="Q613" s="31" t="str">
        <f>INDEX(Assembler!$E$13:$G$512,M613,N613+1)</f>
        <v/>
      </c>
      <c r="R613" s="81"/>
      <c r="S613" s="31" t="str">
        <f t="shared" si="145"/>
        <v/>
      </c>
      <c r="T613" s="31">
        <f t="shared" si="149"/>
        <v>1</v>
      </c>
      <c r="U613" s="31" t="str">
        <f t="shared" si="137"/>
        <v/>
      </c>
      <c r="V613" s="31" t="str">
        <f t="shared" si="138"/>
        <v/>
      </c>
      <c r="W613" s="31" t="str">
        <f>IF(LEN(U613)=0,"",SUM(T$5:T613))</f>
        <v/>
      </c>
      <c r="X613" s="31" t="str">
        <f t="shared" si="139"/>
        <v/>
      </c>
      <c r="Y613" s="31" t="str">
        <f t="shared" si="146"/>
        <v/>
      </c>
    </row>
    <row r="614" spans="1:25" x14ac:dyDescent="0.2">
      <c r="A614" s="127"/>
      <c r="B614" s="82" t="str">
        <f t="shared" si="135"/>
        <v/>
      </c>
      <c r="C614" s="82" t="str">
        <f t="shared" si="136"/>
        <v/>
      </c>
      <c r="D614" s="127"/>
      <c r="E614" s="82" t="str">
        <f t="shared" si="140"/>
        <v/>
      </c>
      <c r="F614" s="82" t="str">
        <f t="shared" si="141"/>
        <v/>
      </c>
      <c r="G614" s="127"/>
      <c r="H614" s="75" t="str">
        <f t="shared" si="142"/>
        <v/>
      </c>
      <c r="I614" s="127"/>
      <c r="J614" s="75" t="str">
        <f t="shared" si="147"/>
        <v/>
      </c>
      <c r="K614" s="127"/>
      <c r="L614" s="31">
        <v>609</v>
      </c>
      <c r="M614" s="31">
        <f t="shared" si="148"/>
        <v>204</v>
      </c>
      <c r="N614" s="31">
        <f t="shared" si="143"/>
        <v>0</v>
      </c>
      <c r="O614" s="31" t="str">
        <f>IF(LEN(Q614)=0,"",DEC2HEX(MOD(HEX2DEC(INDEX(Assembler!$D$13:$D$512,M614))+N614,65536),4))</f>
        <v/>
      </c>
      <c r="P614" s="78" t="str">
        <f t="shared" si="144"/>
        <v/>
      </c>
      <c r="Q614" s="31" t="str">
        <f>INDEX(Assembler!$E$13:$G$512,M614,N614+1)</f>
        <v/>
      </c>
      <c r="R614" s="81"/>
      <c r="S614" s="31" t="str">
        <f t="shared" si="145"/>
        <v/>
      </c>
      <c r="T614" s="31">
        <f t="shared" si="149"/>
        <v>1</v>
      </c>
      <c r="U614" s="31" t="str">
        <f t="shared" si="137"/>
        <v/>
      </c>
      <c r="V614" s="31" t="str">
        <f t="shared" si="138"/>
        <v/>
      </c>
      <c r="W614" s="31" t="str">
        <f>IF(LEN(U614)=0,"",SUM(T$5:T614))</f>
        <v/>
      </c>
      <c r="X614" s="31" t="str">
        <f t="shared" si="139"/>
        <v/>
      </c>
      <c r="Y614" s="31" t="str">
        <f t="shared" si="146"/>
        <v/>
      </c>
    </row>
    <row r="615" spans="1:25" x14ac:dyDescent="0.2">
      <c r="A615" s="127"/>
      <c r="B615" s="82" t="str">
        <f t="shared" si="135"/>
        <v/>
      </c>
      <c r="C615" s="82" t="str">
        <f t="shared" si="136"/>
        <v/>
      </c>
      <c r="D615" s="127"/>
      <c r="E615" s="82" t="str">
        <f t="shared" si="140"/>
        <v/>
      </c>
      <c r="F615" s="82" t="str">
        <f t="shared" si="141"/>
        <v/>
      </c>
      <c r="G615" s="127"/>
      <c r="H615" s="75" t="str">
        <f t="shared" si="142"/>
        <v/>
      </c>
      <c r="I615" s="127"/>
      <c r="J615" s="75" t="str">
        <f t="shared" si="147"/>
        <v/>
      </c>
      <c r="K615" s="127"/>
      <c r="L615" s="31">
        <v>610</v>
      </c>
      <c r="M615" s="31">
        <f t="shared" si="148"/>
        <v>204</v>
      </c>
      <c r="N615" s="31">
        <f t="shared" si="143"/>
        <v>1</v>
      </c>
      <c r="O615" s="31" t="str">
        <f>IF(LEN(Q615)=0,"",DEC2HEX(MOD(HEX2DEC(INDEX(Assembler!$D$13:$D$512,M615))+N615,65536),4))</f>
        <v/>
      </c>
      <c r="P615" s="78" t="str">
        <f t="shared" si="144"/>
        <v/>
      </c>
      <c r="Q615" s="31" t="str">
        <f>INDEX(Assembler!$E$13:$G$512,M615,N615+1)</f>
        <v/>
      </c>
      <c r="R615" s="81"/>
      <c r="S615" s="31" t="str">
        <f t="shared" si="145"/>
        <v/>
      </c>
      <c r="T615" s="31">
        <f t="shared" si="149"/>
        <v>1</v>
      </c>
      <c r="U615" s="31" t="str">
        <f t="shared" si="137"/>
        <v/>
      </c>
      <c r="V615" s="31" t="str">
        <f t="shared" si="138"/>
        <v/>
      </c>
      <c r="W615" s="31" t="str">
        <f>IF(LEN(U615)=0,"",SUM(T$5:T615))</f>
        <v/>
      </c>
      <c r="X615" s="31" t="str">
        <f t="shared" si="139"/>
        <v/>
      </c>
      <c r="Y615" s="31" t="str">
        <f t="shared" si="146"/>
        <v/>
      </c>
    </row>
    <row r="616" spans="1:25" x14ac:dyDescent="0.2">
      <c r="A616" s="127"/>
      <c r="B616" s="82" t="str">
        <f t="shared" si="135"/>
        <v/>
      </c>
      <c r="C616" s="82" t="str">
        <f t="shared" si="136"/>
        <v/>
      </c>
      <c r="D616" s="127"/>
      <c r="E616" s="82" t="str">
        <f t="shared" si="140"/>
        <v/>
      </c>
      <c r="F616" s="82" t="str">
        <f t="shared" si="141"/>
        <v/>
      </c>
      <c r="G616" s="127"/>
      <c r="H616" s="75" t="str">
        <f t="shared" si="142"/>
        <v/>
      </c>
      <c r="I616" s="127"/>
      <c r="J616" s="75" t="str">
        <f t="shared" si="147"/>
        <v/>
      </c>
      <c r="K616" s="127"/>
      <c r="L616" s="31">
        <v>611</v>
      </c>
      <c r="M616" s="31">
        <f t="shared" si="148"/>
        <v>204</v>
      </c>
      <c r="N616" s="31">
        <f t="shared" si="143"/>
        <v>2</v>
      </c>
      <c r="O616" s="31" t="str">
        <f>IF(LEN(Q616)=0,"",DEC2HEX(MOD(HEX2DEC(INDEX(Assembler!$D$13:$D$512,M616))+N616,65536),4))</f>
        <v/>
      </c>
      <c r="P616" s="78" t="str">
        <f t="shared" si="144"/>
        <v/>
      </c>
      <c r="Q616" s="31" t="str">
        <f>INDEX(Assembler!$E$13:$G$512,M616,N616+1)</f>
        <v/>
      </c>
      <c r="R616" s="81"/>
      <c r="S616" s="31" t="str">
        <f t="shared" si="145"/>
        <v/>
      </c>
      <c r="T616" s="31">
        <f t="shared" si="149"/>
        <v>1</v>
      </c>
      <c r="U616" s="31" t="str">
        <f t="shared" si="137"/>
        <v/>
      </c>
      <c r="V616" s="31" t="str">
        <f t="shared" si="138"/>
        <v/>
      </c>
      <c r="W616" s="31" t="str">
        <f>IF(LEN(U616)=0,"",SUM(T$5:T616))</f>
        <v/>
      </c>
      <c r="X616" s="31" t="str">
        <f t="shared" si="139"/>
        <v/>
      </c>
      <c r="Y616" s="31" t="str">
        <f t="shared" si="146"/>
        <v/>
      </c>
    </row>
    <row r="617" spans="1:25" x14ac:dyDescent="0.2">
      <c r="A617" s="127"/>
      <c r="B617" s="82" t="str">
        <f t="shared" si="135"/>
        <v/>
      </c>
      <c r="C617" s="82" t="str">
        <f t="shared" si="136"/>
        <v/>
      </c>
      <c r="D617" s="127"/>
      <c r="E617" s="82" t="str">
        <f t="shared" si="140"/>
        <v/>
      </c>
      <c r="F617" s="82" t="str">
        <f t="shared" si="141"/>
        <v/>
      </c>
      <c r="G617" s="127"/>
      <c r="H617" s="75" t="str">
        <f t="shared" si="142"/>
        <v/>
      </c>
      <c r="I617" s="127"/>
      <c r="J617" s="75" t="str">
        <f t="shared" si="147"/>
        <v/>
      </c>
      <c r="K617" s="127"/>
      <c r="L617" s="31">
        <v>612</v>
      </c>
      <c r="M617" s="31">
        <f t="shared" si="148"/>
        <v>205</v>
      </c>
      <c r="N617" s="31">
        <f t="shared" si="143"/>
        <v>0</v>
      </c>
      <c r="O617" s="31" t="str">
        <f>IF(LEN(Q617)=0,"",DEC2HEX(MOD(HEX2DEC(INDEX(Assembler!$D$13:$D$512,M617))+N617,65536),4))</f>
        <v/>
      </c>
      <c r="P617" s="78" t="str">
        <f t="shared" si="144"/>
        <v/>
      </c>
      <c r="Q617" s="31" t="str">
        <f>INDEX(Assembler!$E$13:$G$512,M617,N617+1)</f>
        <v/>
      </c>
      <c r="R617" s="81"/>
      <c r="S617" s="31" t="str">
        <f t="shared" si="145"/>
        <v/>
      </c>
      <c r="T617" s="31">
        <f t="shared" si="149"/>
        <v>1</v>
      </c>
      <c r="U617" s="31" t="str">
        <f t="shared" si="137"/>
        <v/>
      </c>
      <c r="V617" s="31" t="str">
        <f t="shared" si="138"/>
        <v/>
      </c>
      <c r="W617" s="31" t="str">
        <f>IF(LEN(U617)=0,"",SUM(T$5:T617))</f>
        <v/>
      </c>
      <c r="X617" s="31" t="str">
        <f t="shared" si="139"/>
        <v/>
      </c>
      <c r="Y617" s="31" t="str">
        <f t="shared" si="146"/>
        <v/>
      </c>
    </row>
    <row r="618" spans="1:25" x14ac:dyDescent="0.2">
      <c r="A618" s="127"/>
      <c r="B618" s="82" t="str">
        <f t="shared" si="135"/>
        <v/>
      </c>
      <c r="C618" s="82" t="str">
        <f t="shared" si="136"/>
        <v/>
      </c>
      <c r="D618" s="127"/>
      <c r="E618" s="82" t="str">
        <f t="shared" si="140"/>
        <v/>
      </c>
      <c r="F618" s="82" t="str">
        <f t="shared" si="141"/>
        <v/>
      </c>
      <c r="G618" s="127"/>
      <c r="H618" s="75" t="str">
        <f t="shared" si="142"/>
        <v/>
      </c>
      <c r="I618" s="127"/>
      <c r="J618" s="75" t="str">
        <f t="shared" si="147"/>
        <v/>
      </c>
      <c r="K618" s="127"/>
      <c r="L618" s="31">
        <v>613</v>
      </c>
      <c r="M618" s="31">
        <f t="shared" si="148"/>
        <v>205</v>
      </c>
      <c r="N618" s="31">
        <f t="shared" si="143"/>
        <v>1</v>
      </c>
      <c r="O618" s="31" t="str">
        <f>IF(LEN(Q618)=0,"",DEC2HEX(MOD(HEX2DEC(INDEX(Assembler!$D$13:$D$512,M618))+N618,65536),4))</f>
        <v/>
      </c>
      <c r="P618" s="78" t="str">
        <f t="shared" si="144"/>
        <v/>
      </c>
      <c r="Q618" s="31" t="str">
        <f>INDEX(Assembler!$E$13:$G$512,M618,N618+1)</f>
        <v/>
      </c>
      <c r="R618" s="81"/>
      <c r="S618" s="31" t="str">
        <f t="shared" si="145"/>
        <v/>
      </c>
      <c r="T618" s="31">
        <f t="shared" si="149"/>
        <v>1</v>
      </c>
      <c r="U618" s="31" t="str">
        <f t="shared" si="137"/>
        <v/>
      </c>
      <c r="V618" s="31" t="str">
        <f t="shared" si="138"/>
        <v/>
      </c>
      <c r="W618" s="31" t="str">
        <f>IF(LEN(U618)=0,"",SUM(T$5:T618))</f>
        <v/>
      </c>
      <c r="X618" s="31" t="str">
        <f t="shared" si="139"/>
        <v/>
      </c>
      <c r="Y618" s="31" t="str">
        <f t="shared" si="146"/>
        <v/>
      </c>
    </row>
    <row r="619" spans="1:25" x14ac:dyDescent="0.2">
      <c r="A619" s="127"/>
      <c r="B619" s="82" t="str">
        <f t="shared" si="135"/>
        <v/>
      </c>
      <c r="C619" s="82" t="str">
        <f t="shared" si="136"/>
        <v/>
      </c>
      <c r="D619" s="127"/>
      <c r="E619" s="82" t="str">
        <f t="shared" si="140"/>
        <v/>
      </c>
      <c r="F619" s="82" t="str">
        <f t="shared" si="141"/>
        <v/>
      </c>
      <c r="G619" s="127"/>
      <c r="H619" s="75" t="str">
        <f t="shared" si="142"/>
        <v/>
      </c>
      <c r="I619" s="127"/>
      <c r="J619" s="75" t="str">
        <f t="shared" si="147"/>
        <v/>
      </c>
      <c r="K619" s="127"/>
      <c r="L619" s="31">
        <v>614</v>
      </c>
      <c r="M619" s="31">
        <f t="shared" si="148"/>
        <v>205</v>
      </c>
      <c r="N619" s="31">
        <f t="shared" si="143"/>
        <v>2</v>
      </c>
      <c r="O619" s="31" t="str">
        <f>IF(LEN(Q619)=0,"",DEC2HEX(MOD(HEX2DEC(INDEX(Assembler!$D$13:$D$512,M619))+N619,65536),4))</f>
        <v/>
      </c>
      <c r="P619" s="78" t="str">
        <f t="shared" si="144"/>
        <v/>
      </c>
      <c r="Q619" s="31" t="str">
        <f>INDEX(Assembler!$E$13:$G$512,M619,N619+1)</f>
        <v/>
      </c>
      <c r="R619" s="81"/>
      <c r="S619" s="31" t="str">
        <f t="shared" si="145"/>
        <v/>
      </c>
      <c r="T619" s="31">
        <f t="shared" si="149"/>
        <v>1</v>
      </c>
      <c r="U619" s="31" t="str">
        <f t="shared" si="137"/>
        <v/>
      </c>
      <c r="V619" s="31" t="str">
        <f t="shared" si="138"/>
        <v/>
      </c>
      <c r="W619" s="31" t="str">
        <f>IF(LEN(U619)=0,"",SUM(T$5:T619))</f>
        <v/>
      </c>
      <c r="X619" s="31" t="str">
        <f t="shared" si="139"/>
        <v/>
      </c>
      <c r="Y619" s="31" t="str">
        <f t="shared" si="146"/>
        <v/>
      </c>
    </row>
    <row r="620" spans="1:25" x14ac:dyDescent="0.2">
      <c r="A620" s="127"/>
      <c r="B620" s="82" t="str">
        <f t="shared" si="135"/>
        <v/>
      </c>
      <c r="C620" s="82" t="str">
        <f t="shared" si="136"/>
        <v/>
      </c>
      <c r="D620" s="127"/>
      <c r="E620" s="82" t="str">
        <f t="shared" si="140"/>
        <v/>
      </c>
      <c r="F620" s="82" t="str">
        <f t="shared" si="141"/>
        <v/>
      </c>
      <c r="G620" s="127"/>
      <c r="H620" s="75" t="str">
        <f t="shared" si="142"/>
        <v/>
      </c>
      <c r="I620" s="127"/>
      <c r="J620" s="75" t="str">
        <f t="shared" si="147"/>
        <v/>
      </c>
      <c r="K620" s="127"/>
      <c r="L620" s="31">
        <v>615</v>
      </c>
      <c r="M620" s="31">
        <f t="shared" si="148"/>
        <v>206</v>
      </c>
      <c r="N620" s="31">
        <f t="shared" si="143"/>
        <v>0</v>
      </c>
      <c r="O620" s="31" t="str">
        <f>IF(LEN(Q620)=0,"",DEC2HEX(MOD(HEX2DEC(INDEX(Assembler!$D$13:$D$512,M620))+N620,65536),4))</f>
        <v/>
      </c>
      <c r="P620" s="78" t="str">
        <f t="shared" si="144"/>
        <v/>
      </c>
      <c r="Q620" s="31" t="str">
        <f>INDEX(Assembler!$E$13:$G$512,M620,N620+1)</f>
        <v/>
      </c>
      <c r="R620" s="81"/>
      <c r="S620" s="31" t="str">
        <f t="shared" si="145"/>
        <v/>
      </c>
      <c r="T620" s="31">
        <f t="shared" si="149"/>
        <v>1</v>
      </c>
      <c r="U620" s="31" t="str">
        <f t="shared" si="137"/>
        <v/>
      </c>
      <c r="V620" s="31" t="str">
        <f t="shared" si="138"/>
        <v/>
      </c>
      <c r="W620" s="31" t="str">
        <f>IF(LEN(U620)=0,"",SUM(T$5:T620))</f>
        <v/>
      </c>
      <c r="X620" s="31" t="str">
        <f t="shared" si="139"/>
        <v/>
      </c>
      <c r="Y620" s="31" t="str">
        <f t="shared" si="146"/>
        <v/>
      </c>
    </row>
    <row r="621" spans="1:25" x14ac:dyDescent="0.2">
      <c r="A621" s="127"/>
      <c r="B621" s="82" t="str">
        <f t="shared" si="135"/>
        <v/>
      </c>
      <c r="C621" s="82" t="str">
        <f t="shared" si="136"/>
        <v/>
      </c>
      <c r="D621" s="127"/>
      <c r="E621" s="82" t="str">
        <f t="shared" si="140"/>
        <v/>
      </c>
      <c r="F621" s="82" t="str">
        <f t="shared" si="141"/>
        <v/>
      </c>
      <c r="G621" s="127"/>
      <c r="H621" s="75" t="str">
        <f t="shared" si="142"/>
        <v/>
      </c>
      <c r="I621" s="127"/>
      <c r="J621" s="75" t="str">
        <f t="shared" si="147"/>
        <v/>
      </c>
      <c r="K621" s="127"/>
      <c r="L621" s="31">
        <v>616</v>
      </c>
      <c r="M621" s="31">
        <f t="shared" si="148"/>
        <v>206</v>
      </c>
      <c r="N621" s="31">
        <f t="shared" si="143"/>
        <v>1</v>
      </c>
      <c r="O621" s="31" t="str">
        <f>IF(LEN(Q621)=0,"",DEC2HEX(MOD(HEX2DEC(INDEX(Assembler!$D$13:$D$512,M621))+N621,65536),4))</f>
        <v/>
      </c>
      <c r="P621" s="78" t="str">
        <f t="shared" si="144"/>
        <v/>
      </c>
      <c r="Q621" s="31" t="str">
        <f>INDEX(Assembler!$E$13:$G$512,M621,N621+1)</f>
        <v/>
      </c>
      <c r="R621" s="81"/>
      <c r="S621" s="31" t="str">
        <f t="shared" si="145"/>
        <v/>
      </c>
      <c r="T621" s="31">
        <f t="shared" si="149"/>
        <v>1</v>
      </c>
      <c r="U621" s="31" t="str">
        <f t="shared" si="137"/>
        <v/>
      </c>
      <c r="V621" s="31" t="str">
        <f t="shared" si="138"/>
        <v/>
      </c>
      <c r="W621" s="31" t="str">
        <f>IF(LEN(U621)=0,"",SUM(T$5:T621))</f>
        <v/>
      </c>
      <c r="X621" s="31" t="str">
        <f t="shared" si="139"/>
        <v/>
      </c>
      <c r="Y621" s="31" t="str">
        <f t="shared" si="146"/>
        <v/>
      </c>
    </row>
    <row r="622" spans="1:25" x14ac:dyDescent="0.2">
      <c r="A622" s="127"/>
      <c r="B622" s="82" t="str">
        <f t="shared" si="135"/>
        <v/>
      </c>
      <c r="C622" s="82" t="str">
        <f t="shared" si="136"/>
        <v/>
      </c>
      <c r="D622" s="127"/>
      <c r="E622" s="82" t="str">
        <f t="shared" si="140"/>
        <v/>
      </c>
      <c r="F622" s="82" t="str">
        <f t="shared" si="141"/>
        <v/>
      </c>
      <c r="G622" s="127"/>
      <c r="H622" s="75" t="str">
        <f t="shared" si="142"/>
        <v/>
      </c>
      <c r="I622" s="127"/>
      <c r="J622" s="75" t="str">
        <f t="shared" si="147"/>
        <v/>
      </c>
      <c r="K622" s="127"/>
      <c r="L622" s="31">
        <v>617</v>
      </c>
      <c r="M622" s="31">
        <f t="shared" si="148"/>
        <v>206</v>
      </c>
      <c r="N622" s="31">
        <f t="shared" si="143"/>
        <v>2</v>
      </c>
      <c r="O622" s="31" t="str">
        <f>IF(LEN(Q622)=0,"",DEC2HEX(MOD(HEX2DEC(INDEX(Assembler!$D$13:$D$512,M622))+N622,65536),4))</f>
        <v/>
      </c>
      <c r="P622" s="78" t="str">
        <f t="shared" si="144"/>
        <v/>
      </c>
      <c r="Q622" s="31" t="str">
        <f>INDEX(Assembler!$E$13:$G$512,M622,N622+1)</f>
        <v/>
      </c>
      <c r="R622" s="81"/>
      <c r="S622" s="31" t="str">
        <f t="shared" si="145"/>
        <v/>
      </c>
      <c r="T622" s="31">
        <f t="shared" si="149"/>
        <v>1</v>
      </c>
      <c r="U622" s="31" t="str">
        <f t="shared" si="137"/>
        <v/>
      </c>
      <c r="V622" s="31" t="str">
        <f t="shared" si="138"/>
        <v/>
      </c>
      <c r="W622" s="31" t="str">
        <f>IF(LEN(U622)=0,"",SUM(T$5:T622))</f>
        <v/>
      </c>
      <c r="X622" s="31" t="str">
        <f t="shared" si="139"/>
        <v/>
      </c>
      <c r="Y622" s="31" t="str">
        <f t="shared" si="146"/>
        <v/>
      </c>
    </row>
    <row r="623" spans="1:25" x14ac:dyDescent="0.2">
      <c r="A623" s="127"/>
      <c r="B623" s="82" t="str">
        <f t="shared" si="135"/>
        <v/>
      </c>
      <c r="C623" s="82" t="str">
        <f t="shared" si="136"/>
        <v/>
      </c>
      <c r="D623" s="127"/>
      <c r="E623" s="82" t="str">
        <f t="shared" si="140"/>
        <v/>
      </c>
      <c r="F623" s="82" t="str">
        <f t="shared" si="141"/>
        <v/>
      </c>
      <c r="G623" s="127"/>
      <c r="H623" s="75" t="str">
        <f t="shared" si="142"/>
        <v/>
      </c>
      <c r="I623" s="127"/>
      <c r="J623" s="75" t="str">
        <f t="shared" si="147"/>
        <v/>
      </c>
      <c r="K623" s="127"/>
      <c r="L623" s="31">
        <v>618</v>
      </c>
      <c r="M623" s="31">
        <f t="shared" si="148"/>
        <v>207</v>
      </c>
      <c r="N623" s="31">
        <f t="shared" si="143"/>
        <v>0</v>
      </c>
      <c r="O623" s="31" t="str">
        <f>IF(LEN(Q623)=0,"",DEC2HEX(MOD(HEX2DEC(INDEX(Assembler!$D$13:$D$512,M623))+N623,65536),4))</f>
        <v/>
      </c>
      <c r="P623" s="78" t="str">
        <f t="shared" si="144"/>
        <v/>
      </c>
      <c r="Q623" s="31" t="str">
        <f>INDEX(Assembler!$E$13:$G$512,M623,N623+1)</f>
        <v/>
      </c>
      <c r="R623" s="81"/>
      <c r="S623" s="31" t="str">
        <f t="shared" si="145"/>
        <v/>
      </c>
      <c r="T623" s="31">
        <f t="shared" si="149"/>
        <v>1</v>
      </c>
      <c r="U623" s="31" t="str">
        <f t="shared" si="137"/>
        <v/>
      </c>
      <c r="V623" s="31" t="str">
        <f t="shared" si="138"/>
        <v/>
      </c>
      <c r="W623" s="31" t="str">
        <f>IF(LEN(U623)=0,"",SUM(T$5:T623))</f>
        <v/>
      </c>
      <c r="X623" s="31" t="str">
        <f t="shared" si="139"/>
        <v/>
      </c>
      <c r="Y623" s="31" t="str">
        <f t="shared" si="146"/>
        <v/>
      </c>
    </row>
    <row r="624" spans="1:25" x14ac:dyDescent="0.2">
      <c r="A624" s="127"/>
      <c r="B624" s="82" t="str">
        <f t="shared" si="135"/>
        <v/>
      </c>
      <c r="C624" s="82" t="str">
        <f t="shared" si="136"/>
        <v/>
      </c>
      <c r="D624" s="127"/>
      <c r="E624" s="82" t="str">
        <f t="shared" si="140"/>
        <v/>
      </c>
      <c r="F624" s="82" t="str">
        <f t="shared" si="141"/>
        <v/>
      </c>
      <c r="G624" s="127"/>
      <c r="H624" s="75" t="str">
        <f t="shared" si="142"/>
        <v/>
      </c>
      <c r="I624" s="127"/>
      <c r="J624" s="75" t="str">
        <f t="shared" si="147"/>
        <v/>
      </c>
      <c r="K624" s="127"/>
      <c r="L624" s="31">
        <v>619</v>
      </c>
      <c r="M624" s="31">
        <f t="shared" si="148"/>
        <v>207</v>
      </c>
      <c r="N624" s="31">
        <f t="shared" si="143"/>
        <v>1</v>
      </c>
      <c r="O624" s="31" t="str">
        <f>IF(LEN(Q624)=0,"",DEC2HEX(MOD(HEX2DEC(INDEX(Assembler!$D$13:$D$512,M624))+N624,65536),4))</f>
        <v/>
      </c>
      <c r="P624" s="78" t="str">
        <f t="shared" si="144"/>
        <v/>
      </c>
      <c r="Q624" s="31" t="str">
        <f>INDEX(Assembler!$E$13:$G$512,M624,N624+1)</f>
        <v/>
      </c>
      <c r="R624" s="81"/>
      <c r="S624" s="31" t="str">
        <f t="shared" si="145"/>
        <v/>
      </c>
      <c r="T624" s="31">
        <f t="shared" si="149"/>
        <v>1</v>
      </c>
      <c r="U624" s="31" t="str">
        <f t="shared" si="137"/>
        <v/>
      </c>
      <c r="V624" s="31" t="str">
        <f t="shared" si="138"/>
        <v/>
      </c>
      <c r="W624" s="31" t="str">
        <f>IF(LEN(U624)=0,"",SUM(T$5:T624))</f>
        <v/>
      </c>
      <c r="X624" s="31" t="str">
        <f t="shared" si="139"/>
        <v/>
      </c>
      <c r="Y624" s="31" t="str">
        <f t="shared" si="146"/>
        <v/>
      </c>
    </row>
    <row r="625" spans="1:25" x14ac:dyDescent="0.2">
      <c r="A625" s="127"/>
      <c r="B625" s="82" t="str">
        <f t="shared" si="135"/>
        <v/>
      </c>
      <c r="C625" s="82" t="str">
        <f t="shared" si="136"/>
        <v/>
      </c>
      <c r="D625" s="127"/>
      <c r="E625" s="82" t="str">
        <f t="shared" si="140"/>
        <v/>
      </c>
      <c r="F625" s="82" t="str">
        <f t="shared" si="141"/>
        <v/>
      </c>
      <c r="G625" s="127"/>
      <c r="H625" s="75" t="str">
        <f t="shared" si="142"/>
        <v/>
      </c>
      <c r="I625" s="127"/>
      <c r="J625" s="75" t="str">
        <f t="shared" si="147"/>
        <v/>
      </c>
      <c r="K625" s="127"/>
      <c r="L625" s="31">
        <v>620</v>
      </c>
      <c r="M625" s="31">
        <f t="shared" si="148"/>
        <v>207</v>
      </c>
      <c r="N625" s="31">
        <f t="shared" si="143"/>
        <v>2</v>
      </c>
      <c r="O625" s="31" t="str">
        <f>IF(LEN(Q625)=0,"",DEC2HEX(MOD(HEX2DEC(INDEX(Assembler!$D$13:$D$512,M625))+N625,65536),4))</f>
        <v/>
      </c>
      <c r="P625" s="78" t="str">
        <f t="shared" si="144"/>
        <v/>
      </c>
      <c r="Q625" s="31" t="str">
        <f>INDEX(Assembler!$E$13:$G$512,M625,N625+1)</f>
        <v/>
      </c>
      <c r="R625" s="81"/>
      <c r="S625" s="31" t="str">
        <f t="shared" si="145"/>
        <v/>
      </c>
      <c r="T625" s="31">
        <f t="shared" si="149"/>
        <v>1</v>
      </c>
      <c r="U625" s="31" t="str">
        <f t="shared" si="137"/>
        <v/>
      </c>
      <c r="V625" s="31" t="str">
        <f t="shared" si="138"/>
        <v/>
      </c>
      <c r="W625" s="31" t="str">
        <f>IF(LEN(U625)=0,"",SUM(T$5:T625))</f>
        <v/>
      </c>
      <c r="X625" s="31" t="str">
        <f t="shared" si="139"/>
        <v/>
      </c>
      <c r="Y625" s="31" t="str">
        <f t="shared" si="146"/>
        <v/>
      </c>
    </row>
    <row r="626" spans="1:25" x14ac:dyDescent="0.2">
      <c r="A626" s="127"/>
      <c r="B626" s="82" t="str">
        <f t="shared" si="135"/>
        <v/>
      </c>
      <c r="C626" s="82" t="str">
        <f t="shared" si="136"/>
        <v/>
      </c>
      <c r="D626" s="127"/>
      <c r="E626" s="82" t="str">
        <f t="shared" si="140"/>
        <v/>
      </c>
      <c r="F626" s="82" t="str">
        <f t="shared" si="141"/>
        <v/>
      </c>
      <c r="G626" s="127"/>
      <c r="H626" s="75" t="str">
        <f t="shared" si="142"/>
        <v/>
      </c>
      <c r="I626" s="127"/>
      <c r="J626" s="75" t="str">
        <f t="shared" si="147"/>
        <v/>
      </c>
      <c r="K626" s="127"/>
      <c r="L626" s="31">
        <v>621</v>
      </c>
      <c r="M626" s="31">
        <f t="shared" si="148"/>
        <v>208</v>
      </c>
      <c r="N626" s="31">
        <f t="shared" si="143"/>
        <v>0</v>
      </c>
      <c r="O626" s="31" t="str">
        <f>IF(LEN(Q626)=0,"",DEC2HEX(MOD(HEX2DEC(INDEX(Assembler!$D$13:$D$512,M626))+N626,65536),4))</f>
        <v/>
      </c>
      <c r="P626" s="78" t="str">
        <f t="shared" si="144"/>
        <v/>
      </c>
      <c r="Q626" s="31" t="str">
        <f>INDEX(Assembler!$E$13:$G$512,M626,N626+1)</f>
        <v/>
      </c>
      <c r="R626" s="81"/>
      <c r="S626" s="31" t="str">
        <f t="shared" si="145"/>
        <v/>
      </c>
      <c r="T626" s="31">
        <f t="shared" si="149"/>
        <v>1</v>
      </c>
      <c r="U626" s="31" t="str">
        <f t="shared" si="137"/>
        <v/>
      </c>
      <c r="V626" s="31" t="str">
        <f t="shared" si="138"/>
        <v/>
      </c>
      <c r="W626" s="31" t="str">
        <f>IF(LEN(U626)=0,"",SUM(T$5:T626))</f>
        <v/>
      </c>
      <c r="X626" s="31" t="str">
        <f t="shared" si="139"/>
        <v/>
      </c>
      <c r="Y626" s="31" t="str">
        <f t="shared" si="146"/>
        <v/>
      </c>
    </row>
    <row r="627" spans="1:25" x14ac:dyDescent="0.2">
      <c r="A627" s="127"/>
      <c r="B627" s="82" t="str">
        <f t="shared" si="135"/>
        <v/>
      </c>
      <c r="C627" s="82" t="str">
        <f t="shared" si="136"/>
        <v/>
      </c>
      <c r="D627" s="127"/>
      <c r="E627" s="82" t="str">
        <f t="shared" si="140"/>
        <v/>
      </c>
      <c r="F627" s="82" t="str">
        <f t="shared" si="141"/>
        <v/>
      </c>
      <c r="G627" s="127"/>
      <c r="H627" s="75" t="str">
        <f t="shared" si="142"/>
        <v/>
      </c>
      <c r="I627" s="127"/>
      <c r="J627" s="75" t="str">
        <f t="shared" si="147"/>
        <v/>
      </c>
      <c r="K627" s="127"/>
      <c r="L627" s="31">
        <v>622</v>
      </c>
      <c r="M627" s="31">
        <f t="shared" si="148"/>
        <v>208</v>
      </c>
      <c r="N627" s="31">
        <f t="shared" si="143"/>
        <v>1</v>
      </c>
      <c r="O627" s="31" t="str">
        <f>IF(LEN(Q627)=0,"",DEC2HEX(MOD(HEX2DEC(INDEX(Assembler!$D$13:$D$512,M627))+N627,65536),4))</f>
        <v/>
      </c>
      <c r="P627" s="78" t="str">
        <f t="shared" si="144"/>
        <v/>
      </c>
      <c r="Q627" s="31" t="str">
        <f>INDEX(Assembler!$E$13:$G$512,M627,N627+1)</f>
        <v/>
      </c>
      <c r="R627" s="81"/>
      <c r="S627" s="31" t="str">
        <f t="shared" si="145"/>
        <v/>
      </c>
      <c r="T627" s="31">
        <f t="shared" si="149"/>
        <v>1</v>
      </c>
      <c r="U627" s="31" t="str">
        <f t="shared" si="137"/>
        <v/>
      </c>
      <c r="V627" s="31" t="str">
        <f t="shared" si="138"/>
        <v/>
      </c>
      <c r="W627" s="31" t="str">
        <f>IF(LEN(U627)=0,"",SUM(T$5:T627))</f>
        <v/>
      </c>
      <c r="X627" s="31" t="str">
        <f t="shared" si="139"/>
        <v/>
      </c>
      <c r="Y627" s="31" t="str">
        <f t="shared" si="146"/>
        <v/>
      </c>
    </row>
    <row r="628" spans="1:25" x14ac:dyDescent="0.2">
      <c r="A628" s="127"/>
      <c r="B628" s="82" t="str">
        <f t="shared" si="135"/>
        <v/>
      </c>
      <c r="C628" s="82" t="str">
        <f t="shared" si="136"/>
        <v/>
      </c>
      <c r="D628" s="127"/>
      <c r="E628" s="82" t="str">
        <f t="shared" si="140"/>
        <v/>
      </c>
      <c r="F628" s="82" t="str">
        <f t="shared" si="141"/>
        <v/>
      </c>
      <c r="G628" s="127"/>
      <c r="H628" s="75" t="str">
        <f t="shared" si="142"/>
        <v/>
      </c>
      <c r="I628" s="127"/>
      <c r="J628" s="75" t="str">
        <f t="shared" si="147"/>
        <v/>
      </c>
      <c r="K628" s="127"/>
      <c r="L628" s="31">
        <v>623</v>
      </c>
      <c r="M628" s="31">
        <f t="shared" si="148"/>
        <v>208</v>
      </c>
      <c r="N628" s="31">
        <f t="shared" si="143"/>
        <v>2</v>
      </c>
      <c r="O628" s="31" t="str">
        <f>IF(LEN(Q628)=0,"",DEC2HEX(MOD(HEX2DEC(INDEX(Assembler!$D$13:$D$512,M628))+N628,65536),4))</f>
        <v/>
      </c>
      <c r="P628" s="78" t="str">
        <f t="shared" si="144"/>
        <v/>
      </c>
      <c r="Q628" s="31" t="str">
        <f>INDEX(Assembler!$E$13:$G$512,M628,N628+1)</f>
        <v/>
      </c>
      <c r="R628" s="81"/>
      <c r="S628" s="31" t="str">
        <f t="shared" si="145"/>
        <v/>
      </c>
      <c r="T628" s="31">
        <f t="shared" si="149"/>
        <v>1</v>
      </c>
      <c r="U628" s="31" t="str">
        <f t="shared" si="137"/>
        <v/>
      </c>
      <c r="V628" s="31" t="str">
        <f t="shared" si="138"/>
        <v/>
      </c>
      <c r="W628" s="31" t="str">
        <f>IF(LEN(U628)=0,"",SUM(T$5:T628))</f>
        <v/>
      </c>
      <c r="X628" s="31" t="str">
        <f t="shared" si="139"/>
        <v/>
      </c>
      <c r="Y628" s="31" t="str">
        <f t="shared" si="146"/>
        <v/>
      </c>
    </row>
    <row r="629" spans="1:25" x14ac:dyDescent="0.2">
      <c r="A629" s="127"/>
      <c r="B629" s="82" t="str">
        <f t="shared" si="135"/>
        <v/>
      </c>
      <c r="C629" s="82" t="str">
        <f t="shared" si="136"/>
        <v/>
      </c>
      <c r="D629" s="127"/>
      <c r="E629" s="82" t="str">
        <f t="shared" si="140"/>
        <v/>
      </c>
      <c r="F629" s="82" t="str">
        <f t="shared" si="141"/>
        <v/>
      </c>
      <c r="G629" s="127"/>
      <c r="H629" s="75" t="str">
        <f t="shared" si="142"/>
        <v/>
      </c>
      <c r="I629" s="127"/>
      <c r="J629" s="75" t="str">
        <f t="shared" si="147"/>
        <v/>
      </c>
      <c r="K629" s="127"/>
      <c r="L629" s="31">
        <v>624</v>
      </c>
      <c r="M629" s="31">
        <f t="shared" si="148"/>
        <v>209</v>
      </c>
      <c r="N629" s="31">
        <f t="shared" si="143"/>
        <v>0</v>
      </c>
      <c r="O629" s="31" t="str">
        <f>IF(LEN(Q629)=0,"",DEC2HEX(MOD(HEX2DEC(INDEX(Assembler!$D$13:$D$512,M629))+N629,65536),4))</f>
        <v/>
      </c>
      <c r="P629" s="78" t="str">
        <f t="shared" si="144"/>
        <v/>
      </c>
      <c r="Q629" s="31" t="str">
        <f>INDEX(Assembler!$E$13:$G$512,M629,N629+1)</f>
        <v/>
      </c>
      <c r="R629" s="81"/>
      <c r="S629" s="31" t="str">
        <f t="shared" si="145"/>
        <v/>
      </c>
      <c r="T629" s="31">
        <f t="shared" si="149"/>
        <v>1</v>
      </c>
      <c r="U629" s="31" t="str">
        <f t="shared" si="137"/>
        <v/>
      </c>
      <c r="V629" s="31" t="str">
        <f t="shared" si="138"/>
        <v/>
      </c>
      <c r="W629" s="31" t="str">
        <f>IF(LEN(U629)=0,"",SUM(T$5:T629))</f>
        <v/>
      </c>
      <c r="X629" s="31" t="str">
        <f t="shared" si="139"/>
        <v/>
      </c>
      <c r="Y629" s="31" t="str">
        <f t="shared" si="146"/>
        <v/>
      </c>
    </row>
    <row r="630" spans="1:25" x14ac:dyDescent="0.2">
      <c r="A630" s="127"/>
      <c r="B630" s="82" t="str">
        <f t="shared" si="135"/>
        <v/>
      </c>
      <c r="C630" s="82" t="str">
        <f t="shared" si="136"/>
        <v/>
      </c>
      <c r="D630" s="127"/>
      <c r="E630" s="82" t="str">
        <f t="shared" si="140"/>
        <v/>
      </c>
      <c r="F630" s="82" t="str">
        <f t="shared" si="141"/>
        <v/>
      </c>
      <c r="G630" s="127"/>
      <c r="H630" s="75" t="str">
        <f t="shared" si="142"/>
        <v/>
      </c>
      <c r="I630" s="127"/>
      <c r="J630" s="75" t="str">
        <f t="shared" si="147"/>
        <v/>
      </c>
      <c r="K630" s="127"/>
      <c r="L630" s="31">
        <v>625</v>
      </c>
      <c r="M630" s="31">
        <f t="shared" si="148"/>
        <v>209</v>
      </c>
      <c r="N630" s="31">
        <f t="shared" si="143"/>
        <v>1</v>
      </c>
      <c r="O630" s="31" t="str">
        <f>IF(LEN(Q630)=0,"",DEC2HEX(MOD(HEX2DEC(INDEX(Assembler!$D$13:$D$512,M630))+N630,65536),4))</f>
        <v/>
      </c>
      <c r="P630" s="78" t="str">
        <f t="shared" si="144"/>
        <v/>
      </c>
      <c r="Q630" s="31" t="str">
        <f>INDEX(Assembler!$E$13:$G$512,M630,N630+1)</f>
        <v/>
      </c>
      <c r="R630" s="81"/>
      <c r="S630" s="31" t="str">
        <f t="shared" si="145"/>
        <v/>
      </c>
      <c r="T630" s="31">
        <f t="shared" si="149"/>
        <v>1</v>
      </c>
      <c r="U630" s="31" t="str">
        <f t="shared" si="137"/>
        <v/>
      </c>
      <c r="V630" s="31" t="str">
        <f t="shared" si="138"/>
        <v/>
      </c>
      <c r="W630" s="31" t="str">
        <f>IF(LEN(U630)=0,"",SUM(T$5:T630))</f>
        <v/>
      </c>
      <c r="X630" s="31" t="str">
        <f t="shared" si="139"/>
        <v/>
      </c>
      <c r="Y630" s="31" t="str">
        <f t="shared" si="146"/>
        <v/>
      </c>
    </row>
    <row r="631" spans="1:25" x14ac:dyDescent="0.2">
      <c r="A631" s="127"/>
      <c r="B631" s="82" t="str">
        <f t="shared" si="135"/>
        <v/>
      </c>
      <c r="C631" s="82" t="str">
        <f t="shared" si="136"/>
        <v/>
      </c>
      <c r="D631" s="127"/>
      <c r="E631" s="82" t="str">
        <f t="shared" si="140"/>
        <v/>
      </c>
      <c r="F631" s="82" t="str">
        <f t="shared" si="141"/>
        <v/>
      </c>
      <c r="G631" s="127"/>
      <c r="H631" s="75" t="str">
        <f t="shared" si="142"/>
        <v/>
      </c>
      <c r="I631" s="127"/>
      <c r="J631" s="75" t="str">
        <f t="shared" si="147"/>
        <v/>
      </c>
      <c r="K631" s="127"/>
      <c r="L631" s="31">
        <v>626</v>
      </c>
      <c r="M631" s="31">
        <f t="shared" si="148"/>
        <v>209</v>
      </c>
      <c r="N631" s="31">
        <f t="shared" si="143"/>
        <v>2</v>
      </c>
      <c r="O631" s="31" t="str">
        <f>IF(LEN(Q631)=0,"",DEC2HEX(MOD(HEX2DEC(INDEX(Assembler!$D$13:$D$512,M631))+N631,65536),4))</f>
        <v/>
      </c>
      <c r="P631" s="78" t="str">
        <f t="shared" si="144"/>
        <v/>
      </c>
      <c r="Q631" s="31" t="str">
        <f>INDEX(Assembler!$E$13:$G$512,M631,N631+1)</f>
        <v/>
      </c>
      <c r="R631" s="81"/>
      <c r="S631" s="31" t="str">
        <f t="shared" si="145"/>
        <v/>
      </c>
      <c r="T631" s="31">
        <f t="shared" si="149"/>
        <v>1</v>
      </c>
      <c r="U631" s="31" t="str">
        <f t="shared" si="137"/>
        <v/>
      </c>
      <c r="V631" s="31" t="str">
        <f t="shared" si="138"/>
        <v/>
      </c>
      <c r="W631" s="31" t="str">
        <f>IF(LEN(U631)=0,"",SUM(T$5:T631))</f>
        <v/>
      </c>
      <c r="X631" s="31" t="str">
        <f t="shared" si="139"/>
        <v/>
      </c>
      <c r="Y631" s="31" t="str">
        <f t="shared" si="146"/>
        <v/>
      </c>
    </row>
    <row r="632" spans="1:25" x14ac:dyDescent="0.2">
      <c r="A632" s="127"/>
      <c r="B632" s="82" t="str">
        <f t="shared" si="135"/>
        <v/>
      </c>
      <c r="C632" s="82" t="str">
        <f t="shared" si="136"/>
        <v/>
      </c>
      <c r="D632" s="127"/>
      <c r="E632" s="82" t="str">
        <f t="shared" si="140"/>
        <v/>
      </c>
      <c r="F632" s="82" t="str">
        <f t="shared" si="141"/>
        <v/>
      </c>
      <c r="G632" s="127"/>
      <c r="H632" s="75" t="str">
        <f t="shared" si="142"/>
        <v/>
      </c>
      <c r="I632" s="127"/>
      <c r="J632" s="75" t="str">
        <f t="shared" si="147"/>
        <v/>
      </c>
      <c r="K632" s="127"/>
      <c r="L632" s="31">
        <v>627</v>
      </c>
      <c r="M632" s="31">
        <f t="shared" si="148"/>
        <v>210</v>
      </c>
      <c r="N632" s="31">
        <f t="shared" si="143"/>
        <v>0</v>
      </c>
      <c r="O632" s="31" t="str">
        <f>IF(LEN(Q632)=0,"",DEC2HEX(MOD(HEX2DEC(INDEX(Assembler!$D$13:$D$512,M632))+N632,65536),4))</f>
        <v/>
      </c>
      <c r="P632" s="78" t="str">
        <f t="shared" si="144"/>
        <v/>
      </c>
      <c r="Q632" s="31" t="str">
        <f>INDEX(Assembler!$E$13:$G$512,M632,N632+1)</f>
        <v/>
      </c>
      <c r="R632" s="81"/>
      <c r="S632" s="31" t="str">
        <f t="shared" si="145"/>
        <v/>
      </c>
      <c r="T632" s="31">
        <f t="shared" si="149"/>
        <v>1</v>
      </c>
      <c r="U632" s="31" t="str">
        <f t="shared" si="137"/>
        <v/>
      </c>
      <c r="V632" s="31" t="str">
        <f t="shared" si="138"/>
        <v/>
      </c>
      <c r="W632" s="31" t="str">
        <f>IF(LEN(U632)=0,"",SUM(T$5:T632))</f>
        <v/>
      </c>
      <c r="X632" s="31" t="str">
        <f t="shared" si="139"/>
        <v/>
      </c>
      <c r="Y632" s="31" t="str">
        <f t="shared" si="146"/>
        <v/>
      </c>
    </row>
    <row r="633" spans="1:25" x14ac:dyDescent="0.2">
      <c r="A633" s="127"/>
      <c r="B633" s="82" t="str">
        <f t="shared" si="135"/>
        <v/>
      </c>
      <c r="C633" s="82" t="str">
        <f t="shared" si="136"/>
        <v/>
      </c>
      <c r="D633" s="127"/>
      <c r="E633" s="82" t="str">
        <f t="shared" si="140"/>
        <v/>
      </c>
      <c r="F633" s="82" t="str">
        <f t="shared" si="141"/>
        <v/>
      </c>
      <c r="G633" s="127"/>
      <c r="H633" s="75" t="str">
        <f t="shared" si="142"/>
        <v/>
      </c>
      <c r="I633" s="127"/>
      <c r="J633" s="75" t="str">
        <f t="shared" si="147"/>
        <v/>
      </c>
      <c r="K633" s="127"/>
      <c r="L633" s="31">
        <v>628</v>
      </c>
      <c r="M633" s="31">
        <f t="shared" si="148"/>
        <v>210</v>
      </c>
      <c r="N633" s="31">
        <f t="shared" si="143"/>
        <v>1</v>
      </c>
      <c r="O633" s="31" t="str">
        <f>IF(LEN(Q633)=0,"",DEC2HEX(MOD(HEX2DEC(INDEX(Assembler!$D$13:$D$512,M633))+N633,65536),4))</f>
        <v/>
      </c>
      <c r="P633" s="78" t="str">
        <f t="shared" si="144"/>
        <v/>
      </c>
      <c r="Q633" s="31" t="str">
        <f>INDEX(Assembler!$E$13:$G$512,M633,N633+1)</f>
        <v/>
      </c>
      <c r="R633" s="81"/>
      <c r="S633" s="31" t="str">
        <f t="shared" si="145"/>
        <v/>
      </c>
      <c r="T633" s="31">
        <f t="shared" si="149"/>
        <v>1</v>
      </c>
      <c r="U633" s="31" t="str">
        <f t="shared" si="137"/>
        <v/>
      </c>
      <c r="V633" s="31" t="str">
        <f t="shared" si="138"/>
        <v/>
      </c>
      <c r="W633" s="31" t="str">
        <f>IF(LEN(U633)=0,"",SUM(T$5:T633))</f>
        <v/>
      </c>
      <c r="X633" s="31" t="str">
        <f t="shared" si="139"/>
        <v/>
      </c>
      <c r="Y633" s="31" t="str">
        <f t="shared" si="146"/>
        <v/>
      </c>
    </row>
    <row r="634" spans="1:25" x14ac:dyDescent="0.2">
      <c r="A634" s="127"/>
      <c r="B634" s="82" t="str">
        <f t="shared" si="135"/>
        <v/>
      </c>
      <c r="C634" s="82" t="str">
        <f t="shared" si="136"/>
        <v/>
      </c>
      <c r="D634" s="127"/>
      <c r="E634" s="82" t="str">
        <f t="shared" si="140"/>
        <v/>
      </c>
      <c r="F634" s="82" t="str">
        <f t="shared" si="141"/>
        <v/>
      </c>
      <c r="G634" s="127"/>
      <c r="H634" s="75" t="str">
        <f t="shared" si="142"/>
        <v/>
      </c>
      <c r="I634" s="127"/>
      <c r="J634" s="75" t="str">
        <f t="shared" si="147"/>
        <v/>
      </c>
      <c r="K634" s="127"/>
      <c r="L634" s="31">
        <v>629</v>
      </c>
      <c r="M634" s="31">
        <f t="shared" si="148"/>
        <v>210</v>
      </c>
      <c r="N634" s="31">
        <f t="shared" si="143"/>
        <v>2</v>
      </c>
      <c r="O634" s="31" t="str">
        <f>IF(LEN(Q634)=0,"",DEC2HEX(MOD(HEX2DEC(INDEX(Assembler!$D$13:$D$512,M634))+N634,65536),4))</f>
        <v/>
      </c>
      <c r="P634" s="78" t="str">
        <f t="shared" si="144"/>
        <v/>
      </c>
      <c r="Q634" s="31" t="str">
        <f>INDEX(Assembler!$E$13:$G$512,M634,N634+1)</f>
        <v/>
      </c>
      <c r="R634" s="81"/>
      <c r="S634" s="31" t="str">
        <f t="shared" si="145"/>
        <v/>
      </c>
      <c r="T634" s="31">
        <f t="shared" si="149"/>
        <v>1</v>
      </c>
      <c r="U634" s="31" t="str">
        <f t="shared" si="137"/>
        <v/>
      </c>
      <c r="V634" s="31" t="str">
        <f t="shared" si="138"/>
        <v/>
      </c>
      <c r="W634" s="31" t="str">
        <f>IF(LEN(U634)=0,"",SUM(T$5:T634))</f>
        <v/>
      </c>
      <c r="X634" s="31" t="str">
        <f t="shared" si="139"/>
        <v/>
      </c>
      <c r="Y634" s="31" t="str">
        <f t="shared" si="146"/>
        <v/>
      </c>
    </row>
    <row r="635" spans="1:25" x14ac:dyDescent="0.2">
      <c r="A635" s="127"/>
      <c r="B635" s="82" t="str">
        <f t="shared" si="135"/>
        <v/>
      </c>
      <c r="C635" s="82" t="str">
        <f t="shared" si="136"/>
        <v/>
      </c>
      <c r="D635" s="127"/>
      <c r="E635" s="82" t="str">
        <f t="shared" si="140"/>
        <v/>
      </c>
      <c r="F635" s="82" t="str">
        <f t="shared" si="141"/>
        <v/>
      </c>
      <c r="G635" s="127"/>
      <c r="H635" s="75" t="str">
        <f t="shared" si="142"/>
        <v/>
      </c>
      <c r="I635" s="127"/>
      <c r="J635" s="75" t="str">
        <f t="shared" si="147"/>
        <v/>
      </c>
      <c r="K635" s="127"/>
      <c r="L635" s="31">
        <v>630</v>
      </c>
      <c r="M635" s="31">
        <f t="shared" si="148"/>
        <v>211</v>
      </c>
      <c r="N635" s="31">
        <f t="shared" si="143"/>
        <v>0</v>
      </c>
      <c r="O635" s="31" t="str">
        <f>IF(LEN(Q635)=0,"",DEC2HEX(MOD(HEX2DEC(INDEX(Assembler!$D$13:$D$512,M635))+N635,65536),4))</f>
        <v/>
      </c>
      <c r="P635" s="78" t="str">
        <f t="shared" si="144"/>
        <v/>
      </c>
      <c r="Q635" s="31" t="str">
        <f>INDEX(Assembler!$E$13:$G$512,M635,N635+1)</f>
        <v/>
      </c>
      <c r="R635" s="81"/>
      <c r="S635" s="31" t="str">
        <f t="shared" si="145"/>
        <v/>
      </c>
      <c r="T635" s="31">
        <f t="shared" si="149"/>
        <v>1</v>
      </c>
      <c r="U635" s="31" t="str">
        <f t="shared" si="137"/>
        <v/>
      </c>
      <c r="V635" s="31" t="str">
        <f t="shared" si="138"/>
        <v/>
      </c>
      <c r="W635" s="31" t="str">
        <f>IF(LEN(U635)=0,"",SUM(T$5:T635))</f>
        <v/>
      </c>
      <c r="X635" s="31" t="str">
        <f t="shared" si="139"/>
        <v/>
      </c>
      <c r="Y635" s="31" t="str">
        <f t="shared" si="146"/>
        <v/>
      </c>
    </row>
    <row r="636" spans="1:25" x14ac:dyDescent="0.2">
      <c r="A636" s="127"/>
      <c r="B636" s="82" t="str">
        <f t="shared" si="135"/>
        <v/>
      </c>
      <c r="C636" s="82" t="str">
        <f t="shared" si="136"/>
        <v/>
      </c>
      <c r="D636" s="127"/>
      <c r="E636" s="82" t="str">
        <f t="shared" si="140"/>
        <v/>
      </c>
      <c r="F636" s="82" t="str">
        <f t="shared" si="141"/>
        <v/>
      </c>
      <c r="G636" s="127"/>
      <c r="H636" s="75" t="str">
        <f t="shared" si="142"/>
        <v/>
      </c>
      <c r="I636" s="127"/>
      <c r="J636" s="75" t="str">
        <f t="shared" si="147"/>
        <v/>
      </c>
      <c r="K636" s="127"/>
      <c r="L636" s="31">
        <v>631</v>
      </c>
      <c r="M636" s="31">
        <f t="shared" si="148"/>
        <v>211</v>
      </c>
      <c r="N636" s="31">
        <f t="shared" si="143"/>
        <v>1</v>
      </c>
      <c r="O636" s="31" t="str">
        <f>IF(LEN(Q636)=0,"",DEC2HEX(MOD(HEX2DEC(INDEX(Assembler!$D$13:$D$512,M636))+N636,65536),4))</f>
        <v/>
      </c>
      <c r="P636" s="78" t="str">
        <f t="shared" si="144"/>
        <v/>
      </c>
      <c r="Q636" s="31" t="str">
        <f>INDEX(Assembler!$E$13:$G$512,M636,N636+1)</f>
        <v/>
      </c>
      <c r="R636" s="81"/>
      <c r="S636" s="31" t="str">
        <f t="shared" si="145"/>
        <v/>
      </c>
      <c r="T636" s="31">
        <f t="shared" si="149"/>
        <v>1</v>
      </c>
      <c r="U636" s="31" t="str">
        <f t="shared" si="137"/>
        <v/>
      </c>
      <c r="V636" s="31" t="str">
        <f t="shared" si="138"/>
        <v/>
      </c>
      <c r="W636" s="31" t="str">
        <f>IF(LEN(U636)=0,"",SUM(T$5:T636))</f>
        <v/>
      </c>
      <c r="X636" s="31" t="str">
        <f t="shared" si="139"/>
        <v/>
      </c>
      <c r="Y636" s="31" t="str">
        <f t="shared" si="146"/>
        <v/>
      </c>
    </row>
    <row r="637" spans="1:25" x14ac:dyDescent="0.2">
      <c r="A637" s="127"/>
      <c r="B637" s="82" t="str">
        <f t="shared" si="135"/>
        <v/>
      </c>
      <c r="C637" s="82" t="str">
        <f t="shared" si="136"/>
        <v/>
      </c>
      <c r="D637" s="127"/>
      <c r="E637" s="82" t="str">
        <f t="shared" si="140"/>
        <v/>
      </c>
      <c r="F637" s="82" t="str">
        <f t="shared" si="141"/>
        <v/>
      </c>
      <c r="G637" s="127"/>
      <c r="H637" s="75" t="str">
        <f t="shared" si="142"/>
        <v/>
      </c>
      <c r="I637" s="127"/>
      <c r="J637" s="75" t="str">
        <f t="shared" si="147"/>
        <v/>
      </c>
      <c r="K637" s="127"/>
      <c r="L637" s="31">
        <v>632</v>
      </c>
      <c r="M637" s="31">
        <f t="shared" si="148"/>
        <v>211</v>
      </c>
      <c r="N637" s="31">
        <f t="shared" si="143"/>
        <v>2</v>
      </c>
      <c r="O637" s="31" t="str">
        <f>IF(LEN(Q637)=0,"",DEC2HEX(MOD(HEX2DEC(INDEX(Assembler!$D$13:$D$512,M637))+N637,65536),4))</f>
        <v/>
      </c>
      <c r="P637" s="78" t="str">
        <f t="shared" si="144"/>
        <v/>
      </c>
      <c r="Q637" s="31" t="str">
        <f>INDEX(Assembler!$E$13:$G$512,M637,N637+1)</f>
        <v/>
      </c>
      <c r="R637" s="81"/>
      <c r="S637" s="31" t="str">
        <f t="shared" si="145"/>
        <v/>
      </c>
      <c r="T637" s="31">
        <f t="shared" si="149"/>
        <v>1</v>
      </c>
      <c r="U637" s="31" t="str">
        <f t="shared" si="137"/>
        <v/>
      </c>
      <c r="V637" s="31" t="str">
        <f t="shared" si="138"/>
        <v/>
      </c>
      <c r="W637" s="31" t="str">
        <f>IF(LEN(U637)=0,"",SUM(T$5:T637))</f>
        <v/>
      </c>
      <c r="X637" s="31" t="str">
        <f t="shared" si="139"/>
        <v/>
      </c>
      <c r="Y637" s="31" t="str">
        <f t="shared" si="146"/>
        <v/>
      </c>
    </row>
    <row r="638" spans="1:25" x14ac:dyDescent="0.2">
      <c r="A638" s="127"/>
      <c r="B638" s="82" t="str">
        <f t="shared" si="135"/>
        <v/>
      </c>
      <c r="C638" s="82" t="str">
        <f t="shared" si="136"/>
        <v/>
      </c>
      <c r="D638" s="127"/>
      <c r="E638" s="82" t="str">
        <f t="shared" si="140"/>
        <v/>
      </c>
      <c r="F638" s="82" t="str">
        <f t="shared" si="141"/>
        <v/>
      </c>
      <c r="G638" s="127"/>
      <c r="H638" s="75" t="str">
        <f t="shared" si="142"/>
        <v/>
      </c>
      <c r="I638" s="127"/>
      <c r="J638" s="75" t="str">
        <f t="shared" si="147"/>
        <v/>
      </c>
      <c r="K638" s="127"/>
      <c r="L638" s="31">
        <v>633</v>
      </c>
      <c r="M638" s="31">
        <f t="shared" si="148"/>
        <v>212</v>
      </c>
      <c r="N638" s="31">
        <f t="shared" si="143"/>
        <v>0</v>
      </c>
      <c r="O638" s="31" t="str">
        <f>IF(LEN(Q638)=0,"",DEC2HEX(MOD(HEX2DEC(INDEX(Assembler!$D$13:$D$512,M638))+N638,65536),4))</f>
        <v/>
      </c>
      <c r="P638" s="78" t="str">
        <f t="shared" si="144"/>
        <v/>
      </c>
      <c r="Q638" s="31" t="str">
        <f>INDEX(Assembler!$E$13:$G$512,M638,N638+1)</f>
        <v/>
      </c>
      <c r="R638" s="81"/>
      <c r="S638" s="31" t="str">
        <f t="shared" si="145"/>
        <v/>
      </c>
      <c r="T638" s="31">
        <f t="shared" si="149"/>
        <v>1</v>
      </c>
      <c r="U638" s="31" t="str">
        <f t="shared" si="137"/>
        <v/>
      </c>
      <c r="V638" s="31" t="str">
        <f t="shared" si="138"/>
        <v/>
      </c>
      <c r="W638" s="31" t="str">
        <f>IF(LEN(U638)=0,"",SUM(T$5:T638))</f>
        <v/>
      </c>
      <c r="X638" s="31" t="str">
        <f t="shared" si="139"/>
        <v/>
      </c>
      <c r="Y638" s="31" t="str">
        <f t="shared" si="146"/>
        <v/>
      </c>
    </row>
    <row r="639" spans="1:25" x14ac:dyDescent="0.2">
      <c r="A639" s="127"/>
      <c r="B639" s="82" t="str">
        <f t="shared" si="135"/>
        <v/>
      </c>
      <c r="C639" s="82" t="str">
        <f t="shared" si="136"/>
        <v/>
      </c>
      <c r="D639" s="127"/>
      <c r="E639" s="82" t="str">
        <f t="shared" si="140"/>
        <v/>
      </c>
      <c r="F639" s="82" t="str">
        <f t="shared" si="141"/>
        <v/>
      </c>
      <c r="G639" s="127"/>
      <c r="H639" s="75" t="str">
        <f t="shared" si="142"/>
        <v/>
      </c>
      <c r="I639" s="127"/>
      <c r="J639" s="75" t="str">
        <f t="shared" si="147"/>
        <v/>
      </c>
      <c r="K639" s="127"/>
      <c r="L639" s="31">
        <v>634</v>
      </c>
      <c r="M639" s="31">
        <f t="shared" si="148"/>
        <v>212</v>
      </c>
      <c r="N639" s="31">
        <f t="shared" si="143"/>
        <v>1</v>
      </c>
      <c r="O639" s="31" t="str">
        <f>IF(LEN(Q639)=0,"",DEC2HEX(MOD(HEX2DEC(INDEX(Assembler!$D$13:$D$512,M639))+N639,65536),4))</f>
        <v/>
      </c>
      <c r="P639" s="78" t="str">
        <f t="shared" si="144"/>
        <v/>
      </c>
      <c r="Q639" s="31" t="str">
        <f>INDEX(Assembler!$E$13:$G$512,M639,N639+1)</f>
        <v/>
      </c>
      <c r="R639" s="81"/>
      <c r="S639" s="31" t="str">
        <f t="shared" si="145"/>
        <v/>
      </c>
      <c r="T639" s="31">
        <f t="shared" si="149"/>
        <v>1</v>
      </c>
      <c r="U639" s="31" t="str">
        <f t="shared" si="137"/>
        <v/>
      </c>
      <c r="V639" s="31" t="str">
        <f t="shared" si="138"/>
        <v/>
      </c>
      <c r="W639" s="31" t="str">
        <f>IF(LEN(U639)=0,"",SUM(T$5:T639))</f>
        <v/>
      </c>
      <c r="X639" s="31" t="str">
        <f t="shared" si="139"/>
        <v/>
      </c>
      <c r="Y639" s="31" t="str">
        <f t="shared" si="146"/>
        <v/>
      </c>
    </row>
    <row r="640" spans="1:25" x14ac:dyDescent="0.2">
      <c r="A640" s="127"/>
      <c r="B640" s="82" t="str">
        <f t="shared" si="135"/>
        <v/>
      </c>
      <c r="C640" s="82" t="str">
        <f t="shared" si="136"/>
        <v/>
      </c>
      <c r="D640" s="127"/>
      <c r="E640" s="82" t="str">
        <f t="shared" si="140"/>
        <v/>
      </c>
      <c r="F640" s="82" t="str">
        <f t="shared" si="141"/>
        <v/>
      </c>
      <c r="G640" s="127"/>
      <c r="H640" s="75" t="str">
        <f t="shared" si="142"/>
        <v/>
      </c>
      <c r="I640" s="127"/>
      <c r="J640" s="75" t="str">
        <f t="shared" si="147"/>
        <v/>
      </c>
      <c r="K640" s="127"/>
      <c r="L640" s="31">
        <v>635</v>
      </c>
      <c r="M640" s="31">
        <f t="shared" si="148"/>
        <v>212</v>
      </c>
      <c r="N640" s="31">
        <f t="shared" si="143"/>
        <v>2</v>
      </c>
      <c r="O640" s="31" t="str">
        <f>IF(LEN(Q640)=0,"",DEC2HEX(MOD(HEX2DEC(INDEX(Assembler!$D$13:$D$512,M640))+N640,65536),4))</f>
        <v/>
      </c>
      <c r="P640" s="78" t="str">
        <f t="shared" si="144"/>
        <v/>
      </c>
      <c r="Q640" s="31" t="str">
        <f>INDEX(Assembler!$E$13:$G$512,M640,N640+1)</f>
        <v/>
      </c>
      <c r="R640" s="81"/>
      <c r="S640" s="31" t="str">
        <f t="shared" si="145"/>
        <v/>
      </c>
      <c r="T640" s="31">
        <f t="shared" si="149"/>
        <v>1</v>
      </c>
      <c r="U640" s="31" t="str">
        <f t="shared" si="137"/>
        <v/>
      </c>
      <c r="V640" s="31" t="str">
        <f t="shared" si="138"/>
        <v/>
      </c>
      <c r="W640" s="31" t="str">
        <f>IF(LEN(U640)=0,"",SUM(T$5:T640))</f>
        <v/>
      </c>
      <c r="X640" s="31" t="str">
        <f t="shared" si="139"/>
        <v/>
      </c>
      <c r="Y640" s="31" t="str">
        <f t="shared" si="146"/>
        <v/>
      </c>
    </row>
    <row r="641" spans="1:25" x14ac:dyDescent="0.2">
      <c r="A641" s="127"/>
      <c r="B641" s="82" t="str">
        <f t="shared" si="135"/>
        <v/>
      </c>
      <c r="C641" s="82" t="str">
        <f t="shared" si="136"/>
        <v/>
      </c>
      <c r="D641" s="127"/>
      <c r="E641" s="82" t="str">
        <f t="shared" si="140"/>
        <v/>
      </c>
      <c r="F641" s="82" t="str">
        <f t="shared" si="141"/>
        <v/>
      </c>
      <c r="G641" s="127"/>
      <c r="H641" s="75" t="str">
        <f t="shared" si="142"/>
        <v/>
      </c>
      <c r="I641" s="127"/>
      <c r="J641" s="75" t="str">
        <f t="shared" si="147"/>
        <v/>
      </c>
      <c r="K641" s="127"/>
      <c r="L641" s="31">
        <v>636</v>
      </c>
      <c r="M641" s="31">
        <f t="shared" si="148"/>
        <v>213</v>
      </c>
      <c r="N641" s="31">
        <f t="shared" si="143"/>
        <v>0</v>
      </c>
      <c r="O641" s="31" t="str">
        <f>IF(LEN(Q641)=0,"",DEC2HEX(MOD(HEX2DEC(INDEX(Assembler!$D$13:$D$512,M641))+N641,65536),4))</f>
        <v/>
      </c>
      <c r="P641" s="78" t="str">
        <f t="shared" si="144"/>
        <v/>
      </c>
      <c r="Q641" s="31" t="str">
        <f>INDEX(Assembler!$E$13:$G$512,M641,N641+1)</f>
        <v/>
      </c>
      <c r="R641" s="81"/>
      <c r="S641" s="31" t="str">
        <f t="shared" si="145"/>
        <v/>
      </c>
      <c r="T641" s="31">
        <f t="shared" si="149"/>
        <v>1</v>
      </c>
      <c r="U641" s="31" t="str">
        <f t="shared" si="137"/>
        <v/>
      </c>
      <c r="V641" s="31" t="str">
        <f t="shared" si="138"/>
        <v/>
      </c>
      <c r="W641" s="31" t="str">
        <f>IF(LEN(U641)=0,"",SUM(T$5:T641))</f>
        <v/>
      </c>
      <c r="X641" s="31" t="str">
        <f t="shared" si="139"/>
        <v/>
      </c>
      <c r="Y641" s="31" t="str">
        <f t="shared" si="146"/>
        <v/>
      </c>
    </row>
    <row r="642" spans="1:25" x14ac:dyDescent="0.2">
      <c r="A642" s="127"/>
      <c r="B642" s="82" t="str">
        <f t="shared" si="135"/>
        <v/>
      </c>
      <c r="C642" s="82" t="str">
        <f t="shared" si="136"/>
        <v/>
      </c>
      <c r="D642" s="127"/>
      <c r="E642" s="82" t="str">
        <f t="shared" si="140"/>
        <v/>
      </c>
      <c r="F642" s="82" t="str">
        <f t="shared" si="141"/>
        <v/>
      </c>
      <c r="G642" s="127"/>
      <c r="H642" s="75" t="str">
        <f t="shared" si="142"/>
        <v/>
      </c>
      <c r="I642" s="127"/>
      <c r="J642" s="75" t="str">
        <f t="shared" si="147"/>
        <v/>
      </c>
      <c r="K642" s="127"/>
      <c r="L642" s="31">
        <v>637</v>
      </c>
      <c r="M642" s="31">
        <f t="shared" si="148"/>
        <v>213</v>
      </c>
      <c r="N642" s="31">
        <f t="shared" si="143"/>
        <v>1</v>
      </c>
      <c r="O642" s="31" t="str">
        <f>IF(LEN(Q642)=0,"",DEC2HEX(MOD(HEX2DEC(INDEX(Assembler!$D$13:$D$512,M642))+N642,65536),4))</f>
        <v/>
      </c>
      <c r="P642" s="78" t="str">
        <f t="shared" si="144"/>
        <v/>
      </c>
      <c r="Q642" s="31" t="str">
        <f>INDEX(Assembler!$E$13:$G$512,M642,N642+1)</f>
        <v/>
      </c>
      <c r="R642" s="81"/>
      <c r="S642" s="31" t="str">
        <f t="shared" si="145"/>
        <v/>
      </c>
      <c r="T642" s="31">
        <f t="shared" si="149"/>
        <v>1</v>
      </c>
      <c r="U642" s="31" t="str">
        <f t="shared" si="137"/>
        <v/>
      </c>
      <c r="V642" s="31" t="str">
        <f t="shared" si="138"/>
        <v/>
      </c>
      <c r="W642" s="31" t="str">
        <f>IF(LEN(U642)=0,"",SUM(T$5:T642))</f>
        <v/>
      </c>
      <c r="X642" s="31" t="str">
        <f t="shared" si="139"/>
        <v/>
      </c>
      <c r="Y642" s="31" t="str">
        <f t="shared" si="146"/>
        <v/>
      </c>
    </row>
    <row r="643" spans="1:25" x14ac:dyDescent="0.2">
      <c r="A643" s="127"/>
      <c r="B643" s="82" t="str">
        <f t="shared" si="135"/>
        <v/>
      </c>
      <c r="C643" s="82" t="str">
        <f t="shared" si="136"/>
        <v/>
      </c>
      <c r="D643" s="127"/>
      <c r="E643" s="82" t="str">
        <f t="shared" si="140"/>
        <v/>
      </c>
      <c r="F643" s="82" t="str">
        <f t="shared" si="141"/>
        <v/>
      </c>
      <c r="G643" s="127"/>
      <c r="H643" s="75" t="str">
        <f t="shared" si="142"/>
        <v/>
      </c>
      <c r="I643" s="127"/>
      <c r="J643" s="75" t="str">
        <f t="shared" si="147"/>
        <v/>
      </c>
      <c r="K643" s="127"/>
      <c r="L643" s="31">
        <v>638</v>
      </c>
      <c r="M643" s="31">
        <f t="shared" si="148"/>
        <v>213</v>
      </c>
      <c r="N643" s="31">
        <f t="shared" si="143"/>
        <v>2</v>
      </c>
      <c r="O643" s="31" t="str">
        <f>IF(LEN(Q643)=0,"",DEC2HEX(MOD(HEX2DEC(INDEX(Assembler!$D$13:$D$512,M643))+N643,65536),4))</f>
        <v/>
      </c>
      <c r="P643" s="78" t="str">
        <f t="shared" si="144"/>
        <v/>
      </c>
      <c r="Q643" s="31" t="str">
        <f>INDEX(Assembler!$E$13:$G$512,M643,N643+1)</f>
        <v/>
      </c>
      <c r="R643" s="81"/>
      <c r="S643" s="31" t="str">
        <f t="shared" si="145"/>
        <v/>
      </c>
      <c r="T643" s="31">
        <f t="shared" si="149"/>
        <v>1</v>
      </c>
      <c r="U643" s="31" t="str">
        <f t="shared" si="137"/>
        <v/>
      </c>
      <c r="V643" s="31" t="str">
        <f t="shared" si="138"/>
        <v/>
      </c>
      <c r="W643" s="31" t="str">
        <f>IF(LEN(U643)=0,"",SUM(T$5:T643))</f>
        <v/>
      </c>
      <c r="X643" s="31" t="str">
        <f t="shared" si="139"/>
        <v/>
      </c>
      <c r="Y643" s="31" t="str">
        <f t="shared" si="146"/>
        <v/>
      </c>
    </row>
    <row r="644" spans="1:25" x14ac:dyDescent="0.2">
      <c r="A644" s="127"/>
      <c r="B644" s="82" t="str">
        <f t="shared" si="135"/>
        <v/>
      </c>
      <c r="C644" s="82" t="str">
        <f t="shared" si="136"/>
        <v/>
      </c>
      <c r="D644" s="127"/>
      <c r="E644" s="82" t="str">
        <f t="shared" si="140"/>
        <v/>
      </c>
      <c r="F644" s="82" t="str">
        <f t="shared" si="141"/>
        <v/>
      </c>
      <c r="G644" s="127"/>
      <c r="H644" s="75" t="str">
        <f t="shared" si="142"/>
        <v/>
      </c>
      <c r="I644" s="127"/>
      <c r="J644" s="75" t="str">
        <f t="shared" si="147"/>
        <v/>
      </c>
      <c r="K644" s="127"/>
      <c r="L644" s="31">
        <v>639</v>
      </c>
      <c r="M644" s="31">
        <f t="shared" si="148"/>
        <v>214</v>
      </c>
      <c r="N644" s="31">
        <f t="shared" si="143"/>
        <v>0</v>
      </c>
      <c r="O644" s="31" t="str">
        <f>IF(LEN(Q644)=0,"",DEC2HEX(MOD(HEX2DEC(INDEX(Assembler!$D$13:$D$512,M644))+N644,65536),4))</f>
        <v/>
      </c>
      <c r="P644" s="78" t="str">
        <f t="shared" si="144"/>
        <v/>
      </c>
      <c r="Q644" s="31" t="str">
        <f>INDEX(Assembler!$E$13:$G$512,M644,N644+1)</f>
        <v/>
      </c>
      <c r="R644" s="81"/>
      <c r="S644" s="31" t="str">
        <f t="shared" si="145"/>
        <v/>
      </c>
      <c r="T644" s="31">
        <f t="shared" si="149"/>
        <v>1</v>
      </c>
      <c r="U644" s="31" t="str">
        <f t="shared" si="137"/>
        <v/>
      </c>
      <c r="V644" s="31" t="str">
        <f t="shared" si="138"/>
        <v/>
      </c>
      <c r="W644" s="31" t="str">
        <f>IF(LEN(U644)=0,"",SUM(T$5:T644))</f>
        <v/>
      </c>
      <c r="X644" s="31" t="str">
        <f t="shared" si="139"/>
        <v/>
      </c>
      <c r="Y644" s="31" t="str">
        <f t="shared" si="146"/>
        <v/>
      </c>
    </row>
    <row r="645" spans="1:25" x14ac:dyDescent="0.2">
      <c r="A645" s="127"/>
      <c r="B645" s="82" t="str">
        <f t="shared" ref="B645:B708" si="150">IF(LEN(S645)=0,"",DEC2HEX(S645,4))</f>
        <v/>
      </c>
      <c r="C645" s="82" t="str">
        <f t="shared" ref="C645:C708" si="151">IF(LEN(B645)=0,"",VLOOKUP(B645,$O$5:$Q$1494,3,0))</f>
        <v/>
      </c>
      <c r="D645" s="127"/>
      <c r="E645" s="82" t="str">
        <f t="shared" si="140"/>
        <v/>
      </c>
      <c r="F645" s="82" t="str">
        <f t="shared" si="141"/>
        <v/>
      </c>
      <c r="G645" s="127"/>
      <c r="H645" s="75" t="str">
        <f t="shared" si="142"/>
        <v/>
      </c>
      <c r="I645" s="127"/>
      <c r="J645" s="75" t="str">
        <f t="shared" si="147"/>
        <v/>
      </c>
      <c r="K645" s="127"/>
      <c r="L645" s="31">
        <v>640</v>
      </c>
      <c r="M645" s="31">
        <f t="shared" si="148"/>
        <v>214</v>
      </c>
      <c r="N645" s="31">
        <f t="shared" si="143"/>
        <v>1</v>
      </c>
      <c r="O645" s="31" t="str">
        <f>IF(LEN(Q645)=0,"",DEC2HEX(MOD(HEX2DEC(INDEX(Assembler!$D$13:$D$512,M645))+N645,65536),4))</f>
        <v/>
      </c>
      <c r="P645" s="78" t="str">
        <f t="shared" si="144"/>
        <v/>
      </c>
      <c r="Q645" s="31" t="str">
        <f>INDEX(Assembler!$E$13:$G$512,M645,N645+1)</f>
        <v/>
      </c>
      <c r="R645" s="81"/>
      <c r="S645" s="31" t="str">
        <f t="shared" si="145"/>
        <v/>
      </c>
      <c r="T645" s="31">
        <f t="shared" si="149"/>
        <v>1</v>
      </c>
      <c r="U645" s="31" t="str">
        <f t="shared" ref="U645:U708" si="152">IF(OR(LEN(S645)=0,T645=0),"",IF(T646=1,1,IF(T647=1,2,IF(T648=1,3,IF(T649=1,4,IF(T650=1,5,IF(T651=1,6,IF(T652=1,7,IF(T653=1,8,IF(T654=1,9,IF(T655=1,10,IF(T656=1,11,IF(T657=1,12,IF(T658=1,13,IF(T659=1,14,IF(T660=1,15,16))))))))))))))))</f>
        <v/>
      </c>
      <c r="V645" s="31" t="str">
        <f t="shared" ref="V645:V708" si="153">IF(OR(LEN(S645)=0,T645=0),"",MOD(U645+HEX2DEC(LEFT(B645,2))+HEX2DEC(RIGHT(B645,2))+HEX2DEC(C645)+IF(T646=1,0,HEX2DEC(C646)+IF(T647=1,0,HEX2DEC(C647)+IF(T648=1,0,HEX2DEC(C648)+IF(T649=1,0,HEX2DEC(C649)+IF(T650=1,0,HEX2DEC(C650)+IF(T651=1,0,HEX2DEC(C651)+IF(T652=1,0,HEX2DEC(C652)+IF(T653=1,0,HEX2DEC(C653)+IF(T654=1,0,HEX2DEC(C654)+IF(T655=1,0,HEX2DEC(C655)+IF(T656=1,0,HEX2DEC(C656)+IF(T657=1,0,HEX2DEC(C657)+IF(T658=1,0,HEX2DEC(C658)+IF(T659=1,0,HEX2DEC(C659)+IF(T660=1,0,HEX2DEC(C660)))))))))))))))),256))</f>
        <v/>
      </c>
      <c r="W645" s="31" t="str">
        <f>IF(LEN(U645)=0,"",SUM(T$5:T645))</f>
        <v/>
      </c>
      <c r="X645" s="31" t="str">
        <f t="shared" ref="X645:X708" si="154">IF(LEN(W645)=0,"",CONCATENATE(":",DEC2HEX(U645,2),B645,"00",C645,IF(U645&gt;1,C646,""),IF(U645&gt;2,C647,""),IF(U645&gt;3,C648,""),IF(U645&gt;4,C649,""),IF(U645&gt;5,C650,""),IF(U645&gt;6,C651,""),IF(U645&gt;7,C652,""),IF(U645&gt;8,C653,""),IF(U645&gt;9,C654,""),IF(U645&gt;10,C655,""),IF(U645&gt;11,C656,""),IF(U645&gt;12,C657,""),IF(U645&gt;13,C658,""),IF(U645&gt;14,C659,""),IF(U645&gt;15,C660,""),DEC2HEX(MOD(-V645,256),2)))</f>
        <v/>
      </c>
      <c r="Y645" s="31" t="str">
        <f t="shared" si="146"/>
        <v/>
      </c>
    </row>
    <row r="646" spans="1:25" x14ac:dyDescent="0.2">
      <c r="A646" s="127"/>
      <c r="B646" s="82" t="str">
        <f t="shared" si="150"/>
        <v/>
      </c>
      <c r="C646" s="82" t="str">
        <f t="shared" si="151"/>
        <v/>
      </c>
      <c r="D646" s="127"/>
      <c r="E646" s="82" t="str">
        <f t="shared" ref="E646:E709" si="155">IF(LEN(B646)=0,"",DEC2OCT(HEX2DEC(B646),6))</f>
        <v/>
      </c>
      <c r="F646" s="82" t="str">
        <f t="shared" ref="F646:F709" si="156">IF(LEN(C646)=0,"",DEC2OCT(HEX2DEC(C646),3))</f>
        <v/>
      </c>
      <c r="G646" s="127"/>
      <c r="H646" s="75" t="str">
        <f t="shared" ref="H646:H709" si="157">IF(ISNA(MATCH(L646+1,$W$5:$W$1504,0)),IF(ISNA(MATCH(L646,$W$5:$W$1504,0)),"",":0000000000"),VLOOKUP(L646+1,$W$5:$X$1504,2,0))</f>
        <v/>
      </c>
      <c r="I646" s="127"/>
      <c r="J646" s="75" t="str">
        <f t="shared" si="147"/>
        <v/>
      </c>
      <c r="K646" s="127"/>
      <c r="L646" s="31">
        <v>641</v>
      </c>
      <c r="M646" s="31">
        <f t="shared" si="148"/>
        <v>214</v>
      </c>
      <c r="N646" s="31">
        <f t="shared" ref="N646:N709" si="158">MOD(L646,3)</f>
        <v>2</v>
      </c>
      <c r="O646" s="31" t="str">
        <f>IF(LEN(Q646)=0,"",DEC2HEX(MOD(HEX2DEC(INDEX(Assembler!$D$13:$D$512,M646))+N646,65536),4))</f>
        <v/>
      </c>
      <c r="P646" s="78" t="str">
        <f t="shared" ref="P646:P709" si="159">IF(LEN(O646)=0,"",VALUE(HEX2DEC(O646)))</f>
        <v/>
      </c>
      <c r="Q646" s="31" t="str">
        <f>INDEX(Assembler!$E$13:$G$512,M646,N646+1)</f>
        <v/>
      </c>
      <c r="R646" s="81"/>
      <c r="S646" s="31" t="str">
        <f t="shared" ref="S646:S709" si="160">IF(ISNUMBER(SMALL($P$5:$P$1504,L646+1)),SMALL($P$5:$P$1504,L646+1),"")</f>
        <v/>
      </c>
      <c r="T646" s="31">
        <f t="shared" si="149"/>
        <v>1</v>
      </c>
      <c r="U646" s="31" t="str">
        <f t="shared" si="152"/>
        <v/>
      </c>
      <c r="V646" s="31" t="str">
        <f t="shared" si="153"/>
        <v/>
      </c>
      <c r="W646" s="31" t="str">
        <f>IF(LEN(U646)=0,"",SUM(T$5:T646))</f>
        <v/>
      </c>
      <c r="X646" s="31" t="str">
        <f t="shared" si="154"/>
        <v/>
      </c>
      <c r="Y646" s="31" t="str">
        <f t="shared" ref="Y646:Y709" si="161">IF(LEN(X646)=0,"",CONCATENATE(MID(X646,4,4),": ",MID(X646,10,2),IF(U646&gt;1,CONCATENATE(" ",MID(X646,12,2)),""),IF(U646&gt;2,CONCATENATE(" ",MID(X646,14,2)),""),IF(U646&gt;3,CONCATENATE(" ",MID(X646,16,2)),""),IF(U646&gt;4,CONCATENATE(" ",MID(X646,18,2)),""),IF(U646&gt;5,CONCATENATE(" ",MID(X646,20,2)),""),IF(U646&gt;6,CONCATENATE(" ",MID(X646,22,2)),""),IF(U646&gt;7,CONCATENATE(" ",MID(X646,24,2)),""),IF(U646&gt;8,CONCATENATE(" ",MID(X646,26,2)),""),IF(U646&gt;9,CONCATENATE(" ",MID(X646,28,2)),""),IF(U646&gt;10,CONCATENATE(" ",MID(X646,30,2)),""),IF(U646&gt;11,CONCATENATE(" ",MID(X646,32,2)),""),IF(U646&gt;12,CONCATENATE(" ",MID(X646,34,2)),""),IF(U646&gt;13,CONCATENATE(" ",MID(X646,36,2)),""),IF(U646&gt;14,CONCATENATE(" ",MID(X646,38,2)),""),IF(U646&gt;15,CONCATENATE(" ",MID(X646,40,2)),"")))</f>
        <v/>
      </c>
    </row>
    <row r="647" spans="1:25" x14ac:dyDescent="0.2">
      <c r="A647" s="127"/>
      <c r="B647" s="82" t="str">
        <f t="shared" si="150"/>
        <v/>
      </c>
      <c r="C647" s="82" t="str">
        <f t="shared" si="151"/>
        <v/>
      </c>
      <c r="D647" s="127"/>
      <c r="E647" s="82" t="str">
        <f t="shared" si="155"/>
        <v/>
      </c>
      <c r="F647" s="82" t="str">
        <f t="shared" si="156"/>
        <v/>
      </c>
      <c r="G647" s="127"/>
      <c r="H647" s="75" t="str">
        <f t="shared" si="157"/>
        <v/>
      </c>
      <c r="I647" s="127"/>
      <c r="J647" s="75" t="str">
        <f t="shared" ref="J647:J710" si="162">IF(LEN(H646)&lt;12,"",VLOOKUP(H646,$X$5:$Y$1504,2,0))</f>
        <v/>
      </c>
      <c r="K647" s="127"/>
      <c r="L647" s="31">
        <v>642</v>
      </c>
      <c r="M647" s="31">
        <f t="shared" ref="M647:M710" si="163">INT(L647/3)+1</f>
        <v>215</v>
      </c>
      <c r="N647" s="31">
        <f t="shared" si="158"/>
        <v>0</v>
      </c>
      <c r="O647" s="31" t="str">
        <f>IF(LEN(Q647)=0,"",DEC2HEX(MOD(HEX2DEC(INDEX(Assembler!$D$13:$D$512,M647))+N647,65536),4))</f>
        <v/>
      </c>
      <c r="P647" s="78" t="str">
        <f t="shared" si="159"/>
        <v/>
      </c>
      <c r="Q647" s="31" t="str">
        <f>INDEX(Assembler!$E$13:$G$512,M647,N647+1)</f>
        <v/>
      </c>
      <c r="R647" s="81"/>
      <c r="S647" s="31" t="str">
        <f t="shared" si="160"/>
        <v/>
      </c>
      <c r="T647" s="31">
        <f t="shared" si="149"/>
        <v>1</v>
      </c>
      <c r="U647" s="31" t="str">
        <f t="shared" si="152"/>
        <v/>
      </c>
      <c r="V647" s="31" t="str">
        <f t="shared" si="153"/>
        <v/>
      </c>
      <c r="W647" s="31" t="str">
        <f>IF(LEN(U647)=0,"",SUM(T$5:T647))</f>
        <v/>
      </c>
      <c r="X647" s="31" t="str">
        <f t="shared" si="154"/>
        <v/>
      </c>
      <c r="Y647" s="31" t="str">
        <f t="shared" si="161"/>
        <v/>
      </c>
    </row>
    <row r="648" spans="1:25" x14ac:dyDescent="0.2">
      <c r="A648" s="127"/>
      <c r="B648" s="82" t="str">
        <f t="shared" si="150"/>
        <v/>
      </c>
      <c r="C648" s="82" t="str">
        <f t="shared" si="151"/>
        <v/>
      </c>
      <c r="D648" s="127"/>
      <c r="E648" s="82" t="str">
        <f t="shared" si="155"/>
        <v/>
      </c>
      <c r="F648" s="82" t="str">
        <f t="shared" si="156"/>
        <v/>
      </c>
      <c r="G648" s="127"/>
      <c r="H648" s="75" t="str">
        <f t="shared" si="157"/>
        <v/>
      </c>
      <c r="I648" s="127"/>
      <c r="J648" s="75" t="str">
        <f t="shared" si="162"/>
        <v/>
      </c>
      <c r="K648" s="127"/>
      <c r="L648" s="31">
        <v>643</v>
      </c>
      <c r="M648" s="31">
        <f t="shared" si="163"/>
        <v>215</v>
      </c>
      <c r="N648" s="31">
        <f t="shared" si="158"/>
        <v>1</v>
      </c>
      <c r="O648" s="31" t="str">
        <f>IF(LEN(Q648)=0,"",DEC2HEX(MOD(HEX2DEC(INDEX(Assembler!$D$13:$D$512,M648))+N648,65536),4))</f>
        <v/>
      </c>
      <c r="P648" s="78" t="str">
        <f t="shared" si="159"/>
        <v/>
      </c>
      <c r="Q648" s="31" t="str">
        <f>INDEX(Assembler!$E$13:$G$512,M648,N648+1)</f>
        <v/>
      </c>
      <c r="R648" s="81"/>
      <c r="S648" s="31" t="str">
        <f t="shared" si="160"/>
        <v/>
      </c>
      <c r="T648" s="31">
        <f t="shared" si="149"/>
        <v>1</v>
      </c>
      <c r="U648" s="31" t="str">
        <f t="shared" si="152"/>
        <v/>
      </c>
      <c r="V648" s="31" t="str">
        <f t="shared" si="153"/>
        <v/>
      </c>
      <c r="W648" s="31" t="str">
        <f>IF(LEN(U648)=0,"",SUM(T$5:T648))</f>
        <v/>
      </c>
      <c r="X648" s="31" t="str">
        <f t="shared" si="154"/>
        <v/>
      </c>
      <c r="Y648" s="31" t="str">
        <f t="shared" si="161"/>
        <v/>
      </c>
    </row>
    <row r="649" spans="1:25" x14ac:dyDescent="0.2">
      <c r="A649" s="127"/>
      <c r="B649" s="82" t="str">
        <f t="shared" si="150"/>
        <v/>
      </c>
      <c r="C649" s="82" t="str">
        <f t="shared" si="151"/>
        <v/>
      </c>
      <c r="D649" s="127"/>
      <c r="E649" s="82" t="str">
        <f t="shared" si="155"/>
        <v/>
      </c>
      <c r="F649" s="82" t="str">
        <f t="shared" si="156"/>
        <v/>
      </c>
      <c r="G649" s="127"/>
      <c r="H649" s="75" t="str">
        <f t="shared" si="157"/>
        <v/>
      </c>
      <c r="I649" s="127"/>
      <c r="J649" s="75" t="str">
        <f t="shared" si="162"/>
        <v/>
      </c>
      <c r="K649" s="127"/>
      <c r="L649" s="31">
        <v>644</v>
      </c>
      <c r="M649" s="31">
        <f t="shared" si="163"/>
        <v>215</v>
      </c>
      <c r="N649" s="31">
        <f t="shared" si="158"/>
        <v>2</v>
      </c>
      <c r="O649" s="31" t="str">
        <f>IF(LEN(Q649)=0,"",DEC2HEX(MOD(HEX2DEC(INDEX(Assembler!$D$13:$D$512,M649))+N649,65536),4))</f>
        <v/>
      </c>
      <c r="P649" s="78" t="str">
        <f t="shared" si="159"/>
        <v/>
      </c>
      <c r="Q649" s="31" t="str">
        <f>INDEX(Assembler!$E$13:$G$512,M649,N649+1)</f>
        <v/>
      </c>
      <c r="R649" s="81"/>
      <c r="S649" s="31" t="str">
        <f t="shared" si="160"/>
        <v/>
      </c>
      <c r="T649" s="31">
        <f t="shared" si="149"/>
        <v>1</v>
      </c>
      <c r="U649" s="31" t="str">
        <f t="shared" si="152"/>
        <v/>
      </c>
      <c r="V649" s="31" t="str">
        <f t="shared" si="153"/>
        <v/>
      </c>
      <c r="W649" s="31" t="str">
        <f>IF(LEN(U649)=0,"",SUM(T$5:T649))</f>
        <v/>
      </c>
      <c r="X649" s="31" t="str">
        <f t="shared" si="154"/>
        <v/>
      </c>
      <c r="Y649" s="31" t="str">
        <f t="shared" si="161"/>
        <v/>
      </c>
    </row>
    <row r="650" spans="1:25" x14ac:dyDescent="0.2">
      <c r="A650" s="127"/>
      <c r="B650" s="82" t="str">
        <f t="shared" si="150"/>
        <v/>
      </c>
      <c r="C650" s="82" t="str">
        <f t="shared" si="151"/>
        <v/>
      </c>
      <c r="D650" s="127"/>
      <c r="E650" s="82" t="str">
        <f t="shared" si="155"/>
        <v/>
      </c>
      <c r="F650" s="82" t="str">
        <f t="shared" si="156"/>
        <v/>
      </c>
      <c r="G650" s="127"/>
      <c r="H650" s="75" t="str">
        <f t="shared" si="157"/>
        <v/>
      </c>
      <c r="I650" s="127"/>
      <c r="J650" s="75" t="str">
        <f t="shared" si="162"/>
        <v/>
      </c>
      <c r="K650" s="127"/>
      <c r="L650" s="31">
        <v>645</v>
      </c>
      <c r="M650" s="31">
        <f t="shared" si="163"/>
        <v>216</v>
      </c>
      <c r="N650" s="31">
        <f t="shared" si="158"/>
        <v>0</v>
      </c>
      <c r="O650" s="31" t="str">
        <f>IF(LEN(Q650)=0,"",DEC2HEX(MOD(HEX2DEC(INDEX(Assembler!$D$13:$D$512,M650))+N650,65536),4))</f>
        <v/>
      </c>
      <c r="P650" s="78" t="str">
        <f t="shared" si="159"/>
        <v/>
      </c>
      <c r="Q650" s="31" t="str">
        <f>INDEX(Assembler!$E$13:$G$512,M650,N650+1)</f>
        <v/>
      </c>
      <c r="R650" s="81"/>
      <c r="S650" s="31" t="str">
        <f t="shared" si="160"/>
        <v/>
      </c>
      <c r="T650" s="31">
        <f t="shared" si="149"/>
        <v>1</v>
      </c>
      <c r="U650" s="31" t="str">
        <f t="shared" si="152"/>
        <v/>
      </c>
      <c r="V650" s="31" t="str">
        <f t="shared" si="153"/>
        <v/>
      </c>
      <c r="W650" s="31" t="str">
        <f>IF(LEN(U650)=0,"",SUM(T$5:T650))</f>
        <v/>
      </c>
      <c r="X650" s="31" t="str">
        <f t="shared" si="154"/>
        <v/>
      </c>
      <c r="Y650" s="31" t="str">
        <f t="shared" si="161"/>
        <v/>
      </c>
    </row>
    <row r="651" spans="1:25" x14ac:dyDescent="0.2">
      <c r="A651" s="127"/>
      <c r="B651" s="82" t="str">
        <f t="shared" si="150"/>
        <v/>
      </c>
      <c r="C651" s="82" t="str">
        <f t="shared" si="151"/>
        <v/>
      </c>
      <c r="D651" s="127"/>
      <c r="E651" s="82" t="str">
        <f t="shared" si="155"/>
        <v/>
      </c>
      <c r="F651" s="82" t="str">
        <f t="shared" si="156"/>
        <v/>
      </c>
      <c r="G651" s="127"/>
      <c r="H651" s="75" t="str">
        <f t="shared" si="157"/>
        <v/>
      </c>
      <c r="I651" s="127"/>
      <c r="J651" s="75" t="str">
        <f t="shared" si="162"/>
        <v/>
      </c>
      <c r="K651" s="127"/>
      <c r="L651" s="31">
        <v>646</v>
      </c>
      <c r="M651" s="31">
        <f t="shared" si="163"/>
        <v>216</v>
      </c>
      <c r="N651" s="31">
        <f t="shared" si="158"/>
        <v>1</v>
      </c>
      <c r="O651" s="31" t="str">
        <f>IF(LEN(Q651)=0,"",DEC2HEX(MOD(HEX2DEC(INDEX(Assembler!$D$13:$D$512,M651))+N651,65536),4))</f>
        <v/>
      </c>
      <c r="P651" s="78" t="str">
        <f t="shared" si="159"/>
        <v/>
      </c>
      <c r="Q651" s="31" t="str">
        <f>INDEX(Assembler!$E$13:$G$512,M651,N651+1)</f>
        <v/>
      </c>
      <c r="R651" s="81"/>
      <c r="S651" s="31" t="str">
        <f t="shared" si="160"/>
        <v/>
      </c>
      <c r="T651" s="31">
        <f t="shared" si="149"/>
        <v>1</v>
      </c>
      <c r="U651" s="31" t="str">
        <f t="shared" si="152"/>
        <v/>
      </c>
      <c r="V651" s="31" t="str">
        <f t="shared" si="153"/>
        <v/>
      </c>
      <c r="W651" s="31" t="str">
        <f>IF(LEN(U651)=0,"",SUM(T$5:T651))</f>
        <v/>
      </c>
      <c r="X651" s="31" t="str">
        <f t="shared" si="154"/>
        <v/>
      </c>
      <c r="Y651" s="31" t="str">
        <f t="shared" si="161"/>
        <v/>
      </c>
    </row>
    <row r="652" spans="1:25" x14ac:dyDescent="0.2">
      <c r="A652" s="127"/>
      <c r="B652" s="82" t="str">
        <f t="shared" si="150"/>
        <v/>
      </c>
      <c r="C652" s="82" t="str">
        <f t="shared" si="151"/>
        <v/>
      </c>
      <c r="D652" s="127"/>
      <c r="E652" s="82" t="str">
        <f t="shared" si="155"/>
        <v/>
      </c>
      <c r="F652" s="82" t="str">
        <f t="shared" si="156"/>
        <v/>
      </c>
      <c r="G652" s="127"/>
      <c r="H652" s="75" t="str">
        <f t="shared" si="157"/>
        <v/>
      </c>
      <c r="I652" s="127"/>
      <c r="J652" s="75" t="str">
        <f t="shared" si="162"/>
        <v/>
      </c>
      <c r="K652" s="127"/>
      <c r="L652" s="31">
        <v>647</v>
      </c>
      <c r="M652" s="31">
        <f t="shared" si="163"/>
        <v>216</v>
      </c>
      <c r="N652" s="31">
        <f t="shared" si="158"/>
        <v>2</v>
      </c>
      <c r="O652" s="31" t="str">
        <f>IF(LEN(Q652)=0,"",DEC2HEX(MOD(HEX2DEC(INDEX(Assembler!$D$13:$D$512,M652))+N652,65536),4))</f>
        <v/>
      </c>
      <c r="P652" s="78" t="str">
        <f t="shared" si="159"/>
        <v/>
      </c>
      <c r="Q652" s="31" t="str">
        <f>INDEX(Assembler!$E$13:$G$512,M652,N652+1)</f>
        <v/>
      </c>
      <c r="R652" s="81"/>
      <c r="S652" s="31" t="str">
        <f t="shared" si="160"/>
        <v/>
      </c>
      <c r="T652" s="31">
        <f t="shared" si="149"/>
        <v>1</v>
      </c>
      <c r="U652" s="31" t="str">
        <f t="shared" si="152"/>
        <v/>
      </c>
      <c r="V652" s="31" t="str">
        <f t="shared" si="153"/>
        <v/>
      </c>
      <c r="W652" s="31" t="str">
        <f>IF(LEN(U652)=0,"",SUM(T$5:T652))</f>
        <v/>
      </c>
      <c r="X652" s="31" t="str">
        <f t="shared" si="154"/>
        <v/>
      </c>
      <c r="Y652" s="31" t="str">
        <f t="shared" si="161"/>
        <v/>
      </c>
    </row>
    <row r="653" spans="1:25" x14ac:dyDescent="0.2">
      <c r="A653" s="127"/>
      <c r="B653" s="82" t="str">
        <f t="shared" si="150"/>
        <v/>
      </c>
      <c r="C653" s="82" t="str">
        <f t="shared" si="151"/>
        <v/>
      </c>
      <c r="D653" s="127"/>
      <c r="E653" s="82" t="str">
        <f t="shared" si="155"/>
        <v/>
      </c>
      <c r="F653" s="82" t="str">
        <f t="shared" si="156"/>
        <v/>
      </c>
      <c r="G653" s="127"/>
      <c r="H653" s="75" t="str">
        <f t="shared" si="157"/>
        <v/>
      </c>
      <c r="I653" s="127"/>
      <c r="J653" s="75" t="str">
        <f t="shared" si="162"/>
        <v/>
      </c>
      <c r="K653" s="127"/>
      <c r="L653" s="31">
        <v>648</v>
      </c>
      <c r="M653" s="31">
        <f t="shared" si="163"/>
        <v>217</v>
      </c>
      <c r="N653" s="31">
        <f t="shared" si="158"/>
        <v>0</v>
      </c>
      <c r="O653" s="31" t="str">
        <f>IF(LEN(Q653)=0,"",DEC2HEX(MOD(HEX2DEC(INDEX(Assembler!$D$13:$D$512,M653))+N653,65536),4))</f>
        <v/>
      </c>
      <c r="P653" s="78" t="str">
        <f t="shared" si="159"/>
        <v/>
      </c>
      <c r="Q653" s="31" t="str">
        <f>INDEX(Assembler!$E$13:$G$512,M653,N653+1)</f>
        <v/>
      </c>
      <c r="R653" s="81"/>
      <c r="S653" s="31" t="str">
        <f t="shared" si="160"/>
        <v/>
      </c>
      <c r="T653" s="31">
        <f t="shared" si="149"/>
        <v>1</v>
      </c>
      <c r="U653" s="31" t="str">
        <f t="shared" si="152"/>
        <v/>
      </c>
      <c r="V653" s="31" t="str">
        <f t="shared" si="153"/>
        <v/>
      </c>
      <c r="W653" s="31" t="str">
        <f>IF(LEN(U653)=0,"",SUM(T$5:T653))</f>
        <v/>
      </c>
      <c r="X653" s="31" t="str">
        <f t="shared" si="154"/>
        <v/>
      </c>
      <c r="Y653" s="31" t="str">
        <f t="shared" si="161"/>
        <v/>
      </c>
    </row>
    <row r="654" spans="1:25" x14ac:dyDescent="0.2">
      <c r="A654" s="127"/>
      <c r="B654" s="82" t="str">
        <f t="shared" si="150"/>
        <v/>
      </c>
      <c r="C654" s="82" t="str">
        <f t="shared" si="151"/>
        <v/>
      </c>
      <c r="D654" s="127"/>
      <c r="E654" s="82" t="str">
        <f t="shared" si="155"/>
        <v/>
      </c>
      <c r="F654" s="82" t="str">
        <f t="shared" si="156"/>
        <v/>
      </c>
      <c r="G654" s="127"/>
      <c r="H654" s="75" t="str">
        <f t="shared" si="157"/>
        <v/>
      </c>
      <c r="I654" s="127"/>
      <c r="J654" s="75" t="str">
        <f t="shared" si="162"/>
        <v/>
      </c>
      <c r="K654" s="127"/>
      <c r="L654" s="31">
        <v>649</v>
      </c>
      <c r="M654" s="31">
        <f t="shared" si="163"/>
        <v>217</v>
      </c>
      <c r="N654" s="31">
        <f t="shared" si="158"/>
        <v>1</v>
      </c>
      <c r="O654" s="31" t="str">
        <f>IF(LEN(Q654)=0,"",DEC2HEX(MOD(HEX2DEC(INDEX(Assembler!$D$13:$D$512,M654))+N654,65536),4))</f>
        <v/>
      </c>
      <c r="P654" s="78" t="str">
        <f t="shared" si="159"/>
        <v/>
      </c>
      <c r="Q654" s="31" t="str">
        <f>INDEX(Assembler!$E$13:$G$512,M654,N654+1)</f>
        <v/>
      </c>
      <c r="R654" s="81"/>
      <c r="S654" s="31" t="str">
        <f t="shared" si="160"/>
        <v/>
      </c>
      <c r="T654" s="31">
        <f t="shared" si="149"/>
        <v>1</v>
      </c>
      <c r="U654" s="31" t="str">
        <f t="shared" si="152"/>
        <v/>
      </c>
      <c r="V654" s="31" t="str">
        <f t="shared" si="153"/>
        <v/>
      </c>
      <c r="W654" s="31" t="str">
        <f>IF(LEN(U654)=0,"",SUM(T$5:T654))</f>
        <v/>
      </c>
      <c r="X654" s="31" t="str">
        <f t="shared" si="154"/>
        <v/>
      </c>
      <c r="Y654" s="31" t="str">
        <f t="shared" si="161"/>
        <v/>
      </c>
    </row>
    <row r="655" spans="1:25" x14ac:dyDescent="0.2">
      <c r="A655" s="127"/>
      <c r="B655" s="82" t="str">
        <f t="shared" si="150"/>
        <v/>
      </c>
      <c r="C655" s="82" t="str">
        <f t="shared" si="151"/>
        <v/>
      </c>
      <c r="D655" s="127"/>
      <c r="E655" s="82" t="str">
        <f t="shared" si="155"/>
        <v/>
      </c>
      <c r="F655" s="82" t="str">
        <f t="shared" si="156"/>
        <v/>
      </c>
      <c r="G655" s="127"/>
      <c r="H655" s="75" t="str">
        <f t="shared" si="157"/>
        <v/>
      </c>
      <c r="I655" s="127"/>
      <c r="J655" s="75" t="str">
        <f t="shared" si="162"/>
        <v/>
      </c>
      <c r="K655" s="127"/>
      <c r="L655" s="31">
        <v>650</v>
      </c>
      <c r="M655" s="31">
        <f t="shared" si="163"/>
        <v>217</v>
      </c>
      <c r="N655" s="31">
        <f t="shared" si="158"/>
        <v>2</v>
      </c>
      <c r="O655" s="31" t="str">
        <f>IF(LEN(Q655)=0,"",DEC2HEX(MOD(HEX2DEC(INDEX(Assembler!$D$13:$D$512,M655))+N655,65536),4))</f>
        <v/>
      </c>
      <c r="P655" s="78" t="str">
        <f t="shared" si="159"/>
        <v/>
      </c>
      <c r="Q655" s="31" t="str">
        <f>INDEX(Assembler!$E$13:$G$512,M655,N655+1)</f>
        <v/>
      </c>
      <c r="R655" s="81"/>
      <c r="S655" s="31" t="str">
        <f t="shared" si="160"/>
        <v/>
      </c>
      <c r="T655" s="31">
        <f t="shared" si="149"/>
        <v>1</v>
      </c>
      <c r="U655" s="31" t="str">
        <f t="shared" si="152"/>
        <v/>
      </c>
      <c r="V655" s="31" t="str">
        <f t="shared" si="153"/>
        <v/>
      </c>
      <c r="W655" s="31" t="str">
        <f>IF(LEN(U655)=0,"",SUM(T$5:T655))</f>
        <v/>
      </c>
      <c r="X655" s="31" t="str">
        <f t="shared" si="154"/>
        <v/>
      </c>
      <c r="Y655" s="31" t="str">
        <f t="shared" si="161"/>
        <v/>
      </c>
    </row>
    <row r="656" spans="1:25" x14ac:dyDescent="0.2">
      <c r="A656" s="127"/>
      <c r="B656" s="82" t="str">
        <f t="shared" si="150"/>
        <v/>
      </c>
      <c r="C656" s="82" t="str">
        <f t="shared" si="151"/>
        <v/>
      </c>
      <c r="D656" s="127"/>
      <c r="E656" s="82" t="str">
        <f t="shared" si="155"/>
        <v/>
      </c>
      <c r="F656" s="82" t="str">
        <f t="shared" si="156"/>
        <v/>
      </c>
      <c r="G656" s="127"/>
      <c r="H656" s="75" t="str">
        <f t="shared" si="157"/>
        <v/>
      </c>
      <c r="I656" s="127"/>
      <c r="J656" s="75" t="str">
        <f t="shared" si="162"/>
        <v/>
      </c>
      <c r="K656" s="127"/>
      <c r="L656" s="31">
        <v>651</v>
      </c>
      <c r="M656" s="31">
        <f t="shared" si="163"/>
        <v>218</v>
      </c>
      <c r="N656" s="31">
        <f t="shared" si="158"/>
        <v>0</v>
      </c>
      <c r="O656" s="31" t="str">
        <f>IF(LEN(Q656)=0,"",DEC2HEX(MOD(HEX2DEC(INDEX(Assembler!$D$13:$D$512,M656))+N656,65536),4))</f>
        <v/>
      </c>
      <c r="P656" s="78" t="str">
        <f t="shared" si="159"/>
        <v/>
      </c>
      <c r="Q656" s="31" t="str">
        <f>INDEX(Assembler!$E$13:$G$512,M656,N656+1)</f>
        <v/>
      </c>
      <c r="R656" s="81"/>
      <c r="S656" s="31" t="str">
        <f t="shared" si="160"/>
        <v/>
      </c>
      <c r="T656" s="31">
        <f t="shared" si="149"/>
        <v>1</v>
      </c>
      <c r="U656" s="31" t="str">
        <f t="shared" si="152"/>
        <v/>
      </c>
      <c r="V656" s="31" t="str">
        <f t="shared" si="153"/>
        <v/>
      </c>
      <c r="W656" s="31" t="str">
        <f>IF(LEN(U656)=0,"",SUM(T$5:T656))</f>
        <v/>
      </c>
      <c r="X656" s="31" t="str">
        <f t="shared" si="154"/>
        <v/>
      </c>
      <c r="Y656" s="31" t="str">
        <f t="shared" si="161"/>
        <v/>
      </c>
    </row>
    <row r="657" spans="1:25" x14ac:dyDescent="0.2">
      <c r="A657" s="127"/>
      <c r="B657" s="82" t="str">
        <f t="shared" si="150"/>
        <v/>
      </c>
      <c r="C657" s="82" t="str">
        <f t="shared" si="151"/>
        <v/>
      </c>
      <c r="D657" s="127"/>
      <c r="E657" s="82" t="str">
        <f t="shared" si="155"/>
        <v/>
      </c>
      <c r="F657" s="82" t="str">
        <f t="shared" si="156"/>
        <v/>
      </c>
      <c r="G657" s="127"/>
      <c r="H657" s="75" t="str">
        <f t="shared" si="157"/>
        <v/>
      </c>
      <c r="I657" s="127"/>
      <c r="J657" s="75" t="str">
        <f t="shared" si="162"/>
        <v/>
      </c>
      <c r="K657" s="127"/>
      <c r="L657" s="31">
        <v>652</v>
      </c>
      <c r="M657" s="31">
        <f t="shared" si="163"/>
        <v>218</v>
      </c>
      <c r="N657" s="31">
        <f t="shared" si="158"/>
        <v>1</v>
      </c>
      <c r="O657" s="31" t="str">
        <f>IF(LEN(Q657)=0,"",DEC2HEX(MOD(HEX2DEC(INDEX(Assembler!$D$13:$D$512,M657))+N657,65536),4))</f>
        <v/>
      </c>
      <c r="P657" s="78" t="str">
        <f t="shared" si="159"/>
        <v/>
      </c>
      <c r="Q657" s="31" t="str">
        <f>INDEX(Assembler!$E$13:$G$512,M657,N657+1)</f>
        <v/>
      </c>
      <c r="R657" s="81"/>
      <c r="S657" s="31" t="str">
        <f t="shared" si="160"/>
        <v/>
      </c>
      <c r="T657" s="31">
        <f t="shared" si="149"/>
        <v>1</v>
      </c>
      <c r="U657" s="31" t="str">
        <f t="shared" si="152"/>
        <v/>
      </c>
      <c r="V657" s="31" t="str">
        <f t="shared" si="153"/>
        <v/>
      </c>
      <c r="W657" s="31" t="str">
        <f>IF(LEN(U657)=0,"",SUM(T$5:T657))</f>
        <v/>
      </c>
      <c r="X657" s="31" t="str">
        <f t="shared" si="154"/>
        <v/>
      </c>
      <c r="Y657" s="31" t="str">
        <f t="shared" si="161"/>
        <v/>
      </c>
    </row>
    <row r="658" spans="1:25" x14ac:dyDescent="0.2">
      <c r="A658" s="127"/>
      <c r="B658" s="82" t="str">
        <f t="shared" si="150"/>
        <v/>
      </c>
      <c r="C658" s="82" t="str">
        <f t="shared" si="151"/>
        <v/>
      </c>
      <c r="D658" s="127"/>
      <c r="E658" s="82" t="str">
        <f t="shared" si="155"/>
        <v/>
      </c>
      <c r="F658" s="82" t="str">
        <f t="shared" si="156"/>
        <v/>
      </c>
      <c r="G658" s="127"/>
      <c r="H658" s="75" t="str">
        <f t="shared" si="157"/>
        <v/>
      </c>
      <c r="I658" s="127"/>
      <c r="J658" s="75" t="str">
        <f t="shared" si="162"/>
        <v/>
      </c>
      <c r="K658" s="127"/>
      <c r="L658" s="31">
        <v>653</v>
      </c>
      <c r="M658" s="31">
        <f t="shared" si="163"/>
        <v>218</v>
      </c>
      <c r="N658" s="31">
        <f t="shared" si="158"/>
        <v>2</v>
      </c>
      <c r="O658" s="31" t="str">
        <f>IF(LEN(Q658)=0,"",DEC2HEX(MOD(HEX2DEC(INDEX(Assembler!$D$13:$D$512,M658))+N658,65536),4))</f>
        <v/>
      </c>
      <c r="P658" s="78" t="str">
        <f t="shared" si="159"/>
        <v/>
      </c>
      <c r="Q658" s="31" t="str">
        <f>INDEX(Assembler!$E$13:$G$512,M658,N658+1)</f>
        <v/>
      </c>
      <c r="R658" s="81"/>
      <c r="S658" s="31" t="str">
        <f t="shared" si="160"/>
        <v/>
      </c>
      <c r="T658" s="31">
        <f t="shared" ref="T658:T721" si="164">IF(LEN(S658)=0,1,IF(S658-1=S657,IF(L658&lt;16,0,IF(SUM(T643:T657)=0,1,0)),1))</f>
        <v>1</v>
      </c>
      <c r="U658" s="31" t="str">
        <f t="shared" si="152"/>
        <v/>
      </c>
      <c r="V658" s="31" t="str">
        <f t="shared" si="153"/>
        <v/>
      </c>
      <c r="W658" s="31" t="str">
        <f>IF(LEN(U658)=0,"",SUM(T$5:T658))</f>
        <v/>
      </c>
      <c r="X658" s="31" t="str">
        <f t="shared" si="154"/>
        <v/>
      </c>
      <c r="Y658" s="31" t="str">
        <f t="shared" si="161"/>
        <v/>
      </c>
    </row>
    <row r="659" spans="1:25" x14ac:dyDescent="0.2">
      <c r="A659" s="127"/>
      <c r="B659" s="82" t="str">
        <f t="shared" si="150"/>
        <v/>
      </c>
      <c r="C659" s="82" t="str">
        <f t="shared" si="151"/>
        <v/>
      </c>
      <c r="D659" s="127"/>
      <c r="E659" s="82" t="str">
        <f t="shared" si="155"/>
        <v/>
      </c>
      <c r="F659" s="82" t="str">
        <f t="shared" si="156"/>
        <v/>
      </c>
      <c r="G659" s="127"/>
      <c r="H659" s="75" t="str">
        <f t="shared" si="157"/>
        <v/>
      </c>
      <c r="I659" s="127"/>
      <c r="J659" s="75" t="str">
        <f t="shared" si="162"/>
        <v/>
      </c>
      <c r="K659" s="127"/>
      <c r="L659" s="31">
        <v>654</v>
      </c>
      <c r="M659" s="31">
        <f t="shared" si="163"/>
        <v>219</v>
      </c>
      <c r="N659" s="31">
        <f t="shared" si="158"/>
        <v>0</v>
      </c>
      <c r="O659" s="31" t="str">
        <f>IF(LEN(Q659)=0,"",DEC2HEX(MOD(HEX2DEC(INDEX(Assembler!$D$13:$D$512,M659))+N659,65536),4))</f>
        <v/>
      </c>
      <c r="P659" s="78" t="str">
        <f t="shared" si="159"/>
        <v/>
      </c>
      <c r="Q659" s="31" t="str">
        <f>INDEX(Assembler!$E$13:$G$512,M659,N659+1)</f>
        <v/>
      </c>
      <c r="R659" s="81"/>
      <c r="S659" s="31" t="str">
        <f t="shared" si="160"/>
        <v/>
      </c>
      <c r="T659" s="31">
        <f t="shared" si="164"/>
        <v>1</v>
      </c>
      <c r="U659" s="31" t="str">
        <f t="shared" si="152"/>
        <v/>
      </c>
      <c r="V659" s="31" t="str">
        <f t="shared" si="153"/>
        <v/>
      </c>
      <c r="W659" s="31" t="str">
        <f>IF(LEN(U659)=0,"",SUM(T$5:T659))</f>
        <v/>
      </c>
      <c r="X659" s="31" t="str">
        <f t="shared" si="154"/>
        <v/>
      </c>
      <c r="Y659" s="31" t="str">
        <f t="shared" si="161"/>
        <v/>
      </c>
    </row>
    <row r="660" spans="1:25" x14ac:dyDescent="0.2">
      <c r="A660" s="127"/>
      <c r="B660" s="82" t="str">
        <f t="shared" si="150"/>
        <v/>
      </c>
      <c r="C660" s="82" t="str">
        <f t="shared" si="151"/>
        <v/>
      </c>
      <c r="D660" s="127"/>
      <c r="E660" s="82" t="str">
        <f t="shared" si="155"/>
        <v/>
      </c>
      <c r="F660" s="82" t="str">
        <f t="shared" si="156"/>
        <v/>
      </c>
      <c r="G660" s="127"/>
      <c r="H660" s="75" t="str">
        <f t="shared" si="157"/>
        <v/>
      </c>
      <c r="I660" s="127"/>
      <c r="J660" s="75" t="str">
        <f t="shared" si="162"/>
        <v/>
      </c>
      <c r="K660" s="127"/>
      <c r="L660" s="31">
        <v>655</v>
      </c>
      <c r="M660" s="31">
        <f t="shared" si="163"/>
        <v>219</v>
      </c>
      <c r="N660" s="31">
        <f t="shared" si="158"/>
        <v>1</v>
      </c>
      <c r="O660" s="31" t="str">
        <f>IF(LEN(Q660)=0,"",DEC2HEX(MOD(HEX2DEC(INDEX(Assembler!$D$13:$D$512,M660))+N660,65536),4))</f>
        <v/>
      </c>
      <c r="P660" s="78" t="str">
        <f t="shared" si="159"/>
        <v/>
      </c>
      <c r="Q660" s="31" t="str">
        <f>INDEX(Assembler!$E$13:$G$512,M660,N660+1)</f>
        <v/>
      </c>
      <c r="R660" s="81"/>
      <c r="S660" s="31" t="str">
        <f t="shared" si="160"/>
        <v/>
      </c>
      <c r="T660" s="31">
        <f t="shared" si="164"/>
        <v>1</v>
      </c>
      <c r="U660" s="31" t="str">
        <f t="shared" si="152"/>
        <v/>
      </c>
      <c r="V660" s="31" t="str">
        <f t="shared" si="153"/>
        <v/>
      </c>
      <c r="W660" s="31" t="str">
        <f>IF(LEN(U660)=0,"",SUM(T$5:T660))</f>
        <v/>
      </c>
      <c r="X660" s="31" t="str">
        <f t="shared" si="154"/>
        <v/>
      </c>
      <c r="Y660" s="31" t="str">
        <f t="shared" si="161"/>
        <v/>
      </c>
    </row>
    <row r="661" spans="1:25" x14ac:dyDescent="0.2">
      <c r="A661" s="127"/>
      <c r="B661" s="82" t="str">
        <f t="shared" si="150"/>
        <v/>
      </c>
      <c r="C661" s="82" t="str">
        <f t="shared" si="151"/>
        <v/>
      </c>
      <c r="D661" s="127"/>
      <c r="E661" s="82" t="str">
        <f t="shared" si="155"/>
        <v/>
      </c>
      <c r="F661" s="82" t="str">
        <f t="shared" si="156"/>
        <v/>
      </c>
      <c r="G661" s="127"/>
      <c r="H661" s="75" t="str">
        <f t="shared" si="157"/>
        <v/>
      </c>
      <c r="I661" s="127"/>
      <c r="J661" s="75" t="str">
        <f t="shared" si="162"/>
        <v/>
      </c>
      <c r="K661" s="127"/>
      <c r="L661" s="31">
        <v>656</v>
      </c>
      <c r="M661" s="31">
        <f t="shared" si="163"/>
        <v>219</v>
      </c>
      <c r="N661" s="31">
        <f t="shared" si="158"/>
        <v>2</v>
      </c>
      <c r="O661" s="31" t="str">
        <f>IF(LEN(Q661)=0,"",DEC2HEX(MOD(HEX2DEC(INDEX(Assembler!$D$13:$D$512,M661))+N661,65536),4))</f>
        <v/>
      </c>
      <c r="P661" s="78" t="str">
        <f t="shared" si="159"/>
        <v/>
      </c>
      <c r="Q661" s="31" t="str">
        <f>INDEX(Assembler!$E$13:$G$512,M661,N661+1)</f>
        <v/>
      </c>
      <c r="R661" s="81"/>
      <c r="S661" s="31" t="str">
        <f t="shared" si="160"/>
        <v/>
      </c>
      <c r="T661" s="31">
        <f t="shared" si="164"/>
        <v>1</v>
      </c>
      <c r="U661" s="31" t="str">
        <f t="shared" si="152"/>
        <v/>
      </c>
      <c r="V661" s="31" t="str">
        <f t="shared" si="153"/>
        <v/>
      </c>
      <c r="W661" s="31" t="str">
        <f>IF(LEN(U661)=0,"",SUM(T$5:T661))</f>
        <v/>
      </c>
      <c r="X661" s="31" t="str">
        <f t="shared" si="154"/>
        <v/>
      </c>
      <c r="Y661" s="31" t="str">
        <f t="shared" si="161"/>
        <v/>
      </c>
    </row>
    <row r="662" spans="1:25" x14ac:dyDescent="0.2">
      <c r="A662" s="127"/>
      <c r="B662" s="82" t="str">
        <f t="shared" si="150"/>
        <v/>
      </c>
      <c r="C662" s="82" t="str">
        <f t="shared" si="151"/>
        <v/>
      </c>
      <c r="D662" s="127"/>
      <c r="E662" s="82" t="str">
        <f t="shared" si="155"/>
        <v/>
      </c>
      <c r="F662" s="82" t="str">
        <f t="shared" si="156"/>
        <v/>
      </c>
      <c r="G662" s="127"/>
      <c r="H662" s="75" t="str">
        <f t="shared" si="157"/>
        <v/>
      </c>
      <c r="I662" s="127"/>
      <c r="J662" s="75" t="str">
        <f t="shared" si="162"/>
        <v/>
      </c>
      <c r="K662" s="127"/>
      <c r="L662" s="31">
        <v>657</v>
      </c>
      <c r="M662" s="31">
        <f t="shared" si="163"/>
        <v>220</v>
      </c>
      <c r="N662" s="31">
        <f t="shared" si="158"/>
        <v>0</v>
      </c>
      <c r="O662" s="31" t="str">
        <f>IF(LEN(Q662)=0,"",DEC2HEX(MOD(HEX2DEC(INDEX(Assembler!$D$13:$D$512,M662))+N662,65536),4))</f>
        <v/>
      </c>
      <c r="P662" s="78" t="str">
        <f t="shared" si="159"/>
        <v/>
      </c>
      <c r="Q662" s="31" t="str">
        <f>INDEX(Assembler!$E$13:$G$512,M662,N662+1)</f>
        <v/>
      </c>
      <c r="R662" s="81"/>
      <c r="S662" s="31" t="str">
        <f t="shared" si="160"/>
        <v/>
      </c>
      <c r="T662" s="31">
        <f t="shared" si="164"/>
        <v>1</v>
      </c>
      <c r="U662" s="31" t="str">
        <f t="shared" si="152"/>
        <v/>
      </c>
      <c r="V662" s="31" t="str">
        <f t="shared" si="153"/>
        <v/>
      </c>
      <c r="W662" s="31" t="str">
        <f>IF(LEN(U662)=0,"",SUM(T$5:T662))</f>
        <v/>
      </c>
      <c r="X662" s="31" t="str">
        <f t="shared" si="154"/>
        <v/>
      </c>
      <c r="Y662" s="31" t="str">
        <f t="shared" si="161"/>
        <v/>
      </c>
    </row>
    <row r="663" spans="1:25" x14ac:dyDescent="0.2">
      <c r="A663" s="127"/>
      <c r="B663" s="82" t="str">
        <f t="shared" si="150"/>
        <v/>
      </c>
      <c r="C663" s="82" t="str">
        <f t="shared" si="151"/>
        <v/>
      </c>
      <c r="D663" s="127"/>
      <c r="E663" s="82" t="str">
        <f t="shared" si="155"/>
        <v/>
      </c>
      <c r="F663" s="82" t="str">
        <f t="shared" si="156"/>
        <v/>
      </c>
      <c r="G663" s="127"/>
      <c r="H663" s="75" t="str">
        <f t="shared" si="157"/>
        <v/>
      </c>
      <c r="I663" s="127"/>
      <c r="J663" s="75" t="str">
        <f t="shared" si="162"/>
        <v/>
      </c>
      <c r="K663" s="127"/>
      <c r="L663" s="31">
        <v>658</v>
      </c>
      <c r="M663" s="31">
        <f t="shared" si="163"/>
        <v>220</v>
      </c>
      <c r="N663" s="31">
        <f t="shared" si="158"/>
        <v>1</v>
      </c>
      <c r="O663" s="31" t="str">
        <f>IF(LEN(Q663)=0,"",DEC2HEX(MOD(HEX2DEC(INDEX(Assembler!$D$13:$D$512,M663))+N663,65536),4))</f>
        <v/>
      </c>
      <c r="P663" s="78" t="str">
        <f t="shared" si="159"/>
        <v/>
      </c>
      <c r="Q663" s="31" t="str">
        <f>INDEX(Assembler!$E$13:$G$512,M663,N663+1)</f>
        <v/>
      </c>
      <c r="R663" s="81"/>
      <c r="S663" s="31" t="str">
        <f t="shared" si="160"/>
        <v/>
      </c>
      <c r="T663" s="31">
        <f t="shared" si="164"/>
        <v>1</v>
      </c>
      <c r="U663" s="31" t="str">
        <f t="shared" si="152"/>
        <v/>
      </c>
      <c r="V663" s="31" t="str">
        <f t="shared" si="153"/>
        <v/>
      </c>
      <c r="W663" s="31" t="str">
        <f>IF(LEN(U663)=0,"",SUM(T$5:T663))</f>
        <v/>
      </c>
      <c r="X663" s="31" t="str">
        <f t="shared" si="154"/>
        <v/>
      </c>
      <c r="Y663" s="31" t="str">
        <f t="shared" si="161"/>
        <v/>
      </c>
    </row>
    <row r="664" spans="1:25" x14ac:dyDescent="0.2">
      <c r="A664" s="127"/>
      <c r="B664" s="82" t="str">
        <f t="shared" si="150"/>
        <v/>
      </c>
      <c r="C664" s="82" t="str">
        <f t="shared" si="151"/>
        <v/>
      </c>
      <c r="D664" s="127"/>
      <c r="E664" s="82" t="str">
        <f t="shared" si="155"/>
        <v/>
      </c>
      <c r="F664" s="82" t="str">
        <f t="shared" si="156"/>
        <v/>
      </c>
      <c r="G664" s="127"/>
      <c r="H664" s="75" t="str">
        <f t="shared" si="157"/>
        <v/>
      </c>
      <c r="I664" s="127"/>
      <c r="J664" s="75" t="str">
        <f t="shared" si="162"/>
        <v/>
      </c>
      <c r="K664" s="127"/>
      <c r="L664" s="31">
        <v>659</v>
      </c>
      <c r="M664" s="31">
        <f t="shared" si="163"/>
        <v>220</v>
      </c>
      <c r="N664" s="31">
        <f t="shared" si="158"/>
        <v>2</v>
      </c>
      <c r="O664" s="31" t="str">
        <f>IF(LEN(Q664)=0,"",DEC2HEX(MOD(HEX2DEC(INDEX(Assembler!$D$13:$D$512,M664))+N664,65536),4))</f>
        <v/>
      </c>
      <c r="P664" s="78" t="str">
        <f t="shared" si="159"/>
        <v/>
      </c>
      <c r="Q664" s="31" t="str">
        <f>INDEX(Assembler!$E$13:$G$512,M664,N664+1)</f>
        <v/>
      </c>
      <c r="R664" s="81"/>
      <c r="S664" s="31" t="str">
        <f t="shared" si="160"/>
        <v/>
      </c>
      <c r="T664" s="31">
        <f t="shared" si="164"/>
        <v>1</v>
      </c>
      <c r="U664" s="31" t="str">
        <f t="shared" si="152"/>
        <v/>
      </c>
      <c r="V664" s="31" t="str">
        <f t="shared" si="153"/>
        <v/>
      </c>
      <c r="W664" s="31" t="str">
        <f>IF(LEN(U664)=0,"",SUM(T$5:T664))</f>
        <v/>
      </c>
      <c r="X664" s="31" t="str">
        <f t="shared" si="154"/>
        <v/>
      </c>
      <c r="Y664" s="31" t="str">
        <f t="shared" si="161"/>
        <v/>
      </c>
    </row>
    <row r="665" spans="1:25" x14ac:dyDescent="0.2">
      <c r="A665" s="127"/>
      <c r="B665" s="82" t="str">
        <f t="shared" si="150"/>
        <v/>
      </c>
      <c r="C665" s="82" t="str">
        <f t="shared" si="151"/>
        <v/>
      </c>
      <c r="D665" s="127"/>
      <c r="E665" s="82" t="str">
        <f t="shared" si="155"/>
        <v/>
      </c>
      <c r="F665" s="82" t="str">
        <f t="shared" si="156"/>
        <v/>
      </c>
      <c r="G665" s="127"/>
      <c r="H665" s="75" t="str">
        <f t="shared" si="157"/>
        <v/>
      </c>
      <c r="I665" s="127"/>
      <c r="J665" s="75" t="str">
        <f t="shared" si="162"/>
        <v/>
      </c>
      <c r="K665" s="127"/>
      <c r="L665" s="31">
        <v>660</v>
      </c>
      <c r="M665" s="31">
        <f t="shared" si="163"/>
        <v>221</v>
      </c>
      <c r="N665" s="31">
        <f t="shared" si="158"/>
        <v>0</v>
      </c>
      <c r="O665" s="31" t="str">
        <f>IF(LEN(Q665)=0,"",DEC2HEX(MOD(HEX2DEC(INDEX(Assembler!$D$13:$D$512,M665))+N665,65536),4))</f>
        <v/>
      </c>
      <c r="P665" s="78" t="str">
        <f t="shared" si="159"/>
        <v/>
      </c>
      <c r="Q665" s="31" t="str">
        <f>INDEX(Assembler!$E$13:$G$512,M665,N665+1)</f>
        <v/>
      </c>
      <c r="R665" s="81"/>
      <c r="S665" s="31" t="str">
        <f t="shared" si="160"/>
        <v/>
      </c>
      <c r="T665" s="31">
        <f t="shared" si="164"/>
        <v>1</v>
      </c>
      <c r="U665" s="31" t="str">
        <f t="shared" si="152"/>
        <v/>
      </c>
      <c r="V665" s="31" t="str">
        <f t="shared" si="153"/>
        <v/>
      </c>
      <c r="W665" s="31" t="str">
        <f>IF(LEN(U665)=0,"",SUM(T$5:T665))</f>
        <v/>
      </c>
      <c r="X665" s="31" t="str">
        <f t="shared" si="154"/>
        <v/>
      </c>
      <c r="Y665" s="31" t="str">
        <f t="shared" si="161"/>
        <v/>
      </c>
    </row>
    <row r="666" spans="1:25" x14ac:dyDescent="0.2">
      <c r="A666" s="127"/>
      <c r="B666" s="82" t="str">
        <f t="shared" si="150"/>
        <v/>
      </c>
      <c r="C666" s="82" t="str">
        <f t="shared" si="151"/>
        <v/>
      </c>
      <c r="D666" s="127"/>
      <c r="E666" s="82" t="str">
        <f t="shared" si="155"/>
        <v/>
      </c>
      <c r="F666" s="82" t="str">
        <f t="shared" si="156"/>
        <v/>
      </c>
      <c r="G666" s="127"/>
      <c r="H666" s="75" t="str">
        <f t="shared" si="157"/>
        <v/>
      </c>
      <c r="I666" s="127"/>
      <c r="J666" s="75" t="str">
        <f t="shared" si="162"/>
        <v/>
      </c>
      <c r="K666" s="127"/>
      <c r="L666" s="31">
        <v>661</v>
      </c>
      <c r="M666" s="31">
        <f t="shared" si="163"/>
        <v>221</v>
      </c>
      <c r="N666" s="31">
        <f t="shared" si="158"/>
        <v>1</v>
      </c>
      <c r="O666" s="31" t="str">
        <f>IF(LEN(Q666)=0,"",DEC2HEX(MOD(HEX2DEC(INDEX(Assembler!$D$13:$D$512,M666))+N666,65536),4))</f>
        <v/>
      </c>
      <c r="P666" s="78" t="str">
        <f t="shared" si="159"/>
        <v/>
      </c>
      <c r="Q666" s="31" t="str">
        <f>INDEX(Assembler!$E$13:$G$512,M666,N666+1)</f>
        <v/>
      </c>
      <c r="R666" s="81"/>
      <c r="S666" s="31" t="str">
        <f t="shared" si="160"/>
        <v/>
      </c>
      <c r="T666" s="31">
        <f t="shared" si="164"/>
        <v>1</v>
      </c>
      <c r="U666" s="31" t="str">
        <f t="shared" si="152"/>
        <v/>
      </c>
      <c r="V666" s="31" t="str">
        <f t="shared" si="153"/>
        <v/>
      </c>
      <c r="W666" s="31" t="str">
        <f>IF(LEN(U666)=0,"",SUM(T$5:T666))</f>
        <v/>
      </c>
      <c r="X666" s="31" t="str">
        <f t="shared" si="154"/>
        <v/>
      </c>
      <c r="Y666" s="31" t="str">
        <f t="shared" si="161"/>
        <v/>
      </c>
    </row>
    <row r="667" spans="1:25" x14ac:dyDescent="0.2">
      <c r="A667" s="127"/>
      <c r="B667" s="82" t="str">
        <f t="shared" si="150"/>
        <v/>
      </c>
      <c r="C667" s="82" t="str">
        <f t="shared" si="151"/>
        <v/>
      </c>
      <c r="D667" s="127"/>
      <c r="E667" s="82" t="str">
        <f t="shared" si="155"/>
        <v/>
      </c>
      <c r="F667" s="82" t="str">
        <f t="shared" si="156"/>
        <v/>
      </c>
      <c r="G667" s="127"/>
      <c r="H667" s="75" t="str">
        <f t="shared" si="157"/>
        <v/>
      </c>
      <c r="I667" s="127"/>
      <c r="J667" s="75" t="str">
        <f t="shared" si="162"/>
        <v/>
      </c>
      <c r="K667" s="127"/>
      <c r="L667" s="31">
        <v>662</v>
      </c>
      <c r="M667" s="31">
        <f t="shared" si="163"/>
        <v>221</v>
      </c>
      <c r="N667" s="31">
        <f t="shared" si="158"/>
        <v>2</v>
      </c>
      <c r="O667" s="31" t="str">
        <f>IF(LEN(Q667)=0,"",DEC2HEX(MOD(HEX2DEC(INDEX(Assembler!$D$13:$D$512,M667))+N667,65536),4))</f>
        <v/>
      </c>
      <c r="P667" s="78" t="str">
        <f t="shared" si="159"/>
        <v/>
      </c>
      <c r="Q667" s="31" t="str">
        <f>INDEX(Assembler!$E$13:$G$512,M667,N667+1)</f>
        <v/>
      </c>
      <c r="R667" s="81"/>
      <c r="S667" s="31" t="str">
        <f t="shared" si="160"/>
        <v/>
      </c>
      <c r="T667" s="31">
        <f t="shared" si="164"/>
        <v>1</v>
      </c>
      <c r="U667" s="31" t="str">
        <f t="shared" si="152"/>
        <v/>
      </c>
      <c r="V667" s="31" t="str">
        <f t="shared" si="153"/>
        <v/>
      </c>
      <c r="W667" s="31" t="str">
        <f>IF(LEN(U667)=0,"",SUM(T$5:T667))</f>
        <v/>
      </c>
      <c r="X667" s="31" t="str">
        <f t="shared" si="154"/>
        <v/>
      </c>
      <c r="Y667" s="31" t="str">
        <f t="shared" si="161"/>
        <v/>
      </c>
    </row>
    <row r="668" spans="1:25" x14ac:dyDescent="0.2">
      <c r="A668" s="127"/>
      <c r="B668" s="82" t="str">
        <f t="shared" si="150"/>
        <v/>
      </c>
      <c r="C668" s="82" t="str">
        <f t="shared" si="151"/>
        <v/>
      </c>
      <c r="D668" s="127"/>
      <c r="E668" s="82" t="str">
        <f t="shared" si="155"/>
        <v/>
      </c>
      <c r="F668" s="82" t="str">
        <f t="shared" si="156"/>
        <v/>
      </c>
      <c r="G668" s="127"/>
      <c r="H668" s="75" t="str">
        <f t="shared" si="157"/>
        <v/>
      </c>
      <c r="I668" s="127"/>
      <c r="J668" s="75" t="str">
        <f t="shared" si="162"/>
        <v/>
      </c>
      <c r="K668" s="127"/>
      <c r="L668" s="31">
        <v>663</v>
      </c>
      <c r="M668" s="31">
        <f t="shared" si="163"/>
        <v>222</v>
      </c>
      <c r="N668" s="31">
        <f t="shared" si="158"/>
        <v>0</v>
      </c>
      <c r="O668" s="31" t="str">
        <f>IF(LEN(Q668)=0,"",DEC2HEX(MOD(HEX2DEC(INDEX(Assembler!$D$13:$D$512,M668))+N668,65536),4))</f>
        <v/>
      </c>
      <c r="P668" s="78" t="str">
        <f t="shared" si="159"/>
        <v/>
      </c>
      <c r="Q668" s="31" t="str">
        <f>INDEX(Assembler!$E$13:$G$512,M668,N668+1)</f>
        <v/>
      </c>
      <c r="R668" s="81"/>
      <c r="S668" s="31" t="str">
        <f t="shared" si="160"/>
        <v/>
      </c>
      <c r="T668" s="31">
        <f t="shared" si="164"/>
        <v>1</v>
      </c>
      <c r="U668" s="31" t="str">
        <f t="shared" si="152"/>
        <v/>
      </c>
      <c r="V668" s="31" t="str">
        <f t="shared" si="153"/>
        <v/>
      </c>
      <c r="W668" s="31" t="str">
        <f>IF(LEN(U668)=0,"",SUM(T$5:T668))</f>
        <v/>
      </c>
      <c r="X668" s="31" t="str">
        <f t="shared" si="154"/>
        <v/>
      </c>
      <c r="Y668" s="31" t="str">
        <f t="shared" si="161"/>
        <v/>
      </c>
    </row>
    <row r="669" spans="1:25" x14ac:dyDescent="0.2">
      <c r="A669" s="127"/>
      <c r="B669" s="82" t="str">
        <f t="shared" si="150"/>
        <v/>
      </c>
      <c r="C669" s="82" t="str">
        <f t="shared" si="151"/>
        <v/>
      </c>
      <c r="D669" s="127"/>
      <c r="E669" s="82" t="str">
        <f t="shared" si="155"/>
        <v/>
      </c>
      <c r="F669" s="82" t="str">
        <f t="shared" si="156"/>
        <v/>
      </c>
      <c r="G669" s="127"/>
      <c r="H669" s="75" t="str">
        <f t="shared" si="157"/>
        <v/>
      </c>
      <c r="I669" s="127"/>
      <c r="J669" s="75" t="str">
        <f t="shared" si="162"/>
        <v/>
      </c>
      <c r="K669" s="127"/>
      <c r="L669" s="31">
        <v>664</v>
      </c>
      <c r="M669" s="31">
        <f t="shared" si="163"/>
        <v>222</v>
      </c>
      <c r="N669" s="31">
        <f t="shared" si="158"/>
        <v>1</v>
      </c>
      <c r="O669" s="31" t="str">
        <f>IF(LEN(Q669)=0,"",DEC2HEX(MOD(HEX2DEC(INDEX(Assembler!$D$13:$D$512,M669))+N669,65536),4))</f>
        <v/>
      </c>
      <c r="P669" s="78" t="str">
        <f t="shared" si="159"/>
        <v/>
      </c>
      <c r="Q669" s="31" t="str">
        <f>INDEX(Assembler!$E$13:$G$512,M669,N669+1)</f>
        <v/>
      </c>
      <c r="R669" s="81"/>
      <c r="S669" s="31" t="str">
        <f t="shared" si="160"/>
        <v/>
      </c>
      <c r="T669" s="31">
        <f t="shared" si="164"/>
        <v>1</v>
      </c>
      <c r="U669" s="31" t="str">
        <f t="shared" si="152"/>
        <v/>
      </c>
      <c r="V669" s="31" t="str">
        <f t="shared" si="153"/>
        <v/>
      </c>
      <c r="W669" s="31" t="str">
        <f>IF(LEN(U669)=0,"",SUM(T$5:T669))</f>
        <v/>
      </c>
      <c r="X669" s="31" t="str">
        <f t="shared" si="154"/>
        <v/>
      </c>
      <c r="Y669" s="31" t="str">
        <f t="shared" si="161"/>
        <v/>
      </c>
    </row>
    <row r="670" spans="1:25" x14ac:dyDescent="0.2">
      <c r="A670" s="127"/>
      <c r="B670" s="82" t="str">
        <f t="shared" si="150"/>
        <v/>
      </c>
      <c r="C670" s="82" t="str">
        <f t="shared" si="151"/>
        <v/>
      </c>
      <c r="D670" s="127"/>
      <c r="E670" s="82" t="str">
        <f t="shared" si="155"/>
        <v/>
      </c>
      <c r="F670" s="82" t="str">
        <f t="shared" si="156"/>
        <v/>
      </c>
      <c r="G670" s="127"/>
      <c r="H670" s="75" t="str">
        <f t="shared" si="157"/>
        <v/>
      </c>
      <c r="I670" s="127"/>
      <c r="J670" s="75" t="str">
        <f t="shared" si="162"/>
        <v/>
      </c>
      <c r="K670" s="127"/>
      <c r="L670" s="31">
        <v>665</v>
      </c>
      <c r="M670" s="31">
        <f t="shared" si="163"/>
        <v>222</v>
      </c>
      <c r="N670" s="31">
        <f t="shared" si="158"/>
        <v>2</v>
      </c>
      <c r="O670" s="31" t="str">
        <f>IF(LEN(Q670)=0,"",DEC2HEX(MOD(HEX2DEC(INDEX(Assembler!$D$13:$D$512,M670))+N670,65536),4))</f>
        <v/>
      </c>
      <c r="P670" s="78" t="str">
        <f t="shared" si="159"/>
        <v/>
      </c>
      <c r="Q670" s="31" t="str">
        <f>INDEX(Assembler!$E$13:$G$512,M670,N670+1)</f>
        <v/>
      </c>
      <c r="R670" s="81"/>
      <c r="S670" s="31" t="str">
        <f t="shared" si="160"/>
        <v/>
      </c>
      <c r="T670" s="31">
        <f t="shared" si="164"/>
        <v>1</v>
      </c>
      <c r="U670" s="31" t="str">
        <f t="shared" si="152"/>
        <v/>
      </c>
      <c r="V670" s="31" t="str">
        <f t="shared" si="153"/>
        <v/>
      </c>
      <c r="W670" s="31" t="str">
        <f>IF(LEN(U670)=0,"",SUM(T$5:T670))</f>
        <v/>
      </c>
      <c r="X670" s="31" t="str">
        <f t="shared" si="154"/>
        <v/>
      </c>
      <c r="Y670" s="31" t="str">
        <f t="shared" si="161"/>
        <v/>
      </c>
    </row>
    <row r="671" spans="1:25" x14ac:dyDescent="0.2">
      <c r="A671" s="127"/>
      <c r="B671" s="82" t="str">
        <f t="shared" si="150"/>
        <v/>
      </c>
      <c r="C671" s="82" t="str">
        <f t="shared" si="151"/>
        <v/>
      </c>
      <c r="D671" s="127"/>
      <c r="E671" s="82" t="str">
        <f t="shared" si="155"/>
        <v/>
      </c>
      <c r="F671" s="82" t="str">
        <f t="shared" si="156"/>
        <v/>
      </c>
      <c r="G671" s="127"/>
      <c r="H671" s="75" t="str">
        <f t="shared" si="157"/>
        <v/>
      </c>
      <c r="I671" s="127"/>
      <c r="J671" s="75" t="str">
        <f t="shared" si="162"/>
        <v/>
      </c>
      <c r="K671" s="127"/>
      <c r="L671" s="31">
        <v>666</v>
      </c>
      <c r="M671" s="31">
        <f t="shared" si="163"/>
        <v>223</v>
      </c>
      <c r="N671" s="31">
        <f t="shared" si="158"/>
        <v>0</v>
      </c>
      <c r="O671" s="31" t="str">
        <f>IF(LEN(Q671)=0,"",DEC2HEX(MOD(HEX2DEC(INDEX(Assembler!$D$13:$D$512,M671))+N671,65536),4))</f>
        <v/>
      </c>
      <c r="P671" s="78" t="str">
        <f t="shared" si="159"/>
        <v/>
      </c>
      <c r="Q671" s="31" t="str">
        <f>INDEX(Assembler!$E$13:$G$512,M671,N671+1)</f>
        <v/>
      </c>
      <c r="R671" s="81"/>
      <c r="S671" s="31" t="str">
        <f t="shared" si="160"/>
        <v/>
      </c>
      <c r="T671" s="31">
        <f t="shared" si="164"/>
        <v>1</v>
      </c>
      <c r="U671" s="31" t="str">
        <f t="shared" si="152"/>
        <v/>
      </c>
      <c r="V671" s="31" t="str">
        <f t="shared" si="153"/>
        <v/>
      </c>
      <c r="W671" s="31" t="str">
        <f>IF(LEN(U671)=0,"",SUM(T$5:T671))</f>
        <v/>
      </c>
      <c r="X671" s="31" t="str">
        <f t="shared" si="154"/>
        <v/>
      </c>
      <c r="Y671" s="31" t="str">
        <f t="shared" si="161"/>
        <v/>
      </c>
    </row>
    <row r="672" spans="1:25" x14ac:dyDescent="0.2">
      <c r="A672" s="127"/>
      <c r="B672" s="82" t="str">
        <f t="shared" si="150"/>
        <v/>
      </c>
      <c r="C672" s="82" t="str">
        <f t="shared" si="151"/>
        <v/>
      </c>
      <c r="D672" s="127"/>
      <c r="E672" s="82" t="str">
        <f t="shared" si="155"/>
        <v/>
      </c>
      <c r="F672" s="82" t="str">
        <f t="shared" si="156"/>
        <v/>
      </c>
      <c r="G672" s="127"/>
      <c r="H672" s="75" t="str">
        <f t="shared" si="157"/>
        <v/>
      </c>
      <c r="I672" s="127"/>
      <c r="J672" s="75" t="str">
        <f t="shared" si="162"/>
        <v/>
      </c>
      <c r="K672" s="127"/>
      <c r="L672" s="31">
        <v>667</v>
      </c>
      <c r="M672" s="31">
        <f t="shared" si="163"/>
        <v>223</v>
      </c>
      <c r="N672" s="31">
        <f t="shared" si="158"/>
        <v>1</v>
      </c>
      <c r="O672" s="31" t="str">
        <f>IF(LEN(Q672)=0,"",DEC2HEX(MOD(HEX2DEC(INDEX(Assembler!$D$13:$D$512,M672))+N672,65536),4))</f>
        <v/>
      </c>
      <c r="P672" s="78" t="str">
        <f t="shared" si="159"/>
        <v/>
      </c>
      <c r="Q672" s="31" t="str">
        <f>INDEX(Assembler!$E$13:$G$512,M672,N672+1)</f>
        <v/>
      </c>
      <c r="R672" s="81"/>
      <c r="S672" s="31" t="str">
        <f t="shared" si="160"/>
        <v/>
      </c>
      <c r="T672" s="31">
        <f t="shared" si="164"/>
        <v>1</v>
      </c>
      <c r="U672" s="31" t="str">
        <f t="shared" si="152"/>
        <v/>
      </c>
      <c r="V672" s="31" t="str">
        <f t="shared" si="153"/>
        <v/>
      </c>
      <c r="W672" s="31" t="str">
        <f>IF(LEN(U672)=0,"",SUM(T$5:T672))</f>
        <v/>
      </c>
      <c r="X672" s="31" t="str">
        <f t="shared" si="154"/>
        <v/>
      </c>
      <c r="Y672" s="31" t="str">
        <f t="shared" si="161"/>
        <v/>
      </c>
    </row>
    <row r="673" spans="1:25" x14ac:dyDescent="0.2">
      <c r="A673" s="127"/>
      <c r="B673" s="82" t="str">
        <f t="shared" si="150"/>
        <v/>
      </c>
      <c r="C673" s="82" t="str">
        <f t="shared" si="151"/>
        <v/>
      </c>
      <c r="D673" s="127"/>
      <c r="E673" s="82" t="str">
        <f t="shared" si="155"/>
        <v/>
      </c>
      <c r="F673" s="82" t="str">
        <f t="shared" si="156"/>
        <v/>
      </c>
      <c r="G673" s="127"/>
      <c r="H673" s="75" t="str">
        <f t="shared" si="157"/>
        <v/>
      </c>
      <c r="I673" s="127"/>
      <c r="J673" s="75" t="str">
        <f t="shared" si="162"/>
        <v/>
      </c>
      <c r="K673" s="127"/>
      <c r="L673" s="31">
        <v>668</v>
      </c>
      <c r="M673" s="31">
        <f t="shared" si="163"/>
        <v>223</v>
      </c>
      <c r="N673" s="31">
        <f t="shared" si="158"/>
        <v>2</v>
      </c>
      <c r="O673" s="31" t="str">
        <f>IF(LEN(Q673)=0,"",DEC2HEX(MOD(HEX2DEC(INDEX(Assembler!$D$13:$D$512,M673))+N673,65536),4))</f>
        <v/>
      </c>
      <c r="P673" s="78" t="str">
        <f t="shared" si="159"/>
        <v/>
      </c>
      <c r="Q673" s="31" t="str">
        <f>INDEX(Assembler!$E$13:$G$512,M673,N673+1)</f>
        <v/>
      </c>
      <c r="R673" s="81"/>
      <c r="S673" s="31" t="str">
        <f t="shared" si="160"/>
        <v/>
      </c>
      <c r="T673" s="31">
        <f t="shared" si="164"/>
        <v>1</v>
      </c>
      <c r="U673" s="31" t="str">
        <f t="shared" si="152"/>
        <v/>
      </c>
      <c r="V673" s="31" t="str">
        <f t="shared" si="153"/>
        <v/>
      </c>
      <c r="W673" s="31" t="str">
        <f>IF(LEN(U673)=0,"",SUM(T$5:T673))</f>
        <v/>
      </c>
      <c r="X673" s="31" t="str">
        <f t="shared" si="154"/>
        <v/>
      </c>
      <c r="Y673" s="31" t="str">
        <f t="shared" si="161"/>
        <v/>
      </c>
    </row>
    <row r="674" spans="1:25" x14ac:dyDescent="0.2">
      <c r="A674" s="127"/>
      <c r="B674" s="82" t="str">
        <f t="shared" si="150"/>
        <v/>
      </c>
      <c r="C674" s="82" t="str">
        <f t="shared" si="151"/>
        <v/>
      </c>
      <c r="D674" s="127"/>
      <c r="E674" s="82" t="str">
        <f t="shared" si="155"/>
        <v/>
      </c>
      <c r="F674" s="82" t="str">
        <f t="shared" si="156"/>
        <v/>
      </c>
      <c r="G674" s="127"/>
      <c r="H674" s="75" t="str">
        <f t="shared" si="157"/>
        <v/>
      </c>
      <c r="I674" s="127"/>
      <c r="J674" s="75" t="str">
        <f t="shared" si="162"/>
        <v/>
      </c>
      <c r="K674" s="127"/>
      <c r="L674" s="31">
        <v>669</v>
      </c>
      <c r="M674" s="31">
        <f t="shared" si="163"/>
        <v>224</v>
      </c>
      <c r="N674" s="31">
        <f t="shared" si="158"/>
        <v>0</v>
      </c>
      <c r="O674" s="31" t="str">
        <f>IF(LEN(Q674)=0,"",DEC2HEX(MOD(HEX2DEC(INDEX(Assembler!$D$13:$D$512,M674))+N674,65536),4))</f>
        <v/>
      </c>
      <c r="P674" s="78" t="str">
        <f t="shared" si="159"/>
        <v/>
      </c>
      <c r="Q674" s="31" t="str">
        <f>INDEX(Assembler!$E$13:$G$512,M674,N674+1)</f>
        <v/>
      </c>
      <c r="R674" s="81"/>
      <c r="S674" s="31" t="str">
        <f t="shared" si="160"/>
        <v/>
      </c>
      <c r="T674" s="31">
        <f t="shared" si="164"/>
        <v>1</v>
      </c>
      <c r="U674" s="31" t="str">
        <f t="shared" si="152"/>
        <v/>
      </c>
      <c r="V674" s="31" t="str">
        <f t="shared" si="153"/>
        <v/>
      </c>
      <c r="W674" s="31" t="str">
        <f>IF(LEN(U674)=0,"",SUM(T$5:T674))</f>
        <v/>
      </c>
      <c r="X674" s="31" t="str">
        <f t="shared" si="154"/>
        <v/>
      </c>
      <c r="Y674" s="31" t="str">
        <f t="shared" si="161"/>
        <v/>
      </c>
    </row>
    <row r="675" spans="1:25" x14ac:dyDescent="0.2">
      <c r="A675" s="127"/>
      <c r="B675" s="82" t="str">
        <f t="shared" si="150"/>
        <v/>
      </c>
      <c r="C675" s="82" t="str">
        <f t="shared" si="151"/>
        <v/>
      </c>
      <c r="D675" s="127"/>
      <c r="E675" s="82" t="str">
        <f t="shared" si="155"/>
        <v/>
      </c>
      <c r="F675" s="82" t="str">
        <f t="shared" si="156"/>
        <v/>
      </c>
      <c r="G675" s="127"/>
      <c r="H675" s="75" t="str">
        <f t="shared" si="157"/>
        <v/>
      </c>
      <c r="I675" s="127"/>
      <c r="J675" s="75" t="str">
        <f t="shared" si="162"/>
        <v/>
      </c>
      <c r="K675" s="127"/>
      <c r="L675" s="31">
        <v>670</v>
      </c>
      <c r="M675" s="31">
        <f t="shared" si="163"/>
        <v>224</v>
      </c>
      <c r="N675" s="31">
        <f t="shared" si="158"/>
        <v>1</v>
      </c>
      <c r="O675" s="31" t="str">
        <f>IF(LEN(Q675)=0,"",DEC2HEX(MOD(HEX2DEC(INDEX(Assembler!$D$13:$D$512,M675))+N675,65536),4))</f>
        <v/>
      </c>
      <c r="P675" s="78" t="str">
        <f t="shared" si="159"/>
        <v/>
      </c>
      <c r="Q675" s="31" t="str">
        <f>INDEX(Assembler!$E$13:$G$512,M675,N675+1)</f>
        <v/>
      </c>
      <c r="R675" s="81"/>
      <c r="S675" s="31" t="str">
        <f t="shared" si="160"/>
        <v/>
      </c>
      <c r="T675" s="31">
        <f t="shared" si="164"/>
        <v>1</v>
      </c>
      <c r="U675" s="31" t="str">
        <f t="shared" si="152"/>
        <v/>
      </c>
      <c r="V675" s="31" t="str">
        <f t="shared" si="153"/>
        <v/>
      </c>
      <c r="W675" s="31" t="str">
        <f>IF(LEN(U675)=0,"",SUM(T$5:T675))</f>
        <v/>
      </c>
      <c r="X675" s="31" t="str">
        <f t="shared" si="154"/>
        <v/>
      </c>
      <c r="Y675" s="31" t="str">
        <f t="shared" si="161"/>
        <v/>
      </c>
    </row>
    <row r="676" spans="1:25" x14ac:dyDescent="0.2">
      <c r="A676" s="127"/>
      <c r="B676" s="82" t="str">
        <f t="shared" si="150"/>
        <v/>
      </c>
      <c r="C676" s="82" t="str">
        <f t="shared" si="151"/>
        <v/>
      </c>
      <c r="D676" s="127"/>
      <c r="E676" s="82" t="str">
        <f t="shared" si="155"/>
        <v/>
      </c>
      <c r="F676" s="82" t="str">
        <f t="shared" si="156"/>
        <v/>
      </c>
      <c r="G676" s="127"/>
      <c r="H676" s="75" t="str">
        <f t="shared" si="157"/>
        <v/>
      </c>
      <c r="I676" s="127"/>
      <c r="J676" s="75" t="str">
        <f t="shared" si="162"/>
        <v/>
      </c>
      <c r="K676" s="127"/>
      <c r="L676" s="31">
        <v>671</v>
      </c>
      <c r="M676" s="31">
        <f t="shared" si="163"/>
        <v>224</v>
      </c>
      <c r="N676" s="31">
        <f t="shared" si="158"/>
        <v>2</v>
      </c>
      <c r="O676" s="31" t="str">
        <f>IF(LEN(Q676)=0,"",DEC2HEX(MOD(HEX2DEC(INDEX(Assembler!$D$13:$D$512,M676))+N676,65536),4))</f>
        <v/>
      </c>
      <c r="P676" s="78" t="str">
        <f t="shared" si="159"/>
        <v/>
      </c>
      <c r="Q676" s="31" t="str">
        <f>INDEX(Assembler!$E$13:$G$512,M676,N676+1)</f>
        <v/>
      </c>
      <c r="R676" s="81"/>
      <c r="S676" s="31" t="str">
        <f t="shared" si="160"/>
        <v/>
      </c>
      <c r="T676" s="31">
        <f t="shared" si="164"/>
        <v>1</v>
      </c>
      <c r="U676" s="31" t="str">
        <f t="shared" si="152"/>
        <v/>
      </c>
      <c r="V676" s="31" t="str">
        <f t="shared" si="153"/>
        <v/>
      </c>
      <c r="W676" s="31" t="str">
        <f>IF(LEN(U676)=0,"",SUM(T$5:T676))</f>
        <v/>
      </c>
      <c r="X676" s="31" t="str">
        <f t="shared" si="154"/>
        <v/>
      </c>
      <c r="Y676" s="31" t="str">
        <f t="shared" si="161"/>
        <v/>
      </c>
    </row>
    <row r="677" spans="1:25" x14ac:dyDescent="0.2">
      <c r="A677" s="127"/>
      <c r="B677" s="82" t="str">
        <f t="shared" si="150"/>
        <v/>
      </c>
      <c r="C677" s="82" t="str">
        <f t="shared" si="151"/>
        <v/>
      </c>
      <c r="D677" s="127"/>
      <c r="E677" s="82" t="str">
        <f t="shared" si="155"/>
        <v/>
      </c>
      <c r="F677" s="82" t="str">
        <f t="shared" si="156"/>
        <v/>
      </c>
      <c r="G677" s="127"/>
      <c r="H677" s="75" t="str">
        <f t="shared" si="157"/>
        <v/>
      </c>
      <c r="I677" s="127"/>
      <c r="J677" s="75" t="str">
        <f t="shared" si="162"/>
        <v/>
      </c>
      <c r="K677" s="127"/>
      <c r="L677" s="31">
        <v>672</v>
      </c>
      <c r="M677" s="31">
        <f t="shared" si="163"/>
        <v>225</v>
      </c>
      <c r="N677" s="31">
        <f t="shared" si="158"/>
        <v>0</v>
      </c>
      <c r="O677" s="31" t="str">
        <f>IF(LEN(Q677)=0,"",DEC2HEX(MOD(HEX2DEC(INDEX(Assembler!$D$13:$D$512,M677))+N677,65536),4))</f>
        <v/>
      </c>
      <c r="P677" s="78" t="str">
        <f t="shared" si="159"/>
        <v/>
      </c>
      <c r="Q677" s="31" t="str">
        <f>INDEX(Assembler!$E$13:$G$512,M677,N677+1)</f>
        <v/>
      </c>
      <c r="R677" s="81"/>
      <c r="S677" s="31" t="str">
        <f t="shared" si="160"/>
        <v/>
      </c>
      <c r="T677" s="31">
        <f t="shared" si="164"/>
        <v>1</v>
      </c>
      <c r="U677" s="31" t="str">
        <f t="shared" si="152"/>
        <v/>
      </c>
      <c r="V677" s="31" t="str">
        <f t="shared" si="153"/>
        <v/>
      </c>
      <c r="W677" s="31" t="str">
        <f>IF(LEN(U677)=0,"",SUM(T$5:T677))</f>
        <v/>
      </c>
      <c r="X677" s="31" t="str">
        <f t="shared" si="154"/>
        <v/>
      </c>
      <c r="Y677" s="31" t="str">
        <f t="shared" si="161"/>
        <v/>
      </c>
    </row>
    <row r="678" spans="1:25" x14ac:dyDescent="0.2">
      <c r="A678" s="127"/>
      <c r="B678" s="82" t="str">
        <f t="shared" si="150"/>
        <v/>
      </c>
      <c r="C678" s="82" t="str">
        <f t="shared" si="151"/>
        <v/>
      </c>
      <c r="D678" s="127"/>
      <c r="E678" s="82" t="str">
        <f t="shared" si="155"/>
        <v/>
      </c>
      <c r="F678" s="82" t="str">
        <f t="shared" si="156"/>
        <v/>
      </c>
      <c r="G678" s="127"/>
      <c r="H678" s="75" t="str">
        <f t="shared" si="157"/>
        <v/>
      </c>
      <c r="I678" s="127"/>
      <c r="J678" s="75" t="str">
        <f t="shared" si="162"/>
        <v/>
      </c>
      <c r="K678" s="127"/>
      <c r="L678" s="31">
        <v>673</v>
      </c>
      <c r="M678" s="31">
        <f t="shared" si="163"/>
        <v>225</v>
      </c>
      <c r="N678" s="31">
        <f t="shared" si="158"/>
        <v>1</v>
      </c>
      <c r="O678" s="31" t="str">
        <f>IF(LEN(Q678)=0,"",DEC2HEX(MOD(HEX2DEC(INDEX(Assembler!$D$13:$D$512,M678))+N678,65536),4))</f>
        <v/>
      </c>
      <c r="P678" s="78" t="str">
        <f t="shared" si="159"/>
        <v/>
      </c>
      <c r="Q678" s="31" t="str">
        <f>INDEX(Assembler!$E$13:$G$512,M678,N678+1)</f>
        <v/>
      </c>
      <c r="R678" s="81"/>
      <c r="S678" s="31" t="str">
        <f t="shared" si="160"/>
        <v/>
      </c>
      <c r="T678" s="31">
        <f t="shared" si="164"/>
        <v>1</v>
      </c>
      <c r="U678" s="31" t="str">
        <f t="shared" si="152"/>
        <v/>
      </c>
      <c r="V678" s="31" t="str">
        <f t="shared" si="153"/>
        <v/>
      </c>
      <c r="W678" s="31" t="str">
        <f>IF(LEN(U678)=0,"",SUM(T$5:T678))</f>
        <v/>
      </c>
      <c r="X678" s="31" t="str">
        <f t="shared" si="154"/>
        <v/>
      </c>
      <c r="Y678" s="31" t="str">
        <f t="shared" si="161"/>
        <v/>
      </c>
    </row>
    <row r="679" spans="1:25" x14ac:dyDescent="0.2">
      <c r="A679" s="127"/>
      <c r="B679" s="82" t="str">
        <f t="shared" si="150"/>
        <v/>
      </c>
      <c r="C679" s="82" t="str">
        <f t="shared" si="151"/>
        <v/>
      </c>
      <c r="D679" s="127"/>
      <c r="E679" s="82" t="str">
        <f t="shared" si="155"/>
        <v/>
      </c>
      <c r="F679" s="82" t="str">
        <f t="shared" si="156"/>
        <v/>
      </c>
      <c r="G679" s="127"/>
      <c r="H679" s="75" t="str">
        <f t="shared" si="157"/>
        <v/>
      </c>
      <c r="I679" s="127"/>
      <c r="J679" s="75" t="str">
        <f t="shared" si="162"/>
        <v/>
      </c>
      <c r="K679" s="127"/>
      <c r="L679" s="31">
        <v>674</v>
      </c>
      <c r="M679" s="31">
        <f t="shared" si="163"/>
        <v>225</v>
      </c>
      <c r="N679" s="31">
        <f t="shared" si="158"/>
        <v>2</v>
      </c>
      <c r="O679" s="31" t="str">
        <f>IF(LEN(Q679)=0,"",DEC2HEX(MOD(HEX2DEC(INDEX(Assembler!$D$13:$D$512,M679))+N679,65536),4))</f>
        <v/>
      </c>
      <c r="P679" s="78" t="str">
        <f t="shared" si="159"/>
        <v/>
      </c>
      <c r="Q679" s="31" t="str">
        <f>INDEX(Assembler!$E$13:$G$512,M679,N679+1)</f>
        <v/>
      </c>
      <c r="R679" s="81"/>
      <c r="S679" s="31" t="str">
        <f t="shared" si="160"/>
        <v/>
      </c>
      <c r="T679" s="31">
        <f t="shared" si="164"/>
        <v>1</v>
      </c>
      <c r="U679" s="31" t="str">
        <f t="shared" si="152"/>
        <v/>
      </c>
      <c r="V679" s="31" t="str">
        <f t="shared" si="153"/>
        <v/>
      </c>
      <c r="W679" s="31" t="str">
        <f>IF(LEN(U679)=0,"",SUM(T$5:T679))</f>
        <v/>
      </c>
      <c r="X679" s="31" t="str">
        <f t="shared" si="154"/>
        <v/>
      </c>
      <c r="Y679" s="31" t="str">
        <f t="shared" si="161"/>
        <v/>
      </c>
    </row>
    <row r="680" spans="1:25" x14ac:dyDescent="0.2">
      <c r="A680" s="127"/>
      <c r="B680" s="82" t="str">
        <f t="shared" si="150"/>
        <v/>
      </c>
      <c r="C680" s="82" t="str">
        <f t="shared" si="151"/>
        <v/>
      </c>
      <c r="D680" s="127"/>
      <c r="E680" s="82" t="str">
        <f t="shared" si="155"/>
        <v/>
      </c>
      <c r="F680" s="82" t="str">
        <f t="shared" si="156"/>
        <v/>
      </c>
      <c r="G680" s="127"/>
      <c r="H680" s="75" t="str">
        <f t="shared" si="157"/>
        <v/>
      </c>
      <c r="I680" s="127"/>
      <c r="J680" s="75" t="str">
        <f t="shared" si="162"/>
        <v/>
      </c>
      <c r="K680" s="127"/>
      <c r="L680" s="31">
        <v>675</v>
      </c>
      <c r="M680" s="31">
        <f t="shared" si="163"/>
        <v>226</v>
      </c>
      <c r="N680" s="31">
        <f t="shared" si="158"/>
        <v>0</v>
      </c>
      <c r="O680" s="31" t="str">
        <f>IF(LEN(Q680)=0,"",DEC2HEX(MOD(HEX2DEC(INDEX(Assembler!$D$13:$D$512,M680))+N680,65536),4))</f>
        <v/>
      </c>
      <c r="P680" s="78" t="str">
        <f t="shared" si="159"/>
        <v/>
      </c>
      <c r="Q680" s="31" t="str">
        <f>INDEX(Assembler!$E$13:$G$512,M680,N680+1)</f>
        <v/>
      </c>
      <c r="R680" s="81"/>
      <c r="S680" s="31" t="str">
        <f t="shared" si="160"/>
        <v/>
      </c>
      <c r="T680" s="31">
        <f t="shared" si="164"/>
        <v>1</v>
      </c>
      <c r="U680" s="31" t="str">
        <f t="shared" si="152"/>
        <v/>
      </c>
      <c r="V680" s="31" t="str">
        <f t="shared" si="153"/>
        <v/>
      </c>
      <c r="W680" s="31" t="str">
        <f>IF(LEN(U680)=0,"",SUM(T$5:T680))</f>
        <v/>
      </c>
      <c r="X680" s="31" t="str">
        <f t="shared" si="154"/>
        <v/>
      </c>
      <c r="Y680" s="31" t="str">
        <f t="shared" si="161"/>
        <v/>
      </c>
    </row>
    <row r="681" spans="1:25" x14ac:dyDescent="0.2">
      <c r="A681" s="127"/>
      <c r="B681" s="82" t="str">
        <f t="shared" si="150"/>
        <v/>
      </c>
      <c r="C681" s="82" t="str">
        <f t="shared" si="151"/>
        <v/>
      </c>
      <c r="D681" s="127"/>
      <c r="E681" s="82" t="str">
        <f t="shared" si="155"/>
        <v/>
      </c>
      <c r="F681" s="82" t="str">
        <f t="shared" si="156"/>
        <v/>
      </c>
      <c r="G681" s="127"/>
      <c r="H681" s="75" t="str">
        <f t="shared" si="157"/>
        <v/>
      </c>
      <c r="I681" s="127"/>
      <c r="J681" s="75" t="str">
        <f t="shared" si="162"/>
        <v/>
      </c>
      <c r="K681" s="127"/>
      <c r="L681" s="31">
        <v>676</v>
      </c>
      <c r="M681" s="31">
        <f t="shared" si="163"/>
        <v>226</v>
      </c>
      <c r="N681" s="31">
        <f t="shared" si="158"/>
        <v>1</v>
      </c>
      <c r="O681" s="31" t="str">
        <f>IF(LEN(Q681)=0,"",DEC2HEX(MOD(HEX2DEC(INDEX(Assembler!$D$13:$D$512,M681))+N681,65536),4))</f>
        <v/>
      </c>
      <c r="P681" s="78" t="str">
        <f t="shared" si="159"/>
        <v/>
      </c>
      <c r="Q681" s="31" t="str">
        <f>INDEX(Assembler!$E$13:$G$512,M681,N681+1)</f>
        <v/>
      </c>
      <c r="R681" s="81"/>
      <c r="S681" s="31" t="str">
        <f t="shared" si="160"/>
        <v/>
      </c>
      <c r="T681" s="31">
        <f t="shared" si="164"/>
        <v>1</v>
      </c>
      <c r="U681" s="31" t="str">
        <f t="shared" si="152"/>
        <v/>
      </c>
      <c r="V681" s="31" t="str">
        <f t="shared" si="153"/>
        <v/>
      </c>
      <c r="W681" s="31" t="str">
        <f>IF(LEN(U681)=0,"",SUM(T$5:T681))</f>
        <v/>
      </c>
      <c r="X681" s="31" t="str">
        <f t="shared" si="154"/>
        <v/>
      </c>
      <c r="Y681" s="31" t="str">
        <f t="shared" si="161"/>
        <v/>
      </c>
    </row>
    <row r="682" spans="1:25" x14ac:dyDescent="0.2">
      <c r="A682" s="127"/>
      <c r="B682" s="82" t="str">
        <f t="shared" si="150"/>
        <v/>
      </c>
      <c r="C682" s="82" t="str">
        <f t="shared" si="151"/>
        <v/>
      </c>
      <c r="D682" s="127"/>
      <c r="E682" s="82" t="str">
        <f t="shared" si="155"/>
        <v/>
      </c>
      <c r="F682" s="82" t="str">
        <f t="shared" si="156"/>
        <v/>
      </c>
      <c r="G682" s="127"/>
      <c r="H682" s="75" t="str">
        <f t="shared" si="157"/>
        <v/>
      </c>
      <c r="I682" s="127"/>
      <c r="J682" s="75" t="str">
        <f t="shared" si="162"/>
        <v/>
      </c>
      <c r="K682" s="127"/>
      <c r="L682" s="31">
        <v>677</v>
      </c>
      <c r="M682" s="31">
        <f t="shared" si="163"/>
        <v>226</v>
      </c>
      <c r="N682" s="31">
        <f t="shared" si="158"/>
        <v>2</v>
      </c>
      <c r="O682" s="31" t="str">
        <f>IF(LEN(Q682)=0,"",DEC2HEX(MOD(HEX2DEC(INDEX(Assembler!$D$13:$D$512,M682))+N682,65536),4))</f>
        <v/>
      </c>
      <c r="P682" s="78" t="str">
        <f t="shared" si="159"/>
        <v/>
      </c>
      <c r="Q682" s="31" t="str">
        <f>INDEX(Assembler!$E$13:$G$512,M682,N682+1)</f>
        <v/>
      </c>
      <c r="R682" s="81"/>
      <c r="S682" s="31" t="str">
        <f t="shared" si="160"/>
        <v/>
      </c>
      <c r="T682" s="31">
        <f t="shared" si="164"/>
        <v>1</v>
      </c>
      <c r="U682" s="31" t="str">
        <f t="shared" si="152"/>
        <v/>
      </c>
      <c r="V682" s="31" t="str">
        <f t="shared" si="153"/>
        <v/>
      </c>
      <c r="W682" s="31" t="str">
        <f>IF(LEN(U682)=0,"",SUM(T$5:T682))</f>
        <v/>
      </c>
      <c r="X682" s="31" t="str">
        <f t="shared" si="154"/>
        <v/>
      </c>
      <c r="Y682" s="31" t="str">
        <f t="shared" si="161"/>
        <v/>
      </c>
    </row>
    <row r="683" spans="1:25" x14ac:dyDescent="0.2">
      <c r="A683" s="127"/>
      <c r="B683" s="82" t="str">
        <f t="shared" si="150"/>
        <v/>
      </c>
      <c r="C683" s="82" t="str">
        <f t="shared" si="151"/>
        <v/>
      </c>
      <c r="D683" s="127"/>
      <c r="E683" s="82" t="str">
        <f t="shared" si="155"/>
        <v/>
      </c>
      <c r="F683" s="82" t="str">
        <f t="shared" si="156"/>
        <v/>
      </c>
      <c r="G683" s="127"/>
      <c r="H683" s="75" t="str">
        <f t="shared" si="157"/>
        <v/>
      </c>
      <c r="I683" s="127"/>
      <c r="J683" s="75" t="str">
        <f t="shared" si="162"/>
        <v/>
      </c>
      <c r="K683" s="127"/>
      <c r="L683" s="31">
        <v>678</v>
      </c>
      <c r="M683" s="31">
        <f t="shared" si="163"/>
        <v>227</v>
      </c>
      <c r="N683" s="31">
        <f t="shared" si="158"/>
        <v>0</v>
      </c>
      <c r="O683" s="31" t="str">
        <f>IF(LEN(Q683)=0,"",DEC2HEX(MOD(HEX2DEC(INDEX(Assembler!$D$13:$D$512,M683))+N683,65536),4))</f>
        <v/>
      </c>
      <c r="P683" s="78" t="str">
        <f t="shared" si="159"/>
        <v/>
      </c>
      <c r="Q683" s="31" t="str">
        <f>INDEX(Assembler!$E$13:$G$512,M683,N683+1)</f>
        <v/>
      </c>
      <c r="R683" s="81"/>
      <c r="S683" s="31" t="str">
        <f t="shared" si="160"/>
        <v/>
      </c>
      <c r="T683" s="31">
        <f t="shared" si="164"/>
        <v>1</v>
      </c>
      <c r="U683" s="31" t="str">
        <f t="shared" si="152"/>
        <v/>
      </c>
      <c r="V683" s="31" t="str">
        <f t="shared" si="153"/>
        <v/>
      </c>
      <c r="W683" s="31" t="str">
        <f>IF(LEN(U683)=0,"",SUM(T$5:T683))</f>
        <v/>
      </c>
      <c r="X683" s="31" t="str">
        <f t="shared" si="154"/>
        <v/>
      </c>
      <c r="Y683" s="31" t="str">
        <f t="shared" si="161"/>
        <v/>
      </c>
    </row>
    <row r="684" spans="1:25" x14ac:dyDescent="0.2">
      <c r="A684" s="127"/>
      <c r="B684" s="82" t="str">
        <f t="shared" si="150"/>
        <v/>
      </c>
      <c r="C684" s="82" t="str">
        <f t="shared" si="151"/>
        <v/>
      </c>
      <c r="D684" s="127"/>
      <c r="E684" s="82" t="str">
        <f t="shared" si="155"/>
        <v/>
      </c>
      <c r="F684" s="82" t="str">
        <f t="shared" si="156"/>
        <v/>
      </c>
      <c r="G684" s="127"/>
      <c r="H684" s="75" t="str">
        <f t="shared" si="157"/>
        <v/>
      </c>
      <c r="I684" s="127"/>
      <c r="J684" s="75" t="str">
        <f t="shared" si="162"/>
        <v/>
      </c>
      <c r="K684" s="127"/>
      <c r="L684" s="31">
        <v>679</v>
      </c>
      <c r="M684" s="31">
        <f t="shared" si="163"/>
        <v>227</v>
      </c>
      <c r="N684" s="31">
        <f t="shared" si="158"/>
        <v>1</v>
      </c>
      <c r="O684" s="31" t="str">
        <f>IF(LEN(Q684)=0,"",DEC2HEX(MOD(HEX2DEC(INDEX(Assembler!$D$13:$D$512,M684))+N684,65536),4))</f>
        <v/>
      </c>
      <c r="P684" s="78" t="str">
        <f t="shared" si="159"/>
        <v/>
      </c>
      <c r="Q684" s="31" t="str">
        <f>INDEX(Assembler!$E$13:$G$512,M684,N684+1)</f>
        <v/>
      </c>
      <c r="R684" s="81"/>
      <c r="S684" s="31" t="str">
        <f t="shared" si="160"/>
        <v/>
      </c>
      <c r="T684" s="31">
        <f t="shared" si="164"/>
        <v>1</v>
      </c>
      <c r="U684" s="31" t="str">
        <f t="shared" si="152"/>
        <v/>
      </c>
      <c r="V684" s="31" t="str">
        <f t="shared" si="153"/>
        <v/>
      </c>
      <c r="W684" s="31" t="str">
        <f>IF(LEN(U684)=0,"",SUM(T$5:T684))</f>
        <v/>
      </c>
      <c r="X684" s="31" t="str">
        <f t="shared" si="154"/>
        <v/>
      </c>
      <c r="Y684" s="31" t="str">
        <f t="shared" si="161"/>
        <v/>
      </c>
    </row>
    <row r="685" spans="1:25" x14ac:dyDescent="0.2">
      <c r="A685" s="127"/>
      <c r="B685" s="82" t="str">
        <f t="shared" si="150"/>
        <v/>
      </c>
      <c r="C685" s="82" t="str">
        <f t="shared" si="151"/>
        <v/>
      </c>
      <c r="D685" s="127"/>
      <c r="E685" s="82" t="str">
        <f t="shared" si="155"/>
        <v/>
      </c>
      <c r="F685" s="82" t="str">
        <f t="shared" si="156"/>
        <v/>
      </c>
      <c r="G685" s="127"/>
      <c r="H685" s="75" t="str">
        <f t="shared" si="157"/>
        <v/>
      </c>
      <c r="I685" s="127"/>
      <c r="J685" s="75" t="str">
        <f t="shared" si="162"/>
        <v/>
      </c>
      <c r="K685" s="127"/>
      <c r="L685" s="31">
        <v>680</v>
      </c>
      <c r="M685" s="31">
        <f t="shared" si="163"/>
        <v>227</v>
      </c>
      <c r="N685" s="31">
        <f t="shared" si="158"/>
        <v>2</v>
      </c>
      <c r="O685" s="31" t="str">
        <f>IF(LEN(Q685)=0,"",DEC2HEX(MOD(HEX2DEC(INDEX(Assembler!$D$13:$D$512,M685))+N685,65536),4))</f>
        <v/>
      </c>
      <c r="P685" s="78" t="str">
        <f t="shared" si="159"/>
        <v/>
      </c>
      <c r="Q685" s="31" t="str">
        <f>INDEX(Assembler!$E$13:$G$512,M685,N685+1)</f>
        <v/>
      </c>
      <c r="R685" s="81"/>
      <c r="S685" s="31" t="str">
        <f t="shared" si="160"/>
        <v/>
      </c>
      <c r="T685" s="31">
        <f t="shared" si="164"/>
        <v>1</v>
      </c>
      <c r="U685" s="31" t="str">
        <f t="shared" si="152"/>
        <v/>
      </c>
      <c r="V685" s="31" t="str">
        <f t="shared" si="153"/>
        <v/>
      </c>
      <c r="W685" s="31" t="str">
        <f>IF(LEN(U685)=0,"",SUM(T$5:T685))</f>
        <v/>
      </c>
      <c r="X685" s="31" t="str">
        <f t="shared" si="154"/>
        <v/>
      </c>
      <c r="Y685" s="31" t="str">
        <f t="shared" si="161"/>
        <v/>
      </c>
    </row>
    <row r="686" spans="1:25" x14ac:dyDescent="0.2">
      <c r="A686" s="127"/>
      <c r="B686" s="82" t="str">
        <f t="shared" si="150"/>
        <v/>
      </c>
      <c r="C686" s="82" t="str">
        <f t="shared" si="151"/>
        <v/>
      </c>
      <c r="D686" s="127"/>
      <c r="E686" s="82" t="str">
        <f t="shared" si="155"/>
        <v/>
      </c>
      <c r="F686" s="82" t="str">
        <f t="shared" si="156"/>
        <v/>
      </c>
      <c r="G686" s="127"/>
      <c r="H686" s="75" t="str">
        <f t="shared" si="157"/>
        <v/>
      </c>
      <c r="I686" s="127"/>
      <c r="J686" s="75" t="str">
        <f t="shared" si="162"/>
        <v/>
      </c>
      <c r="K686" s="127"/>
      <c r="L686" s="31">
        <v>681</v>
      </c>
      <c r="M686" s="31">
        <f t="shared" si="163"/>
        <v>228</v>
      </c>
      <c r="N686" s="31">
        <f t="shared" si="158"/>
        <v>0</v>
      </c>
      <c r="O686" s="31" t="str">
        <f>IF(LEN(Q686)=0,"",DEC2HEX(MOD(HEX2DEC(INDEX(Assembler!$D$13:$D$512,M686))+N686,65536),4))</f>
        <v/>
      </c>
      <c r="P686" s="78" t="str">
        <f t="shared" si="159"/>
        <v/>
      </c>
      <c r="Q686" s="31" t="str">
        <f>INDEX(Assembler!$E$13:$G$512,M686,N686+1)</f>
        <v/>
      </c>
      <c r="R686" s="81"/>
      <c r="S686" s="31" t="str">
        <f t="shared" si="160"/>
        <v/>
      </c>
      <c r="T686" s="31">
        <f t="shared" si="164"/>
        <v>1</v>
      </c>
      <c r="U686" s="31" t="str">
        <f t="shared" si="152"/>
        <v/>
      </c>
      <c r="V686" s="31" t="str">
        <f t="shared" si="153"/>
        <v/>
      </c>
      <c r="W686" s="31" t="str">
        <f>IF(LEN(U686)=0,"",SUM(T$5:T686))</f>
        <v/>
      </c>
      <c r="X686" s="31" t="str">
        <f t="shared" si="154"/>
        <v/>
      </c>
      <c r="Y686" s="31" t="str">
        <f t="shared" si="161"/>
        <v/>
      </c>
    </row>
    <row r="687" spans="1:25" x14ac:dyDescent="0.2">
      <c r="A687" s="127"/>
      <c r="B687" s="82" t="str">
        <f t="shared" si="150"/>
        <v/>
      </c>
      <c r="C687" s="82" t="str">
        <f t="shared" si="151"/>
        <v/>
      </c>
      <c r="D687" s="127"/>
      <c r="E687" s="82" t="str">
        <f t="shared" si="155"/>
        <v/>
      </c>
      <c r="F687" s="82" t="str">
        <f t="shared" si="156"/>
        <v/>
      </c>
      <c r="G687" s="127"/>
      <c r="H687" s="75" t="str">
        <f t="shared" si="157"/>
        <v/>
      </c>
      <c r="I687" s="127"/>
      <c r="J687" s="75" t="str">
        <f t="shared" si="162"/>
        <v/>
      </c>
      <c r="K687" s="127"/>
      <c r="L687" s="31">
        <v>682</v>
      </c>
      <c r="M687" s="31">
        <f t="shared" si="163"/>
        <v>228</v>
      </c>
      <c r="N687" s="31">
        <f t="shared" si="158"/>
        <v>1</v>
      </c>
      <c r="O687" s="31" t="str">
        <f>IF(LEN(Q687)=0,"",DEC2HEX(MOD(HEX2DEC(INDEX(Assembler!$D$13:$D$512,M687))+N687,65536),4))</f>
        <v/>
      </c>
      <c r="P687" s="78" t="str">
        <f t="shared" si="159"/>
        <v/>
      </c>
      <c r="Q687" s="31" t="str">
        <f>INDEX(Assembler!$E$13:$G$512,M687,N687+1)</f>
        <v/>
      </c>
      <c r="R687" s="81"/>
      <c r="S687" s="31" t="str">
        <f t="shared" si="160"/>
        <v/>
      </c>
      <c r="T687" s="31">
        <f t="shared" si="164"/>
        <v>1</v>
      </c>
      <c r="U687" s="31" t="str">
        <f t="shared" si="152"/>
        <v/>
      </c>
      <c r="V687" s="31" t="str">
        <f t="shared" si="153"/>
        <v/>
      </c>
      <c r="W687" s="31" t="str">
        <f>IF(LEN(U687)=0,"",SUM(T$5:T687))</f>
        <v/>
      </c>
      <c r="X687" s="31" t="str">
        <f t="shared" si="154"/>
        <v/>
      </c>
      <c r="Y687" s="31" t="str">
        <f t="shared" si="161"/>
        <v/>
      </c>
    </row>
    <row r="688" spans="1:25" x14ac:dyDescent="0.2">
      <c r="A688" s="127"/>
      <c r="B688" s="82" t="str">
        <f t="shared" si="150"/>
        <v/>
      </c>
      <c r="C688" s="82" t="str">
        <f t="shared" si="151"/>
        <v/>
      </c>
      <c r="D688" s="127"/>
      <c r="E688" s="82" t="str">
        <f t="shared" si="155"/>
        <v/>
      </c>
      <c r="F688" s="82" t="str">
        <f t="shared" si="156"/>
        <v/>
      </c>
      <c r="G688" s="127"/>
      <c r="H688" s="75" t="str">
        <f t="shared" si="157"/>
        <v/>
      </c>
      <c r="I688" s="127"/>
      <c r="J688" s="75" t="str">
        <f t="shared" si="162"/>
        <v/>
      </c>
      <c r="K688" s="127"/>
      <c r="L688" s="31">
        <v>683</v>
      </c>
      <c r="M688" s="31">
        <f t="shared" si="163"/>
        <v>228</v>
      </c>
      <c r="N688" s="31">
        <f t="shared" si="158"/>
        <v>2</v>
      </c>
      <c r="O688" s="31" t="str">
        <f>IF(LEN(Q688)=0,"",DEC2HEX(MOD(HEX2DEC(INDEX(Assembler!$D$13:$D$512,M688))+N688,65536),4))</f>
        <v/>
      </c>
      <c r="P688" s="78" t="str">
        <f t="shared" si="159"/>
        <v/>
      </c>
      <c r="Q688" s="31" t="str">
        <f>INDEX(Assembler!$E$13:$G$512,M688,N688+1)</f>
        <v/>
      </c>
      <c r="R688" s="81"/>
      <c r="S688" s="31" t="str">
        <f t="shared" si="160"/>
        <v/>
      </c>
      <c r="T688" s="31">
        <f t="shared" si="164"/>
        <v>1</v>
      </c>
      <c r="U688" s="31" t="str">
        <f t="shared" si="152"/>
        <v/>
      </c>
      <c r="V688" s="31" t="str">
        <f t="shared" si="153"/>
        <v/>
      </c>
      <c r="W688" s="31" t="str">
        <f>IF(LEN(U688)=0,"",SUM(T$5:T688))</f>
        <v/>
      </c>
      <c r="X688" s="31" t="str">
        <f t="shared" si="154"/>
        <v/>
      </c>
      <c r="Y688" s="31" t="str">
        <f t="shared" si="161"/>
        <v/>
      </c>
    </row>
    <row r="689" spans="1:25" x14ac:dyDescent="0.2">
      <c r="A689" s="127"/>
      <c r="B689" s="82" t="str">
        <f t="shared" si="150"/>
        <v/>
      </c>
      <c r="C689" s="82" t="str">
        <f t="shared" si="151"/>
        <v/>
      </c>
      <c r="D689" s="127"/>
      <c r="E689" s="82" t="str">
        <f t="shared" si="155"/>
        <v/>
      </c>
      <c r="F689" s="82" t="str">
        <f t="shared" si="156"/>
        <v/>
      </c>
      <c r="G689" s="127"/>
      <c r="H689" s="75" t="str">
        <f t="shared" si="157"/>
        <v/>
      </c>
      <c r="I689" s="127"/>
      <c r="J689" s="75" t="str">
        <f t="shared" si="162"/>
        <v/>
      </c>
      <c r="K689" s="127"/>
      <c r="L689" s="31">
        <v>684</v>
      </c>
      <c r="M689" s="31">
        <f t="shared" si="163"/>
        <v>229</v>
      </c>
      <c r="N689" s="31">
        <f t="shared" si="158"/>
        <v>0</v>
      </c>
      <c r="O689" s="31" t="str">
        <f>IF(LEN(Q689)=0,"",DEC2HEX(MOD(HEX2DEC(INDEX(Assembler!$D$13:$D$512,M689))+N689,65536),4))</f>
        <v/>
      </c>
      <c r="P689" s="78" t="str">
        <f t="shared" si="159"/>
        <v/>
      </c>
      <c r="Q689" s="31" t="str">
        <f>INDEX(Assembler!$E$13:$G$512,M689,N689+1)</f>
        <v/>
      </c>
      <c r="R689" s="81"/>
      <c r="S689" s="31" t="str">
        <f t="shared" si="160"/>
        <v/>
      </c>
      <c r="T689" s="31">
        <f t="shared" si="164"/>
        <v>1</v>
      </c>
      <c r="U689" s="31" t="str">
        <f t="shared" si="152"/>
        <v/>
      </c>
      <c r="V689" s="31" t="str">
        <f t="shared" si="153"/>
        <v/>
      </c>
      <c r="W689" s="31" t="str">
        <f>IF(LEN(U689)=0,"",SUM(T$5:T689))</f>
        <v/>
      </c>
      <c r="X689" s="31" t="str">
        <f t="shared" si="154"/>
        <v/>
      </c>
      <c r="Y689" s="31" t="str">
        <f t="shared" si="161"/>
        <v/>
      </c>
    </row>
    <row r="690" spans="1:25" x14ac:dyDescent="0.2">
      <c r="A690" s="127"/>
      <c r="B690" s="82" t="str">
        <f t="shared" si="150"/>
        <v/>
      </c>
      <c r="C690" s="82" t="str">
        <f t="shared" si="151"/>
        <v/>
      </c>
      <c r="D690" s="127"/>
      <c r="E690" s="82" t="str">
        <f t="shared" si="155"/>
        <v/>
      </c>
      <c r="F690" s="82" t="str">
        <f t="shared" si="156"/>
        <v/>
      </c>
      <c r="G690" s="127"/>
      <c r="H690" s="75" t="str">
        <f t="shared" si="157"/>
        <v/>
      </c>
      <c r="I690" s="127"/>
      <c r="J690" s="75" t="str">
        <f t="shared" si="162"/>
        <v/>
      </c>
      <c r="K690" s="127"/>
      <c r="L690" s="31">
        <v>685</v>
      </c>
      <c r="M690" s="31">
        <f t="shared" si="163"/>
        <v>229</v>
      </c>
      <c r="N690" s="31">
        <f t="shared" si="158"/>
        <v>1</v>
      </c>
      <c r="O690" s="31" t="str">
        <f>IF(LEN(Q690)=0,"",DEC2HEX(MOD(HEX2DEC(INDEX(Assembler!$D$13:$D$512,M690))+N690,65536),4))</f>
        <v/>
      </c>
      <c r="P690" s="78" t="str">
        <f t="shared" si="159"/>
        <v/>
      </c>
      <c r="Q690" s="31" t="str">
        <f>INDEX(Assembler!$E$13:$G$512,M690,N690+1)</f>
        <v/>
      </c>
      <c r="R690" s="81"/>
      <c r="S690" s="31" t="str">
        <f t="shared" si="160"/>
        <v/>
      </c>
      <c r="T690" s="31">
        <f t="shared" si="164"/>
        <v>1</v>
      </c>
      <c r="U690" s="31" t="str">
        <f t="shared" si="152"/>
        <v/>
      </c>
      <c r="V690" s="31" t="str">
        <f t="shared" si="153"/>
        <v/>
      </c>
      <c r="W690" s="31" t="str">
        <f>IF(LEN(U690)=0,"",SUM(T$5:T690))</f>
        <v/>
      </c>
      <c r="X690" s="31" t="str">
        <f t="shared" si="154"/>
        <v/>
      </c>
      <c r="Y690" s="31" t="str">
        <f t="shared" si="161"/>
        <v/>
      </c>
    </row>
    <row r="691" spans="1:25" x14ac:dyDescent="0.2">
      <c r="A691" s="127"/>
      <c r="B691" s="82" t="str">
        <f t="shared" si="150"/>
        <v/>
      </c>
      <c r="C691" s="82" t="str">
        <f t="shared" si="151"/>
        <v/>
      </c>
      <c r="D691" s="127"/>
      <c r="E691" s="82" t="str">
        <f t="shared" si="155"/>
        <v/>
      </c>
      <c r="F691" s="82" t="str">
        <f t="shared" si="156"/>
        <v/>
      </c>
      <c r="G691" s="127"/>
      <c r="H691" s="75" t="str">
        <f t="shared" si="157"/>
        <v/>
      </c>
      <c r="I691" s="127"/>
      <c r="J691" s="75" t="str">
        <f t="shared" si="162"/>
        <v/>
      </c>
      <c r="K691" s="127"/>
      <c r="L691" s="31">
        <v>686</v>
      </c>
      <c r="M691" s="31">
        <f t="shared" si="163"/>
        <v>229</v>
      </c>
      <c r="N691" s="31">
        <f t="shared" si="158"/>
        <v>2</v>
      </c>
      <c r="O691" s="31" t="str">
        <f>IF(LEN(Q691)=0,"",DEC2HEX(MOD(HEX2DEC(INDEX(Assembler!$D$13:$D$512,M691))+N691,65536),4))</f>
        <v/>
      </c>
      <c r="P691" s="78" t="str">
        <f t="shared" si="159"/>
        <v/>
      </c>
      <c r="Q691" s="31" t="str">
        <f>INDEX(Assembler!$E$13:$G$512,M691,N691+1)</f>
        <v/>
      </c>
      <c r="R691" s="81"/>
      <c r="S691" s="31" t="str">
        <f t="shared" si="160"/>
        <v/>
      </c>
      <c r="T691" s="31">
        <f t="shared" si="164"/>
        <v>1</v>
      </c>
      <c r="U691" s="31" t="str">
        <f t="shared" si="152"/>
        <v/>
      </c>
      <c r="V691" s="31" t="str">
        <f t="shared" si="153"/>
        <v/>
      </c>
      <c r="W691" s="31" t="str">
        <f>IF(LEN(U691)=0,"",SUM(T$5:T691))</f>
        <v/>
      </c>
      <c r="X691" s="31" t="str">
        <f t="shared" si="154"/>
        <v/>
      </c>
      <c r="Y691" s="31" t="str">
        <f t="shared" si="161"/>
        <v/>
      </c>
    </row>
    <row r="692" spans="1:25" x14ac:dyDescent="0.2">
      <c r="A692" s="127"/>
      <c r="B692" s="82" t="str">
        <f t="shared" si="150"/>
        <v/>
      </c>
      <c r="C692" s="82" t="str">
        <f t="shared" si="151"/>
        <v/>
      </c>
      <c r="D692" s="127"/>
      <c r="E692" s="82" t="str">
        <f t="shared" si="155"/>
        <v/>
      </c>
      <c r="F692" s="82" t="str">
        <f t="shared" si="156"/>
        <v/>
      </c>
      <c r="G692" s="127"/>
      <c r="H692" s="75" t="str">
        <f t="shared" si="157"/>
        <v/>
      </c>
      <c r="I692" s="127"/>
      <c r="J692" s="75" t="str">
        <f t="shared" si="162"/>
        <v/>
      </c>
      <c r="K692" s="127"/>
      <c r="L692" s="31">
        <v>687</v>
      </c>
      <c r="M692" s="31">
        <f t="shared" si="163"/>
        <v>230</v>
      </c>
      <c r="N692" s="31">
        <f t="shared" si="158"/>
        <v>0</v>
      </c>
      <c r="O692" s="31" t="str">
        <f>IF(LEN(Q692)=0,"",DEC2HEX(MOD(HEX2DEC(INDEX(Assembler!$D$13:$D$512,M692))+N692,65536),4))</f>
        <v/>
      </c>
      <c r="P692" s="78" t="str">
        <f t="shared" si="159"/>
        <v/>
      </c>
      <c r="Q692" s="31" t="str">
        <f>INDEX(Assembler!$E$13:$G$512,M692,N692+1)</f>
        <v/>
      </c>
      <c r="R692" s="81"/>
      <c r="S692" s="31" t="str">
        <f t="shared" si="160"/>
        <v/>
      </c>
      <c r="T692" s="31">
        <f t="shared" si="164"/>
        <v>1</v>
      </c>
      <c r="U692" s="31" t="str">
        <f t="shared" si="152"/>
        <v/>
      </c>
      <c r="V692" s="31" t="str">
        <f t="shared" si="153"/>
        <v/>
      </c>
      <c r="W692" s="31" t="str">
        <f>IF(LEN(U692)=0,"",SUM(T$5:T692))</f>
        <v/>
      </c>
      <c r="X692" s="31" t="str">
        <f t="shared" si="154"/>
        <v/>
      </c>
      <c r="Y692" s="31" t="str">
        <f t="shared" si="161"/>
        <v/>
      </c>
    </row>
    <row r="693" spans="1:25" x14ac:dyDescent="0.2">
      <c r="A693" s="127"/>
      <c r="B693" s="82" t="str">
        <f t="shared" si="150"/>
        <v/>
      </c>
      <c r="C693" s="82" t="str">
        <f t="shared" si="151"/>
        <v/>
      </c>
      <c r="D693" s="127"/>
      <c r="E693" s="82" t="str">
        <f t="shared" si="155"/>
        <v/>
      </c>
      <c r="F693" s="82" t="str">
        <f t="shared" si="156"/>
        <v/>
      </c>
      <c r="G693" s="127"/>
      <c r="H693" s="75" t="str">
        <f t="shared" si="157"/>
        <v/>
      </c>
      <c r="I693" s="127"/>
      <c r="J693" s="75" t="str">
        <f t="shared" si="162"/>
        <v/>
      </c>
      <c r="K693" s="127"/>
      <c r="L693" s="31">
        <v>688</v>
      </c>
      <c r="M693" s="31">
        <f t="shared" si="163"/>
        <v>230</v>
      </c>
      <c r="N693" s="31">
        <f t="shared" si="158"/>
        <v>1</v>
      </c>
      <c r="O693" s="31" t="str">
        <f>IF(LEN(Q693)=0,"",DEC2HEX(MOD(HEX2DEC(INDEX(Assembler!$D$13:$D$512,M693))+N693,65536),4))</f>
        <v/>
      </c>
      <c r="P693" s="78" t="str">
        <f t="shared" si="159"/>
        <v/>
      </c>
      <c r="Q693" s="31" t="str">
        <f>INDEX(Assembler!$E$13:$G$512,M693,N693+1)</f>
        <v/>
      </c>
      <c r="R693" s="81"/>
      <c r="S693" s="31" t="str">
        <f t="shared" si="160"/>
        <v/>
      </c>
      <c r="T693" s="31">
        <f t="shared" si="164"/>
        <v>1</v>
      </c>
      <c r="U693" s="31" t="str">
        <f t="shared" si="152"/>
        <v/>
      </c>
      <c r="V693" s="31" t="str">
        <f t="shared" si="153"/>
        <v/>
      </c>
      <c r="W693" s="31" t="str">
        <f>IF(LEN(U693)=0,"",SUM(T$5:T693))</f>
        <v/>
      </c>
      <c r="X693" s="31" t="str">
        <f t="shared" si="154"/>
        <v/>
      </c>
      <c r="Y693" s="31" t="str">
        <f t="shared" si="161"/>
        <v/>
      </c>
    </row>
    <row r="694" spans="1:25" x14ac:dyDescent="0.2">
      <c r="A694" s="127"/>
      <c r="B694" s="82" t="str">
        <f t="shared" si="150"/>
        <v/>
      </c>
      <c r="C694" s="82" t="str">
        <f t="shared" si="151"/>
        <v/>
      </c>
      <c r="D694" s="127"/>
      <c r="E694" s="82" t="str">
        <f t="shared" si="155"/>
        <v/>
      </c>
      <c r="F694" s="82" t="str">
        <f t="shared" si="156"/>
        <v/>
      </c>
      <c r="G694" s="127"/>
      <c r="H694" s="75" t="str">
        <f t="shared" si="157"/>
        <v/>
      </c>
      <c r="I694" s="127"/>
      <c r="J694" s="75" t="str">
        <f t="shared" si="162"/>
        <v/>
      </c>
      <c r="K694" s="127"/>
      <c r="L694" s="31">
        <v>689</v>
      </c>
      <c r="M694" s="31">
        <f t="shared" si="163"/>
        <v>230</v>
      </c>
      <c r="N694" s="31">
        <f t="shared" si="158"/>
        <v>2</v>
      </c>
      <c r="O694" s="31" t="str">
        <f>IF(LEN(Q694)=0,"",DEC2HEX(MOD(HEX2DEC(INDEX(Assembler!$D$13:$D$512,M694))+N694,65536),4))</f>
        <v/>
      </c>
      <c r="P694" s="78" t="str">
        <f t="shared" si="159"/>
        <v/>
      </c>
      <c r="Q694" s="31" t="str">
        <f>INDEX(Assembler!$E$13:$G$512,M694,N694+1)</f>
        <v/>
      </c>
      <c r="R694" s="81"/>
      <c r="S694" s="31" t="str">
        <f t="shared" si="160"/>
        <v/>
      </c>
      <c r="T694" s="31">
        <f t="shared" si="164"/>
        <v>1</v>
      </c>
      <c r="U694" s="31" t="str">
        <f t="shared" si="152"/>
        <v/>
      </c>
      <c r="V694" s="31" t="str">
        <f t="shared" si="153"/>
        <v/>
      </c>
      <c r="W694" s="31" t="str">
        <f>IF(LEN(U694)=0,"",SUM(T$5:T694))</f>
        <v/>
      </c>
      <c r="X694" s="31" t="str">
        <f t="shared" si="154"/>
        <v/>
      </c>
      <c r="Y694" s="31" t="str">
        <f t="shared" si="161"/>
        <v/>
      </c>
    </row>
    <row r="695" spans="1:25" x14ac:dyDescent="0.2">
      <c r="A695" s="127"/>
      <c r="B695" s="82" t="str">
        <f t="shared" si="150"/>
        <v/>
      </c>
      <c r="C695" s="82" t="str">
        <f t="shared" si="151"/>
        <v/>
      </c>
      <c r="D695" s="127"/>
      <c r="E695" s="82" t="str">
        <f t="shared" si="155"/>
        <v/>
      </c>
      <c r="F695" s="82" t="str">
        <f t="shared" si="156"/>
        <v/>
      </c>
      <c r="G695" s="127"/>
      <c r="H695" s="75" t="str">
        <f t="shared" si="157"/>
        <v/>
      </c>
      <c r="I695" s="127"/>
      <c r="J695" s="75" t="str">
        <f t="shared" si="162"/>
        <v/>
      </c>
      <c r="K695" s="127"/>
      <c r="L695" s="31">
        <v>690</v>
      </c>
      <c r="M695" s="31">
        <f t="shared" si="163"/>
        <v>231</v>
      </c>
      <c r="N695" s="31">
        <f t="shared" si="158"/>
        <v>0</v>
      </c>
      <c r="O695" s="31" t="str">
        <f>IF(LEN(Q695)=0,"",DEC2HEX(MOD(HEX2DEC(INDEX(Assembler!$D$13:$D$512,M695))+N695,65536),4))</f>
        <v/>
      </c>
      <c r="P695" s="78" t="str">
        <f t="shared" si="159"/>
        <v/>
      </c>
      <c r="Q695" s="31" t="str">
        <f>INDEX(Assembler!$E$13:$G$512,M695,N695+1)</f>
        <v/>
      </c>
      <c r="R695" s="81"/>
      <c r="S695" s="31" t="str">
        <f t="shared" si="160"/>
        <v/>
      </c>
      <c r="T695" s="31">
        <f t="shared" si="164"/>
        <v>1</v>
      </c>
      <c r="U695" s="31" t="str">
        <f t="shared" si="152"/>
        <v/>
      </c>
      <c r="V695" s="31" t="str">
        <f t="shared" si="153"/>
        <v/>
      </c>
      <c r="W695" s="31" t="str">
        <f>IF(LEN(U695)=0,"",SUM(T$5:T695))</f>
        <v/>
      </c>
      <c r="X695" s="31" t="str">
        <f t="shared" si="154"/>
        <v/>
      </c>
      <c r="Y695" s="31" t="str">
        <f t="shared" si="161"/>
        <v/>
      </c>
    </row>
    <row r="696" spans="1:25" x14ac:dyDescent="0.2">
      <c r="A696" s="127"/>
      <c r="B696" s="82" t="str">
        <f t="shared" si="150"/>
        <v/>
      </c>
      <c r="C696" s="82" t="str">
        <f t="shared" si="151"/>
        <v/>
      </c>
      <c r="D696" s="127"/>
      <c r="E696" s="82" t="str">
        <f t="shared" si="155"/>
        <v/>
      </c>
      <c r="F696" s="82" t="str">
        <f t="shared" si="156"/>
        <v/>
      </c>
      <c r="G696" s="127"/>
      <c r="H696" s="75" t="str">
        <f t="shared" si="157"/>
        <v/>
      </c>
      <c r="I696" s="127"/>
      <c r="J696" s="75" t="str">
        <f t="shared" si="162"/>
        <v/>
      </c>
      <c r="K696" s="127"/>
      <c r="L696" s="31">
        <v>691</v>
      </c>
      <c r="M696" s="31">
        <f t="shared" si="163"/>
        <v>231</v>
      </c>
      <c r="N696" s="31">
        <f t="shared" si="158"/>
        <v>1</v>
      </c>
      <c r="O696" s="31" t="str">
        <f>IF(LEN(Q696)=0,"",DEC2HEX(MOD(HEX2DEC(INDEX(Assembler!$D$13:$D$512,M696))+N696,65536),4))</f>
        <v/>
      </c>
      <c r="P696" s="78" t="str">
        <f t="shared" si="159"/>
        <v/>
      </c>
      <c r="Q696" s="31" t="str">
        <f>INDEX(Assembler!$E$13:$G$512,M696,N696+1)</f>
        <v/>
      </c>
      <c r="R696" s="81"/>
      <c r="S696" s="31" t="str">
        <f t="shared" si="160"/>
        <v/>
      </c>
      <c r="T696" s="31">
        <f t="shared" si="164"/>
        <v>1</v>
      </c>
      <c r="U696" s="31" t="str">
        <f t="shared" si="152"/>
        <v/>
      </c>
      <c r="V696" s="31" t="str">
        <f t="shared" si="153"/>
        <v/>
      </c>
      <c r="W696" s="31" t="str">
        <f>IF(LEN(U696)=0,"",SUM(T$5:T696))</f>
        <v/>
      </c>
      <c r="X696" s="31" t="str">
        <f t="shared" si="154"/>
        <v/>
      </c>
      <c r="Y696" s="31" t="str">
        <f t="shared" si="161"/>
        <v/>
      </c>
    </row>
    <row r="697" spans="1:25" x14ac:dyDescent="0.2">
      <c r="A697" s="127"/>
      <c r="B697" s="82" t="str">
        <f t="shared" si="150"/>
        <v/>
      </c>
      <c r="C697" s="82" t="str">
        <f t="shared" si="151"/>
        <v/>
      </c>
      <c r="D697" s="127"/>
      <c r="E697" s="82" t="str">
        <f t="shared" si="155"/>
        <v/>
      </c>
      <c r="F697" s="82" t="str">
        <f t="shared" si="156"/>
        <v/>
      </c>
      <c r="G697" s="127"/>
      <c r="H697" s="75" t="str">
        <f t="shared" si="157"/>
        <v/>
      </c>
      <c r="I697" s="127"/>
      <c r="J697" s="75" t="str">
        <f t="shared" si="162"/>
        <v/>
      </c>
      <c r="K697" s="127"/>
      <c r="L697" s="31">
        <v>692</v>
      </c>
      <c r="M697" s="31">
        <f t="shared" si="163"/>
        <v>231</v>
      </c>
      <c r="N697" s="31">
        <f t="shared" si="158"/>
        <v>2</v>
      </c>
      <c r="O697" s="31" t="str">
        <f>IF(LEN(Q697)=0,"",DEC2HEX(MOD(HEX2DEC(INDEX(Assembler!$D$13:$D$512,M697))+N697,65536),4))</f>
        <v/>
      </c>
      <c r="P697" s="78" t="str">
        <f t="shared" si="159"/>
        <v/>
      </c>
      <c r="Q697" s="31" t="str">
        <f>INDEX(Assembler!$E$13:$G$512,M697,N697+1)</f>
        <v/>
      </c>
      <c r="R697" s="81"/>
      <c r="S697" s="31" t="str">
        <f t="shared" si="160"/>
        <v/>
      </c>
      <c r="T697" s="31">
        <f t="shared" si="164"/>
        <v>1</v>
      </c>
      <c r="U697" s="31" t="str">
        <f t="shared" si="152"/>
        <v/>
      </c>
      <c r="V697" s="31" t="str">
        <f t="shared" si="153"/>
        <v/>
      </c>
      <c r="W697" s="31" t="str">
        <f>IF(LEN(U697)=0,"",SUM(T$5:T697))</f>
        <v/>
      </c>
      <c r="X697" s="31" t="str">
        <f t="shared" si="154"/>
        <v/>
      </c>
      <c r="Y697" s="31" t="str">
        <f t="shared" si="161"/>
        <v/>
      </c>
    </row>
    <row r="698" spans="1:25" x14ac:dyDescent="0.2">
      <c r="A698" s="127"/>
      <c r="B698" s="82" t="str">
        <f t="shared" si="150"/>
        <v/>
      </c>
      <c r="C698" s="82" t="str">
        <f t="shared" si="151"/>
        <v/>
      </c>
      <c r="D698" s="127"/>
      <c r="E698" s="82" t="str">
        <f t="shared" si="155"/>
        <v/>
      </c>
      <c r="F698" s="82" t="str">
        <f t="shared" si="156"/>
        <v/>
      </c>
      <c r="G698" s="127"/>
      <c r="H698" s="75" t="str">
        <f t="shared" si="157"/>
        <v/>
      </c>
      <c r="I698" s="127"/>
      <c r="J698" s="75" t="str">
        <f t="shared" si="162"/>
        <v/>
      </c>
      <c r="K698" s="127"/>
      <c r="L698" s="31">
        <v>693</v>
      </c>
      <c r="M698" s="31">
        <f t="shared" si="163"/>
        <v>232</v>
      </c>
      <c r="N698" s="31">
        <f t="shared" si="158"/>
        <v>0</v>
      </c>
      <c r="O698" s="31" t="str">
        <f>IF(LEN(Q698)=0,"",DEC2HEX(MOD(HEX2DEC(INDEX(Assembler!$D$13:$D$512,M698))+N698,65536),4))</f>
        <v/>
      </c>
      <c r="P698" s="78" t="str">
        <f t="shared" si="159"/>
        <v/>
      </c>
      <c r="Q698" s="31" t="str">
        <f>INDEX(Assembler!$E$13:$G$512,M698,N698+1)</f>
        <v/>
      </c>
      <c r="R698" s="81"/>
      <c r="S698" s="31" t="str">
        <f t="shared" si="160"/>
        <v/>
      </c>
      <c r="T698" s="31">
        <f t="shared" si="164"/>
        <v>1</v>
      </c>
      <c r="U698" s="31" t="str">
        <f t="shared" si="152"/>
        <v/>
      </c>
      <c r="V698" s="31" t="str">
        <f t="shared" si="153"/>
        <v/>
      </c>
      <c r="W698" s="31" t="str">
        <f>IF(LEN(U698)=0,"",SUM(T$5:T698))</f>
        <v/>
      </c>
      <c r="X698" s="31" t="str">
        <f t="shared" si="154"/>
        <v/>
      </c>
      <c r="Y698" s="31" t="str">
        <f t="shared" si="161"/>
        <v/>
      </c>
    </row>
    <row r="699" spans="1:25" x14ac:dyDescent="0.2">
      <c r="A699" s="127"/>
      <c r="B699" s="82" t="str">
        <f t="shared" si="150"/>
        <v/>
      </c>
      <c r="C699" s="82" t="str">
        <f t="shared" si="151"/>
        <v/>
      </c>
      <c r="D699" s="127"/>
      <c r="E699" s="82" t="str">
        <f t="shared" si="155"/>
        <v/>
      </c>
      <c r="F699" s="82" t="str">
        <f t="shared" si="156"/>
        <v/>
      </c>
      <c r="G699" s="127"/>
      <c r="H699" s="75" t="str">
        <f t="shared" si="157"/>
        <v/>
      </c>
      <c r="I699" s="127"/>
      <c r="J699" s="75" t="str">
        <f t="shared" si="162"/>
        <v/>
      </c>
      <c r="K699" s="127"/>
      <c r="L699" s="31">
        <v>694</v>
      </c>
      <c r="M699" s="31">
        <f t="shared" si="163"/>
        <v>232</v>
      </c>
      <c r="N699" s="31">
        <f t="shared" si="158"/>
        <v>1</v>
      </c>
      <c r="O699" s="31" t="str">
        <f>IF(LEN(Q699)=0,"",DEC2HEX(MOD(HEX2DEC(INDEX(Assembler!$D$13:$D$512,M699))+N699,65536),4))</f>
        <v/>
      </c>
      <c r="P699" s="78" t="str">
        <f t="shared" si="159"/>
        <v/>
      </c>
      <c r="Q699" s="31" t="str">
        <f>INDEX(Assembler!$E$13:$G$512,M699,N699+1)</f>
        <v/>
      </c>
      <c r="R699" s="81"/>
      <c r="S699" s="31" t="str">
        <f t="shared" si="160"/>
        <v/>
      </c>
      <c r="T699" s="31">
        <f t="shared" si="164"/>
        <v>1</v>
      </c>
      <c r="U699" s="31" t="str">
        <f t="shared" si="152"/>
        <v/>
      </c>
      <c r="V699" s="31" t="str">
        <f t="shared" si="153"/>
        <v/>
      </c>
      <c r="W699" s="31" t="str">
        <f>IF(LEN(U699)=0,"",SUM(T$5:T699))</f>
        <v/>
      </c>
      <c r="X699" s="31" t="str">
        <f t="shared" si="154"/>
        <v/>
      </c>
      <c r="Y699" s="31" t="str">
        <f t="shared" si="161"/>
        <v/>
      </c>
    </row>
    <row r="700" spans="1:25" x14ac:dyDescent="0.2">
      <c r="A700" s="127"/>
      <c r="B700" s="82" t="str">
        <f t="shared" si="150"/>
        <v/>
      </c>
      <c r="C700" s="82" t="str">
        <f t="shared" si="151"/>
        <v/>
      </c>
      <c r="D700" s="127"/>
      <c r="E700" s="82" t="str">
        <f t="shared" si="155"/>
        <v/>
      </c>
      <c r="F700" s="82" t="str">
        <f t="shared" si="156"/>
        <v/>
      </c>
      <c r="G700" s="127"/>
      <c r="H700" s="75" t="str">
        <f t="shared" si="157"/>
        <v/>
      </c>
      <c r="I700" s="127"/>
      <c r="J700" s="75" t="str">
        <f t="shared" si="162"/>
        <v/>
      </c>
      <c r="K700" s="127"/>
      <c r="L700" s="31">
        <v>695</v>
      </c>
      <c r="M700" s="31">
        <f t="shared" si="163"/>
        <v>232</v>
      </c>
      <c r="N700" s="31">
        <f t="shared" si="158"/>
        <v>2</v>
      </c>
      <c r="O700" s="31" t="str">
        <f>IF(LEN(Q700)=0,"",DEC2HEX(MOD(HEX2DEC(INDEX(Assembler!$D$13:$D$512,M700))+N700,65536),4))</f>
        <v/>
      </c>
      <c r="P700" s="78" t="str">
        <f t="shared" si="159"/>
        <v/>
      </c>
      <c r="Q700" s="31" t="str">
        <f>INDEX(Assembler!$E$13:$G$512,M700,N700+1)</f>
        <v/>
      </c>
      <c r="R700" s="81"/>
      <c r="S700" s="31" t="str">
        <f t="shared" si="160"/>
        <v/>
      </c>
      <c r="T700" s="31">
        <f t="shared" si="164"/>
        <v>1</v>
      </c>
      <c r="U700" s="31" t="str">
        <f t="shared" si="152"/>
        <v/>
      </c>
      <c r="V700" s="31" t="str">
        <f t="shared" si="153"/>
        <v/>
      </c>
      <c r="W700" s="31" t="str">
        <f>IF(LEN(U700)=0,"",SUM(T$5:T700))</f>
        <v/>
      </c>
      <c r="X700" s="31" t="str">
        <f t="shared" si="154"/>
        <v/>
      </c>
      <c r="Y700" s="31" t="str">
        <f t="shared" si="161"/>
        <v/>
      </c>
    </row>
    <row r="701" spans="1:25" x14ac:dyDescent="0.2">
      <c r="A701" s="127"/>
      <c r="B701" s="82" t="str">
        <f t="shared" si="150"/>
        <v/>
      </c>
      <c r="C701" s="82" t="str">
        <f t="shared" si="151"/>
        <v/>
      </c>
      <c r="D701" s="127"/>
      <c r="E701" s="82" t="str">
        <f t="shared" si="155"/>
        <v/>
      </c>
      <c r="F701" s="82" t="str">
        <f t="shared" si="156"/>
        <v/>
      </c>
      <c r="G701" s="127"/>
      <c r="H701" s="75" t="str">
        <f t="shared" si="157"/>
        <v/>
      </c>
      <c r="I701" s="127"/>
      <c r="J701" s="75" t="str">
        <f t="shared" si="162"/>
        <v/>
      </c>
      <c r="K701" s="127"/>
      <c r="L701" s="31">
        <v>696</v>
      </c>
      <c r="M701" s="31">
        <f t="shared" si="163"/>
        <v>233</v>
      </c>
      <c r="N701" s="31">
        <f t="shared" si="158"/>
        <v>0</v>
      </c>
      <c r="O701" s="31" t="str">
        <f>IF(LEN(Q701)=0,"",DEC2HEX(MOD(HEX2DEC(INDEX(Assembler!$D$13:$D$512,M701))+N701,65536),4))</f>
        <v/>
      </c>
      <c r="P701" s="78" t="str">
        <f t="shared" si="159"/>
        <v/>
      </c>
      <c r="Q701" s="31" t="str">
        <f>INDEX(Assembler!$E$13:$G$512,M701,N701+1)</f>
        <v/>
      </c>
      <c r="R701" s="81"/>
      <c r="S701" s="31" t="str">
        <f t="shared" si="160"/>
        <v/>
      </c>
      <c r="T701" s="31">
        <f t="shared" si="164"/>
        <v>1</v>
      </c>
      <c r="U701" s="31" t="str">
        <f t="shared" si="152"/>
        <v/>
      </c>
      <c r="V701" s="31" t="str">
        <f t="shared" si="153"/>
        <v/>
      </c>
      <c r="W701" s="31" t="str">
        <f>IF(LEN(U701)=0,"",SUM(T$5:T701))</f>
        <v/>
      </c>
      <c r="X701" s="31" t="str">
        <f t="shared" si="154"/>
        <v/>
      </c>
      <c r="Y701" s="31" t="str">
        <f t="shared" si="161"/>
        <v/>
      </c>
    </row>
    <row r="702" spans="1:25" x14ac:dyDescent="0.2">
      <c r="A702" s="127"/>
      <c r="B702" s="82" t="str">
        <f t="shared" si="150"/>
        <v/>
      </c>
      <c r="C702" s="82" t="str">
        <f t="shared" si="151"/>
        <v/>
      </c>
      <c r="D702" s="127"/>
      <c r="E702" s="82" t="str">
        <f t="shared" si="155"/>
        <v/>
      </c>
      <c r="F702" s="82" t="str">
        <f t="shared" si="156"/>
        <v/>
      </c>
      <c r="G702" s="127"/>
      <c r="H702" s="75" t="str">
        <f t="shared" si="157"/>
        <v/>
      </c>
      <c r="I702" s="127"/>
      <c r="J702" s="75" t="str">
        <f t="shared" si="162"/>
        <v/>
      </c>
      <c r="K702" s="127"/>
      <c r="L702" s="31">
        <v>697</v>
      </c>
      <c r="M702" s="31">
        <f t="shared" si="163"/>
        <v>233</v>
      </c>
      <c r="N702" s="31">
        <f t="shared" si="158"/>
        <v>1</v>
      </c>
      <c r="O702" s="31" t="str">
        <f>IF(LEN(Q702)=0,"",DEC2HEX(MOD(HEX2DEC(INDEX(Assembler!$D$13:$D$512,M702))+N702,65536),4))</f>
        <v/>
      </c>
      <c r="P702" s="78" t="str">
        <f t="shared" si="159"/>
        <v/>
      </c>
      <c r="Q702" s="31" t="str">
        <f>INDEX(Assembler!$E$13:$G$512,M702,N702+1)</f>
        <v/>
      </c>
      <c r="R702" s="81"/>
      <c r="S702" s="31" t="str">
        <f t="shared" si="160"/>
        <v/>
      </c>
      <c r="T702" s="31">
        <f t="shared" si="164"/>
        <v>1</v>
      </c>
      <c r="U702" s="31" t="str">
        <f t="shared" si="152"/>
        <v/>
      </c>
      <c r="V702" s="31" t="str">
        <f t="shared" si="153"/>
        <v/>
      </c>
      <c r="W702" s="31" t="str">
        <f>IF(LEN(U702)=0,"",SUM(T$5:T702))</f>
        <v/>
      </c>
      <c r="X702" s="31" t="str">
        <f t="shared" si="154"/>
        <v/>
      </c>
      <c r="Y702" s="31" t="str">
        <f t="shared" si="161"/>
        <v/>
      </c>
    </row>
    <row r="703" spans="1:25" x14ac:dyDescent="0.2">
      <c r="A703" s="127"/>
      <c r="B703" s="82" t="str">
        <f t="shared" si="150"/>
        <v/>
      </c>
      <c r="C703" s="82" t="str">
        <f t="shared" si="151"/>
        <v/>
      </c>
      <c r="D703" s="127"/>
      <c r="E703" s="82" t="str">
        <f t="shared" si="155"/>
        <v/>
      </c>
      <c r="F703" s="82" t="str">
        <f t="shared" si="156"/>
        <v/>
      </c>
      <c r="G703" s="127"/>
      <c r="H703" s="75" t="str">
        <f t="shared" si="157"/>
        <v/>
      </c>
      <c r="I703" s="127"/>
      <c r="J703" s="75" t="str">
        <f t="shared" si="162"/>
        <v/>
      </c>
      <c r="K703" s="127"/>
      <c r="L703" s="31">
        <v>698</v>
      </c>
      <c r="M703" s="31">
        <f t="shared" si="163"/>
        <v>233</v>
      </c>
      <c r="N703" s="31">
        <f t="shared" si="158"/>
        <v>2</v>
      </c>
      <c r="O703" s="31" t="str">
        <f>IF(LEN(Q703)=0,"",DEC2HEX(MOD(HEX2DEC(INDEX(Assembler!$D$13:$D$512,M703))+N703,65536),4))</f>
        <v/>
      </c>
      <c r="P703" s="78" t="str">
        <f t="shared" si="159"/>
        <v/>
      </c>
      <c r="Q703" s="31" t="str">
        <f>INDEX(Assembler!$E$13:$G$512,M703,N703+1)</f>
        <v/>
      </c>
      <c r="R703" s="81"/>
      <c r="S703" s="31" t="str">
        <f t="shared" si="160"/>
        <v/>
      </c>
      <c r="T703" s="31">
        <f t="shared" si="164"/>
        <v>1</v>
      </c>
      <c r="U703" s="31" t="str">
        <f t="shared" si="152"/>
        <v/>
      </c>
      <c r="V703" s="31" t="str">
        <f t="shared" si="153"/>
        <v/>
      </c>
      <c r="W703" s="31" t="str">
        <f>IF(LEN(U703)=0,"",SUM(T$5:T703))</f>
        <v/>
      </c>
      <c r="X703" s="31" t="str">
        <f t="shared" si="154"/>
        <v/>
      </c>
      <c r="Y703" s="31" t="str">
        <f t="shared" si="161"/>
        <v/>
      </c>
    </row>
    <row r="704" spans="1:25" x14ac:dyDescent="0.2">
      <c r="A704" s="127"/>
      <c r="B704" s="82" t="str">
        <f t="shared" si="150"/>
        <v/>
      </c>
      <c r="C704" s="82" t="str">
        <f t="shared" si="151"/>
        <v/>
      </c>
      <c r="D704" s="127"/>
      <c r="E704" s="82" t="str">
        <f t="shared" si="155"/>
        <v/>
      </c>
      <c r="F704" s="82" t="str">
        <f t="shared" si="156"/>
        <v/>
      </c>
      <c r="G704" s="127"/>
      <c r="H704" s="75" t="str">
        <f t="shared" si="157"/>
        <v/>
      </c>
      <c r="I704" s="127"/>
      <c r="J704" s="75" t="str">
        <f t="shared" si="162"/>
        <v/>
      </c>
      <c r="K704" s="127"/>
      <c r="L704" s="31">
        <v>699</v>
      </c>
      <c r="M704" s="31">
        <f t="shared" si="163"/>
        <v>234</v>
      </c>
      <c r="N704" s="31">
        <f t="shared" si="158"/>
        <v>0</v>
      </c>
      <c r="O704" s="31" t="str">
        <f>IF(LEN(Q704)=0,"",DEC2HEX(MOD(HEX2DEC(INDEX(Assembler!$D$13:$D$512,M704))+N704,65536),4))</f>
        <v/>
      </c>
      <c r="P704" s="78" t="str">
        <f t="shared" si="159"/>
        <v/>
      </c>
      <c r="Q704" s="31" t="str">
        <f>INDEX(Assembler!$E$13:$G$512,M704,N704+1)</f>
        <v/>
      </c>
      <c r="R704" s="81"/>
      <c r="S704" s="31" t="str">
        <f t="shared" si="160"/>
        <v/>
      </c>
      <c r="T704" s="31">
        <f t="shared" si="164"/>
        <v>1</v>
      </c>
      <c r="U704" s="31" t="str">
        <f t="shared" si="152"/>
        <v/>
      </c>
      <c r="V704" s="31" t="str">
        <f t="shared" si="153"/>
        <v/>
      </c>
      <c r="W704" s="31" t="str">
        <f>IF(LEN(U704)=0,"",SUM(T$5:T704))</f>
        <v/>
      </c>
      <c r="X704" s="31" t="str">
        <f t="shared" si="154"/>
        <v/>
      </c>
      <c r="Y704" s="31" t="str">
        <f t="shared" si="161"/>
        <v/>
      </c>
    </row>
    <row r="705" spans="1:25" x14ac:dyDescent="0.2">
      <c r="A705" s="127"/>
      <c r="B705" s="82" t="str">
        <f t="shared" si="150"/>
        <v/>
      </c>
      <c r="C705" s="82" t="str">
        <f t="shared" si="151"/>
        <v/>
      </c>
      <c r="D705" s="127"/>
      <c r="E705" s="82" t="str">
        <f t="shared" si="155"/>
        <v/>
      </c>
      <c r="F705" s="82" t="str">
        <f t="shared" si="156"/>
        <v/>
      </c>
      <c r="G705" s="127"/>
      <c r="H705" s="75" t="str">
        <f t="shared" si="157"/>
        <v/>
      </c>
      <c r="I705" s="127"/>
      <c r="J705" s="75" t="str">
        <f t="shared" si="162"/>
        <v/>
      </c>
      <c r="K705" s="127"/>
      <c r="L705" s="31">
        <v>700</v>
      </c>
      <c r="M705" s="31">
        <f t="shared" si="163"/>
        <v>234</v>
      </c>
      <c r="N705" s="31">
        <f t="shared" si="158"/>
        <v>1</v>
      </c>
      <c r="O705" s="31" t="str">
        <f>IF(LEN(Q705)=0,"",DEC2HEX(MOD(HEX2DEC(INDEX(Assembler!$D$13:$D$512,M705))+N705,65536),4))</f>
        <v/>
      </c>
      <c r="P705" s="78" t="str">
        <f t="shared" si="159"/>
        <v/>
      </c>
      <c r="Q705" s="31" t="str">
        <f>INDEX(Assembler!$E$13:$G$512,M705,N705+1)</f>
        <v/>
      </c>
      <c r="R705" s="81"/>
      <c r="S705" s="31" t="str">
        <f t="shared" si="160"/>
        <v/>
      </c>
      <c r="T705" s="31">
        <f t="shared" si="164"/>
        <v>1</v>
      </c>
      <c r="U705" s="31" t="str">
        <f t="shared" si="152"/>
        <v/>
      </c>
      <c r="V705" s="31" t="str">
        <f t="shared" si="153"/>
        <v/>
      </c>
      <c r="W705" s="31" t="str">
        <f>IF(LEN(U705)=0,"",SUM(T$5:T705))</f>
        <v/>
      </c>
      <c r="X705" s="31" t="str">
        <f t="shared" si="154"/>
        <v/>
      </c>
      <c r="Y705" s="31" t="str">
        <f t="shared" si="161"/>
        <v/>
      </c>
    </row>
    <row r="706" spans="1:25" x14ac:dyDescent="0.2">
      <c r="A706" s="127"/>
      <c r="B706" s="82" t="str">
        <f t="shared" si="150"/>
        <v/>
      </c>
      <c r="C706" s="82" t="str">
        <f t="shared" si="151"/>
        <v/>
      </c>
      <c r="D706" s="127"/>
      <c r="E706" s="82" t="str">
        <f t="shared" si="155"/>
        <v/>
      </c>
      <c r="F706" s="82" t="str">
        <f t="shared" si="156"/>
        <v/>
      </c>
      <c r="G706" s="127"/>
      <c r="H706" s="75" t="str">
        <f t="shared" si="157"/>
        <v/>
      </c>
      <c r="I706" s="127"/>
      <c r="J706" s="75" t="str">
        <f t="shared" si="162"/>
        <v/>
      </c>
      <c r="K706" s="127"/>
      <c r="L706" s="31">
        <v>701</v>
      </c>
      <c r="M706" s="31">
        <f t="shared" si="163"/>
        <v>234</v>
      </c>
      <c r="N706" s="31">
        <f t="shared" si="158"/>
        <v>2</v>
      </c>
      <c r="O706" s="31" t="str">
        <f>IF(LEN(Q706)=0,"",DEC2HEX(MOD(HEX2DEC(INDEX(Assembler!$D$13:$D$512,M706))+N706,65536),4))</f>
        <v/>
      </c>
      <c r="P706" s="78" t="str">
        <f t="shared" si="159"/>
        <v/>
      </c>
      <c r="Q706" s="31" t="str">
        <f>INDEX(Assembler!$E$13:$G$512,M706,N706+1)</f>
        <v/>
      </c>
      <c r="R706" s="81"/>
      <c r="S706" s="31" t="str">
        <f t="shared" si="160"/>
        <v/>
      </c>
      <c r="T706" s="31">
        <f t="shared" si="164"/>
        <v>1</v>
      </c>
      <c r="U706" s="31" t="str">
        <f t="shared" si="152"/>
        <v/>
      </c>
      <c r="V706" s="31" t="str">
        <f t="shared" si="153"/>
        <v/>
      </c>
      <c r="W706" s="31" t="str">
        <f>IF(LEN(U706)=0,"",SUM(T$5:T706))</f>
        <v/>
      </c>
      <c r="X706" s="31" t="str">
        <f t="shared" si="154"/>
        <v/>
      </c>
      <c r="Y706" s="31" t="str">
        <f t="shared" si="161"/>
        <v/>
      </c>
    </row>
    <row r="707" spans="1:25" x14ac:dyDescent="0.2">
      <c r="A707" s="127"/>
      <c r="B707" s="82" t="str">
        <f t="shared" si="150"/>
        <v/>
      </c>
      <c r="C707" s="82" t="str">
        <f t="shared" si="151"/>
        <v/>
      </c>
      <c r="D707" s="127"/>
      <c r="E707" s="82" t="str">
        <f t="shared" si="155"/>
        <v/>
      </c>
      <c r="F707" s="82" t="str">
        <f t="shared" si="156"/>
        <v/>
      </c>
      <c r="G707" s="127"/>
      <c r="H707" s="75" t="str">
        <f t="shared" si="157"/>
        <v/>
      </c>
      <c r="I707" s="127"/>
      <c r="J707" s="75" t="str">
        <f t="shared" si="162"/>
        <v/>
      </c>
      <c r="K707" s="127"/>
      <c r="L707" s="31">
        <v>702</v>
      </c>
      <c r="M707" s="31">
        <f t="shared" si="163"/>
        <v>235</v>
      </c>
      <c r="N707" s="31">
        <f t="shared" si="158"/>
        <v>0</v>
      </c>
      <c r="O707" s="31" t="str">
        <f>IF(LEN(Q707)=0,"",DEC2HEX(MOD(HEX2DEC(INDEX(Assembler!$D$13:$D$512,M707))+N707,65536),4))</f>
        <v/>
      </c>
      <c r="P707" s="78" t="str">
        <f t="shared" si="159"/>
        <v/>
      </c>
      <c r="Q707" s="31" t="str">
        <f>INDEX(Assembler!$E$13:$G$512,M707,N707+1)</f>
        <v/>
      </c>
      <c r="R707" s="81"/>
      <c r="S707" s="31" t="str">
        <f t="shared" si="160"/>
        <v/>
      </c>
      <c r="T707" s="31">
        <f t="shared" si="164"/>
        <v>1</v>
      </c>
      <c r="U707" s="31" t="str">
        <f t="shared" si="152"/>
        <v/>
      </c>
      <c r="V707" s="31" t="str">
        <f t="shared" si="153"/>
        <v/>
      </c>
      <c r="W707" s="31" t="str">
        <f>IF(LEN(U707)=0,"",SUM(T$5:T707))</f>
        <v/>
      </c>
      <c r="X707" s="31" t="str">
        <f t="shared" si="154"/>
        <v/>
      </c>
      <c r="Y707" s="31" t="str">
        <f t="shared" si="161"/>
        <v/>
      </c>
    </row>
    <row r="708" spans="1:25" x14ac:dyDescent="0.2">
      <c r="A708" s="127"/>
      <c r="B708" s="82" t="str">
        <f t="shared" si="150"/>
        <v/>
      </c>
      <c r="C708" s="82" t="str">
        <f t="shared" si="151"/>
        <v/>
      </c>
      <c r="D708" s="127"/>
      <c r="E708" s="82" t="str">
        <f t="shared" si="155"/>
        <v/>
      </c>
      <c r="F708" s="82" t="str">
        <f t="shared" si="156"/>
        <v/>
      </c>
      <c r="G708" s="127"/>
      <c r="H708" s="75" t="str">
        <f t="shared" si="157"/>
        <v/>
      </c>
      <c r="I708" s="127"/>
      <c r="J708" s="75" t="str">
        <f t="shared" si="162"/>
        <v/>
      </c>
      <c r="K708" s="127"/>
      <c r="L708" s="31">
        <v>703</v>
      </c>
      <c r="M708" s="31">
        <f t="shared" si="163"/>
        <v>235</v>
      </c>
      <c r="N708" s="31">
        <f t="shared" si="158"/>
        <v>1</v>
      </c>
      <c r="O708" s="31" t="str">
        <f>IF(LEN(Q708)=0,"",DEC2HEX(MOD(HEX2DEC(INDEX(Assembler!$D$13:$D$512,M708))+N708,65536),4))</f>
        <v/>
      </c>
      <c r="P708" s="78" t="str">
        <f t="shared" si="159"/>
        <v/>
      </c>
      <c r="Q708" s="31" t="str">
        <f>INDEX(Assembler!$E$13:$G$512,M708,N708+1)</f>
        <v/>
      </c>
      <c r="R708" s="81"/>
      <c r="S708" s="31" t="str">
        <f t="shared" si="160"/>
        <v/>
      </c>
      <c r="T708" s="31">
        <f t="shared" si="164"/>
        <v>1</v>
      </c>
      <c r="U708" s="31" t="str">
        <f t="shared" si="152"/>
        <v/>
      </c>
      <c r="V708" s="31" t="str">
        <f t="shared" si="153"/>
        <v/>
      </c>
      <c r="W708" s="31" t="str">
        <f>IF(LEN(U708)=0,"",SUM(T$5:T708))</f>
        <v/>
      </c>
      <c r="X708" s="31" t="str">
        <f t="shared" si="154"/>
        <v/>
      </c>
      <c r="Y708" s="31" t="str">
        <f t="shared" si="161"/>
        <v/>
      </c>
    </row>
    <row r="709" spans="1:25" x14ac:dyDescent="0.2">
      <c r="A709" s="127"/>
      <c r="B709" s="82" t="str">
        <f t="shared" ref="B709:B772" si="165">IF(LEN(S709)=0,"",DEC2HEX(S709,4))</f>
        <v/>
      </c>
      <c r="C709" s="82" t="str">
        <f t="shared" ref="C709:C772" si="166">IF(LEN(B709)=0,"",VLOOKUP(B709,$O$5:$Q$1494,3,0))</f>
        <v/>
      </c>
      <c r="D709" s="127"/>
      <c r="E709" s="82" t="str">
        <f t="shared" si="155"/>
        <v/>
      </c>
      <c r="F709" s="82" t="str">
        <f t="shared" si="156"/>
        <v/>
      </c>
      <c r="G709" s="127"/>
      <c r="H709" s="75" t="str">
        <f t="shared" si="157"/>
        <v/>
      </c>
      <c r="I709" s="127"/>
      <c r="J709" s="75" t="str">
        <f t="shared" si="162"/>
        <v/>
      </c>
      <c r="K709" s="127"/>
      <c r="L709" s="31">
        <v>704</v>
      </c>
      <c r="M709" s="31">
        <f t="shared" si="163"/>
        <v>235</v>
      </c>
      <c r="N709" s="31">
        <f t="shared" si="158"/>
        <v>2</v>
      </c>
      <c r="O709" s="31" t="str">
        <f>IF(LEN(Q709)=0,"",DEC2HEX(MOD(HEX2DEC(INDEX(Assembler!$D$13:$D$512,M709))+N709,65536),4))</f>
        <v/>
      </c>
      <c r="P709" s="78" t="str">
        <f t="shared" si="159"/>
        <v/>
      </c>
      <c r="Q709" s="31" t="str">
        <f>INDEX(Assembler!$E$13:$G$512,M709,N709+1)</f>
        <v/>
      </c>
      <c r="R709" s="81"/>
      <c r="S709" s="31" t="str">
        <f t="shared" si="160"/>
        <v/>
      </c>
      <c r="T709" s="31">
        <f t="shared" si="164"/>
        <v>1</v>
      </c>
      <c r="U709" s="31" t="str">
        <f t="shared" ref="U709:U772" si="167">IF(OR(LEN(S709)=0,T709=0),"",IF(T710=1,1,IF(T711=1,2,IF(T712=1,3,IF(T713=1,4,IF(T714=1,5,IF(T715=1,6,IF(T716=1,7,IF(T717=1,8,IF(T718=1,9,IF(T719=1,10,IF(T720=1,11,IF(T721=1,12,IF(T722=1,13,IF(T723=1,14,IF(T724=1,15,16))))))))))))))))</f>
        <v/>
      </c>
      <c r="V709" s="31" t="str">
        <f t="shared" ref="V709:V772" si="168">IF(OR(LEN(S709)=0,T709=0),"",MOD(U709+HEX2DEC(LEFT(B709,2))+HEX2DEC(RIGHT(B709,2))+HEX2DEC(C709)+IF(T710=1,0,HEX2DEC(C710)+IF(T711=1,0,HEX2DEC(C711)+IF(T712=1,0,HEX2DEC(C712)+IF(T713=1,0,HEX2DEC(C713)+IF(T714=1,0,HEX2DEC(C714)+IF(T715=1,0,HEX2DEC(C715)+IF(T716=1,0,HEX2DEC(C716)+IF(T717=1,0,HEX2DEC(C717)+IF(T718=1,0,HEX2DEC(C718)+IF(T719=1,0,HEX2DEC(C719)+IF(T720=1,0,HEX2DEC(C720)+IF(T721=1,0,HEX2DEC(C721)+IF(T722=1,0,HEX2DEC(C722)+IF(T723=1,0,HEX2DEC(C723)+IF(T724=1,0,HEX2DEC(C724)))))))))))))))),256))</f>
        <v/>
      </c>
      <c r="W709" s="31" t="str">
        <f>IF(LEN(U709)=0,"",SUM(T$5:T709))</f>
        <v/>
      </c>
      <c r="X709" s="31" t="str">
        <f t="shared" ref="X709:X772" si="169">IF(LEN(W709)=0,"",CONCATENATE(":",DEC2HEX(U709,2),B709,"00",C709,IF(U709&gt;1,C710,""),IF(U709&gt;2,C711,""),IF(U709&gt;3,C712,""),IF(U709&gt;4,C713,""),IF(U709&gt;5,C714,""),IF(U709&gt;6,C715,""),IF(U709&gt;7,C716,""),IF(U709&gt;8,C717,""),IF(U709&gt;9,C718,""),IF(U709&gt;10,C719,""),IF(U709&gt;11,C720,""),IF(U709&gt;12,C721,""),IF(U709&gt;13,C722,""),IF(U709&gt;14,C723,""),IF(U709&gt;15,C724,""),DEC2HEX(MOD(-V709,256),2)))</f>
        <v/>
      </c>
      <c r="Y709" s="31" t="str">
        <f t="shared" si="161"/>
        <v/>
      </c>
    </row>
    <row r="710" spans="1:25" x14ac:dyDescent="0.2">
      <c r="A710" s="127"/>
      <c r="B710" s="82" t="str">
        <f t="shared" si="165"/>
        <v/>
      </c>
      <c r="C710" s="82" t="str">
        <f t="shared" si="166"/>
        <v/>
      </c>
      <c r="D710" s="127"/>
      <c r="E710" s="82" t="str">
        <f t="shared" ref="E710:E773" si="170">IF(LEN(B710)=0,"",DEC2OCT(HEX2DEC(B710),6))</f>
        <v/>
      </c>
      <c r="F710" s="82" t="str">
        <f t="shared" ref="F710:F773" si="171">IF(LEN(C710)=0,"",DEC2OCT(HEX2DEC(C710),3))</f>
        <v/>
      </c>
      <c r="G710" s="127"/>
      <c r="H710" s="75" t="str">
        <f t="shared" ref="H710:H773" si="172">IF(ISNA(MATCH(L710+1,$W$5:$W$1504,0)),IF(ISNA(MATCH(L710,$W$5:$W$1504,0)),"",":0000000000"),VLOOKUP(L710+1,$W$5:$X$1504,2,0))</f>
        <v/>
      </c>
      <c r="I710" s="127"/>
      <c r="J710" s="75" t="str">
        <f t="shared" si="162"/>
        <v/>
      </c>
      <c r="K710" s="127"/>
      <c r="L710" s="31">
        <v>705</v>
      </c>
      <c r="M710" s="31">
        <f t="shared" si="163"/>
        <v>236</v>
      </c>
      <c r="N710" s="31">
        <f t="shared" ref="N710:N773" si="173">MOD(L710,3)</f>
        <v>0</v>
      </c>
      <c r="O710" s="31" t="str">
        <f>IF(LEN(Q710)=0,"",DEC2HEX(MOD(HEX2DEC(INDEX(Assembler!$D$13:$D$512,M710))+N710,65536),4))</f>
        <v/>
      </c>
      <c r="P710" s="78" t="str">
        <f t="shared" ref="P710:P773" si="174">IF(LEN(O710)=0,"",VALUE(HEX2DEC(O710)))</f>
        <v/>
      </c>
      <c r="Q710" s="31" t="str">
        <f>INDEX(Assembler!$E$13:$G$512,M710,N710+1)</f>
        <v/>
      </c>
      <c r="R710" s="81"/>
      <c r="S710" s="31" t="str">
        <f t="shared" ref="S710:S773" si="175">IF(ISNUMBER(SMALL($P$5:$P$1504,L710+1)),SMALL($P$5:$P$1504,L710+1),"")</f>
        <v/>
      </c>
      <c r="T710" s="31">
        <f t="shared" si="164"/>
        <v>1</v>
      </c>
      <c r="U710" s="31" t="str">
        <f t="shared" si="167"/>
        <v/>
      </c>
      <c r="V710" s="31" t="str">
        <f t="shared" si="168"/>
        <v/>
      </c>
      <c r="W710" s="31" t="str">
        <f>IF(LEN(U710)=0,"",SUM(T$5:T710))</f>
        <v/>
      </c>
      <c r="X710" s="31" t="str">
        <f t="shared" si="169"/>
        <v/>
      </c>
      <c r="Y710" s="31" t="str">
        <f t="shared" ref="Y710:Y773" si="176">IF(LEN(X710)=0,"",CONCATENATE(MID(X710,4,4),": ",MID(X710,10,2),IF(U710&gt;1,CONCATENATE(" ",MID(X710,12,2)),""),IF(U710&gt;2,CONCATENATE(" ",MID(X710,14,2)),""),IF(U710&gt;3,CONCATENATE(" ",MID(X710,16,2)),""),IF(U710&gt;4,CONCATENATE(" ",MID(X710,18,2)),""),IF(U710&gt;5,CONCATENATE(" ",MID(X710,20,2)),""),IF(U710&gt;6,CONCATENATE(" ",MID(X710,22,2)),""),IF(U710&gt;7,CONCATENATE(" ",MID(X710,24,2)),""),IF(U710&gt;8,CONCATENATE(" ",MID(X710,26,2)),""),IF(U710&gt;9,CONCATENATE(" ",MID(X710,28,2)),""),IF(U710&gt;10,CONCATENATE(" ",MID(X710,30,2)),""),IF(U710&gt;11,CONCATENATE(" ",MID(X710,32,2)),""),IF(U710&gt;12,CONCATENATE(" ",MID(X710,34,2)),""),IF(U710&gt;13,CONCATENATE(" ",MID(X710,36,2)),""),IF(U710&gt;14,CONCATENATE(" ",MID(X710,38,2)),""),IF(U710&gt;15,CONCATENATE(" ",MID(X710,40,2)),"")))</f>
        <v/>
      </c>
    </row>
    <row r="711" spans="1:25" x14ac:dyDescent="0.2">
      <c r="A711" s="127"/>
      <c r="B711" s="82" t="str">
        <f t="shared" si="165"/>
        <v/>
      </c>
      <c r="C711" s="82" t="str">
        <f t="shared" si="166"/>
        <v/>
      </c>
      <c r="D711" s="127"/>
      <c r="E711" s="82" t="str">
        <f t="shared" si="170"/>
        <v/>
      </c>
      <c r="F711" s="82" t="str">
        <f t="shared" si="171"/>
        <v/>
      </c>
      <c r="G711" s="127"/>
      <c r="H711" s="75" t="str">
        <f t="shared" si="172"/>
        <v/>
      </c>
      <c r="I711" s="127"/>
      <c r="J711" s="75" t="str">
        <f t="shared" ref="J711:J774" si="177">IF(LEN(H710)&lt;12,"",VLOOKUP(H710,$X$5:$Y$1504,2,0))</f>
        <v/>
      </c>
      <c r="K711" s="127"/>
      <c r="L711" s="31">
        <v>706</v>
      </c>
      <c r="M711" s="31">
        <f t="shared" ref="M711:M774" si="178">INT(L711/3)+1</f>
        <v>236</v>
      </c>
      <c r="N711" s="31">
        <f t="shared" si="173"/>
        <v>1</v>
      </c>
      <c r="O711" s="31" t="str">
        <f>IF(LEN(Q711)=0,"",DEC2HEX(MOD(HEX2DEC(INDEX(Assembler!$D$13:$D$512,M711))+N711,65536),4))</f>
        <v/>
      </c>
      <c r="P711" s="78" t="str">
        <f t="shared" si="174"/>
        <v/>
      </c>
      <c r="Q711" s="31" t="str">
        <f>INDEX(Assembler!$E$13:$G$512,M711,N711+1)</f>
        <v/>
      </c>
      <c r="R711" s="81"/>
      <c r="S711" s="31" t="str">
        <f t="shared" si="175"/>
        <v/>
      </c>
      <c r="T711" s="31">
        <f t="shared" si="164"/>
        <v>1</v>
      </c>
      <c r="U711" s="31" t="str">
        <f t="shared" si="167"/>
        <v/>
      </c>
      <c r="V711" s="31" t="str">
        <f t="shared" si="168"/>
        <v/>
      </c>
      <c r="W711" s="31" t="str">
        <f>IF(LEN(U711)=0,"",SUM(T$5:T711))</f>
        <v/>
      </c>
      <c r="X711" s="31" t="str">
        <f t="shared" si="169"/>
        <v/>
      </c>
      <c r="Y711" s="31" t="str">
        <f t="shared" si="176"/>
        <v/>
      </c>
    </row>
    <row r="712" spans="1:25" x14ac:dyDescent="0.2">
      <c r="A712" s="127"/>
      <c r="B712" s="82" t="str">
        <f t="shared" si="165"/>
        <v/>
      </c>
      <c r="C712" s="82" t="str">
        <f t="shared" si="166"/>
        <v/>
      </c>
      <c r="D712" s="127"/>
      <c r="E712" s="82" t="str">
        <f t="shared" si="170"/>
        <v/>
      </c>
      <c r="F712" s="82" t="str">
        <f t="shared" si="171"/>
        <v/>
      </c>
      <c r="G712" s="127"/>
      <c r="H712" s="75" t="str">
        <f t="shared" si="172"/>
        <v/>
      </c>
      <c r="I712" s="127"/>
      <c r="J712" s="75" t="str">
        <f t="shared" si="177"/>
        <v/>
      </c>
      <c r="K712" s="127"/>
      <c r="L712" s="31">
        <v>707</v>
      </c>
      <c r="M712" s="31">
        <f t="shared" si="178"/>
        <v>236</v>
      </c>
      <c r="N712" s="31">
        <f t="shared" si="173"/>
        <v>2</v>
      </c>
      <c r="O712" s="31" t="str">
        <f>IF(LEN(Q712)=0,"",DEC2HEX(MOD(HEX2DEC(INDEX(Assembler!$D$13:$D$512,M712))+N712,65536),4))</f>
        <v/>
      </c>
      <c r="P712" s="78" t="str">
        <f t="shared" si="174"/>
        <v/>
      </c>
      <c r="Q712" s="31" t="str">
        <f>INDEX(Assembler!$E$13:$G$512,M712,N712+1)</f>
        <v/>
      </c>
      <c r="R712" s="81"/>
      <c r="S712" s="31" t="str">
        <f t="shared" si="175"/>
        <v/>
      </c>
      <c r="T712" s="31">
        <f t="shared" si="164"/>
        <v>1</v>
      </c>
      <c r="U712" s="31" t="str">
        <f t="shared" si="167"/>
        <v/>
      </c>
      <c r="V712" s="31" t="str">
        <f t="shared" si="168"/>
        <v/>
      </c>
      <c r="W712" s="31" t="str">
        <f>IF(LEN(U712)=0,"",SUM(T$5:T712))</f>
        <v/>
      </c>
      <c r="X712" s="31" t="str">
        <f t="shared" si="169"/>
        <v/>
      </c>
      <c r="Y712" s="31" t="str">
        <f t="shared" si="176"/>
        <v/>
      </c>
    </row>
    <row r="713" spans="1:25" x14ac:dyDescent="0.2">
      <c r="A713" s="127"/>
      <c r="B713" s="82" t="str">
        <f t="shared" si="165"/>
        <v/>
      </c>
      <c r="C713" s="82" t="str">
        <f t="shared" si="166"/>
        <v/>
      </c>
      <c r="D713" s="127"/>
      <c r="E713" s="82" t="str">
        <f t="shared" si="170"/>
        <v/>
      </c>
      <c r="F713" s="82" t="str">
        <f t="shared" si="171"/>
        <v/>
      </c>
      <c r="G713" s="127"/>
      <c r="H713" s="75" t="str">
        <f t="shared" si="172"/>
        <v/>
      </c>
      <c r="I713" s="127"/>
      <c r="J713" s="75" t="str">
        <f t="shared" si="177"/>
        <v/>
      </c>
      <c r="K713" s="127"/>
      <c r="L713" s="31">
        <v>708</v>
      </c>
      <c r="M713" s="31">
        <f t="shared" si="178"/>
        <v>237</v>
      </c>
      <c r="N713" s="31">
        <f t="shared" si="173"/>
        <v>0</v>
      </c>
      <c r="O713" s="31" t="str">
        <f>IF(LEN(Q713)=0,"",DEC2HEX(MOD(HEX2DEC(INDEX(Assembler!$D$13:$D$512,M713))+N713,65536),4))</f>
        <v/>
      </c>
      <c r="P713" s="78" t="str">
        <f t="shared" si="174"/>
        <v/>
      </c>
      <c r="Q713" s="31" t="str">
        <f>INDEX(Assembler!$E$13:$G$512,M713,N713+1)</f>
        <v/>
      </c>
      <c r="R713" s="81"/>
      <c r="S713" s="31" t="str">
        <f t="shared" si="175"/>
        <v/>
      </c>
      <c r="T713" s="31">
        <f t="shared" si="164"/>
        <v>1</v>
      </c>
      <c r="U713" s="31" t="str">
        <f t="shared" si="167"/>
        <v/>
      </c>
      <c r="V713" s="31" t="str">
        <f t="shared" si="168"/>
        <v/>
      </c>
      <c r="W713" s="31" t="str">
        <f>IF(LEN(U713)=0,"",SUM(T$5:T713))</f>
        <v/>
      </c>
      <c r="X713" s="31" t="str">
        <f t="shared" si="169"/>
        <v/>
      </c>
      <c r="Y713" s="31" t="str">
        <f t="shared" si="176"/>
        <v/>
      </c>
    </row>
    <row r="714" spans="1:25" x14ac:dyDescent="0.2">
      <c r="A714" s="127"/>
      <c r="B714" s="82" t="str">
        <f t="shared" si="165"/>
        <v/>
      </c>
      <c r="C714" s="82" t="str">
        <f t="shared" si="166"/>
        <v/>
      </c>
      <c r="D714" s="127"/>
      <c r="E714" s="82" t="str">
        <f t="shared" si="170"/>
        <v/>
      </c>
      <c r="F714" s="82" t="str">
        <f t="shared" si="171"/>
        <v/>
      </c>
      <c r="G714" s="127"/>
      <c r="H714" s="75" t="str">
        <f t="shared" si="172"/>
        <v/>
      </c>
      <c r="I714" s="127"/>
      <c r="J714" s="75" t="str">
        <f t="shared" si="177"/>
        <v/>
      </c>
      <c r="K714" s="127"/>
      <c r="L714" s="31">
        <v>709</v>
      </c>
      <c r="M714" s="31">
        <f t="shared" si="178"/>
        <v>237</v>
      </c>
      <c r="N714" s="31">
        <f t="shared" si="173"/>
        <v>1</v>
      </c>
      <c r="O714" s="31" t="str">
        <f>IF(LEN(Q714)=0,"",DEC2HEX(MOD(HEX2DEC(INDEX(Assembler!$D$13:$D$512,M714))+N714,65536),4))</f>
        <v/>
      </c>
      <c r="P714" s="78" t="str">
        <f t="shared" si="174"/>
        <v/>
      </c>
      <c r="Q714" s="31" t="str">
        <f>INDEX(Assembler!$E$13:$G$512,M714,N714+1)</f>
        <v/>
      </c>
      <c r="R714" s="81"/>
      <c r="S714" s="31" t="str">
        <f t="shared" si="175"/>
        <v/>
      </c>
      <c r="T714" s="31">
        <f t="shared" si="164"/>
        <v>1</v>
      </c>
      <c r="U714" s="31" t="str">
        <f t="shared" si="167"/>
        <v/>
      </c>
      <c r="V714" s="31" t="str">
        <f t="shared" si="168"/>
        <v/>
      </c>
      <c r="W714" s="31" t="str">
        <f>IF(LEN(U714)=0,"",SUM(T$5:T714))</f>
        <v/>
      </c>
      <c r="X714" s="31" t="str">
        <f t="shared" si="169"/>
        <v/>
      </c>
      <c r="Y714" s="31" t="str">
        <f t="shared" si="176"/>
        <v/>
      </c>
    </row>
    <row r="715" spans="1:25" x14ac:dyDescent="0.2">
      <c r="A715" s="127"/>
      <c r="B715" s="82" t="str">
        <f t="shared" si="165"/>
        <v/>
      </c>
      <c r="C715" s="82" t="str">
        <f t="shared" si="166"/>
        <v/>
      </c>
      <c r="D715" s="127"/>
      <c r="E715" s="82" t="str">
        <f t="shared" si="170"/>
        <v/>
      </c>
      <c r="F715" s="82" t="str">
        <f t="shared" si="171"/>
        <v/>
      </c>
      <c r="G715" s="127"/>
      <c r="H715" s="75" t="str">
        <f t="shared" si="172"/>
        <v/>
      </c>
      <c r="I715" s="127"/>
      <c r="J715" s="75" t="str">
        <f t="shared" si="177"/>
        <v/>
      </c>
      <c r="K715" s="127"/>
      <c r="L715" s="31">
        <v>710</v>
      </c>
      <c r="M715" s="31">
        <f t="shared" si="178"/>
        <v>237</v>
      </c>
      <c r="N715" s="31">
        <f t="shared" si="173"/>
        <v>2</v>
      </c>
      <c r="O715" s="31" t="str">
        <f>IF(LEN(Q715)=0,"",DEC2HEX(MOD(HEX2DEC(INDEX(Assembler!$D$13:$D$512,M715))+N715,65536),4))</f>
        <v/>
      </c>
      <c r="P715" s="78" t="str">
        <f t="shared" si="174"/>
        <v/>
      </c>
      <c r="Q715" s="31" t="str">
        <f>INDEX(Assembler!$E$13:$G$512,M715,N715+1)</f>
        <v/>
      </c>
      <c r="R715" s="81"/>
      <c r="S715" s="31" t="str">
        <f t="shared" si="175"/>
        <v/>
      </c>
      <c r="T715" s="31">
        <f t="shared" si="164"/>
        <v>1</v>
      </c>
      <c r="U715" s="31" t="str">
        <f t="shared" si="167"/>
        <v/>
      </c>
      <c r="V715" s="31" t="str">
        <f t="shared" si="168"/>
        <v/>
      </c>
      <c r="W715" s="31" t="str">
        <f>IF(LEN(U715)=0,"",SUM(T$5:T715))</f>
        <v/>
      </c>
      <c r="X715" s="31" t="str">
        <f t="shared" si="169"/>
        <v/>
      </c>
      <c r="Y715" s="31" t="str">
        <f t="shared" si="176"/>
        <v/>
      </c>
    </row>
    <row r="716" spans="1:25" x14ac:dyDescent="0.2">
      <c r="A716" s="127"/>
      <c r="B716" s="82" t="str">
        <f t="shared" si="165"/>
        <v/>
      </c>
      <c r="C716" s="82" t="str">
        <f t="shared" si="166"/>
        <v/>
      </c>
      <c r="D716" s="127"/>
      <c r="E716" s="82" t="str">
        <f t="shared" si="170"/>
        <v/>
      </c>
      <c r="F716" s="82" t="str">
        <f t="shared" si="171"/>
        <v/>
      </c>
      <c r="G716" s="127"/>
      <c r="H716" s="75" t="str">
        <f t="shared" si="172"/>
        <v/>
      </c>
      <c r="I716" s="127"/>
      <c r="J716" s="75" t="str">
        <f t="shared" si="177"/>
        <v/>
      </c>
      <c r="K716" s="127"/>
      <c r="L716" s="31">
        <v>711</v>
      </c>
      <c r="M716" s="31">
        <f t="shared" si="178"/>
        <v>238</v>
      </c>
      <c r="N716" s="31">
        <f t="shared" si="173"/>
        <v>0</v>
      </c>
      <c r="O716" s="31" t="str">
        <f>IF(LEN(Q716)=0,"",DEC2HEX(MOD(HEX2DEC(INDEX(Assembler!$D$13:$D$512,M716))+N716,65536),4))</f>
        <v/>
      </c>
      <c r="P716" s="78" t="str">
        <f t="shared" si="174"/>
        <v/>
      </c>
      <c r="Q716" s="31" t="str">
        <f>INDEX(Assembler!$E$13:$G$512,M716,N716+1)</f>
        <v/>
      </c>
      <c r="R716" s="81"/>
      <c r="S716" s="31" t="str">
        <f t="shared" si="175"/>
        <v/>
      </c>
      <c r="T716" s="31">
        <f t="shared" si="164"/>
        <v>1</v>
      </c>
      <c r="U716" s="31" t="str">
        <f t="shared" si="167"/>
        <v/>
      </c>
      <c r="V716" s="31" t="str">
        <f t="shared" si="168"/>
        <v/>
      </c>
      <c r="W716" s="31" t="str">
        <f>IF(LEN(U716)=0,"",SUM(T$5:T716))</f>
        <v/>
      </c>
      <c r="X716" s="31" t="str">
        <f t="shared" si="169"/>
        <v/>
      </c>
      <c r="Y716" s="31" t="str">
        <f t="shared" si="176"/>
        <v/>
      </c>
    </row>
    <row r="717" spans="1:25" x14ac:dyDescent="0.2">
      <c r="A717" s="127"/>
      <c r="B717" s="82" t="str">
        <f t="shared" si="165"/>
        <v/>
      </c>
      <c r="C717" s="82" t="str">
        <f t="shared" si="166"/>
        <v/>
      </c>
      <c r="D717" s="127"/>
      <c r="E717" s="82" t="str">
        <f t="shared" si="170"/>
        <v/>
      </c>
      <c r="F717" s="82" t="str">
        <f t="shared" si="171"/>
        <v/>
      </c>
      <c r="G717" s="127"/>
      <c r="H717" s="75" t="str">
        <f t="shared" si="172"/>
        <v/>
      </c>
      <c r="I717" s="127"/>
      <c r="J717" s="75" t="str">
        <f t="shared" si="177"/>
        <v/>
      </c>
      <c r="K717" s="127"/>
      <c r="L717" s="31">
        <v>712</v>
      </c>
      <c r="M717" s="31">
        <f t="shared" si="178"/>
        <v>238</v>
      </c>
      <c r="N717" s="31">
        <f t="shared" si="173"/>
        <v>1</v>
      </c>
      <c r="O717" s="31" t="str">
        <f>IF(LEN(Q717)=0,"",DEC2HEX(MOD(HEX2DEC(INDEX(Assembler!$D$13:$D$512,M717))+N717,65536),4))</f>
        <v/>
      </c>
      <c r="P717" s="78" t="str">
        <f t="shared" si="174"/>
        <v/>
      </c>
      <c r="Q717" s="31" t="str">
        <f>INDEX(Assembler!$E$13:$G$512,M717,N717+1)</f>
        <v/>
      </c>
      <c r="R717" s="81"/>
      <c r="S717" s="31" t="str">
        <f t="shared" si="175"/>
        <v/>
      </c>
      <c r="T717" s="31">
        <f t="shared" si="164"/>
        <v>1</v>
      </c>
      <c r="U717" s="31" t="str">
        <f t="shared" si="167"/>
        <v/>
      </c>
      <c r="V717" s="31" t="str">
        <f t="shared" si="168"/>
        <v/>
      </c>
      <c r="W717" s="31" t="str">
        <f>IF(LEN(U717)=0,"",SUM(T$5:T717))</f>
        <v/>
      </c>
      <c r="X717" s="31" t="str">
        <f t="shared" si="169"/>
        <v/>
      </c>
      <c r="Y717" s="31" t="str">
        <f t="shared" si="176"/>
        <v/>
      </c>
    </row>
    <row r="718" spans="1:25" x14ac:dyDescent="0.2">
      <c r="A718" s="127"/>
      <c r="B718" s="82" t="str">
        <f t="shared" si="165"/>
        <v/>
      </c>
      <c r="C718" s="82" t="str">
        <f t="shared" si="166"/>
        <v/>
      </c>
      <c r="D718" s="127"/>
      <c r="E718" s="82" t="str">
        <f t="shared" si="170"/>
        <v/>
      </c>
      <c r="F718" s="82" t="str">
        <f t="shared" si="171"/>
        <v/>
      </c>
      <c r="G718" s="127"/>
      <c r="H718" s="75" t="str">
        <f t="shared" si="172"/>
        <v/>
      </c>
      <c r="I718" s="127"/>
      <c r="J718" s="75" t="str">
        <f t="shared" si="177"/>
        <v/>
      </c>
      <c r="K718" s="127"/>
      <c r="L718" s="31">
        <v>713</v>
      </c>
      <c r="M718" s="31">
        <f t="shared" si="178"/>
        <v>238</v>
      </c>
      <c r="N718" s="31">
        <f t="shared" si="173"/>
        <v>2</v>
      </c>
      <c r="O718" s="31" t="str">
        <f>IF(LEN(Q718)=0,"",DEC2HEX(MOD(HEX2DEC(INDEX(Assembler!$D$13:$D$512,M718))+N718,65536),4))</f>
        <v/>
      </c>
      <c r="P718" s="78" t="str">
        <f t="shared" si="174"/>
        <v/>
      </c>
      <c r="Q718" s="31" t="str">
        <f>INDEX(Assembler!$E$13:$G$512,M718,N718+1)</f>
        <v/>
      </c>
      <c r="R718" s="81"/>
      <c r="S718" s="31" t="str">
        <f t="shared" si="175"/>
        <v/>
      </c>
      <c r="T718" s="31">
        <f t="shared" si="164"/>
        <v>1</v>
      </c>
      <c r="U718" s="31" t="str">
        <f t="shared" si="167"/>
        <v/>
      </c>
      <c r="V718" s="31" t="str">
        <f t="shared" si="168"/>
        <v/>
      </c>
      <c r="W718" s="31" t="str">
        <f>IF(LEN(U718)=0,"",SUM(T$5:T718))</f>
        <v/>
      </c>
      <c r="X718" s="31" t="str">
        <f t="shared" si="169"/>
        <v/>
      </c>
      <c r="Y718" s="31" t="str">
        <f t="shared" si="176"/>
        <v/>
      </c>
    </row>
    <row r="719" spans="1:25" x14ac:dyDescent="0.2">
      <c r="A719" s="127"/>
      <c r="B719" s="82" t="str">
        <f t="shared" si="165"/>
        <v/>
      </c>
      <c r="C719" s="82" t="str">
        <f t="shared" si="166"/>
        <v/>
      </c>
      <c r="D719" s="127"/>
      <c r="E719" s="82" t="str">
        <f t="shared" si="170"/>
        <v/>
      </c>
      <c r="F719" s="82" t="str">
        <f t="shared" si="171"/>
        <v/>
      </c>
      <c r="G719" s="127"/>
      <c r="H719" s="75" t="str">
        <f t="shared" si="172"/>
        <v/>
      </c>
      <c r="I719" s="127"/>
      <c r="J719" s="75" t="str">
        <f t="shared" si="177"/>
        <v/>
      </c>
      <c r="K719" s="127"/>
      <c r="L719" s="31">
        <v>714</v>
      </c>
      <c r="M719" s="31">
        <f t="shared" si="178"/>
        <v>239</v>
      </c>
      <c r="N719" s="31">
        <f t="shared" si="173"/>
        <v>0</v>
      </c>
      <c r="O719" s="31" t="str">
        <f>IF(LEN(Q719)=0,"",DEC2HEX(MOD(HEX2DEC(INDEX(Assembler!$D$13:$D$512,M719))+N719,65536),4))</f>
        <v/>
      </c>
      <c r="P719" s="78" t="str">
        <f t="shared" si="174"/>
        <v/>
      </c>
      <c r="Q719" s="31" t="str">
        <f>INDEX(Assembler!$E$13:$G$512,M719,N719+1)</f>
        <v/>
      </c>
      <c r="R719" s="81"/>
      <c r="S719" s="31" t="str">
        <f t="shared" si="175"/>
        <v/>
      </c>
      <c r="T719" s="31">
        <f t="shared" si="164"/>
        <v>1</v>
      </c>
      <c r="U719" s="31" t="str">
        <f t="shared" si="167"/>
        <v/>
      </c>
      <c r="V719" s="31" t="str">
        <f t="shared" si="168"/>
        <v/>
      </c>
      <c r="W719" s="31" t="str">
        <f>IF(LEN(U719)=0,"",SUM(T$5:T719))</f>
        <v/>
      </c>
      <c r="X719" s="31" t="str">
        <f t="shared" si="169"/>
        <v/>
      </c>
      <c r="Y719" s="31" t="str">
        <f t="shared" si="176"/>
        <v/>
      </c>
    </row>
    <row r="720" spans="1:25" x14ac:dyDescent="0.2">
      <c r="A720" s="127"/>
      <c r="B720" s="82" t="str">
        <f t="shared" si="165"/>
        <v/>
      </c>
      <c r="C720" s="82" t="str">
        <f t="shared" si="166"/>
        <v/>
      </c>
      <c r="D720" s="127"/>
      <c r="E720" s="82" t="str">
        <f t="shared" si="170"/>
        <v/>
      </c>
      <c r="F720" s="82" t="str">
        <f t="shared" si="171"/>
        <v/>
      </c>
      <c r="G720" s="127"/>
      <c r="H720" s="75" t="str">
        <f t="shared" si="172"/>
        <v/>
      </c>
      <c r="I720" s="127"/>
      <c r="J720" s="75" t="str">
        <f t="shared" si="177"/>
        <v/>
      </c>
      <c r="K720" s="127"/>
      <c r="L720" s="31">
        <v>715</v>
      </c>
      <c r="M720" s="31">
        <f t="shared" si="178"/>
        <v>239</v>
      </c>
      <c r="N720" s="31">
        <f t="shared" si="173"/>
        <v>1</v>
      </c>
      <c r="O720" s="31" t="str">
        <f>IF(LEN(Q720)=0,"",DEC2HEX(MOD(HEX2DEC(INDEX(Assembler!$D$13:$D$512,M720))+N720,65536),4))</f>
        <v/>
      </c>
      <c r="P720" s="78" t="str">
        <f t="shared" si="174"/>
        <v/>
      </c>
      <c r="Q720" s="31" t="str">
        <f>INDEX(Assembler!$E$13:$G$512,M720,N720+1)</f>
        <v/>
      </c>
      <c r="R720" s="81"/>
      <c r="S720" s="31" t="str">
        <f t="shared" si="175"/>
        <v/>
      </c>
      <c r="T720" s="31">
        <f t="shared" si="164"/>
        <v>1</v>
      </c>
      <c r="U720" s="31" t="str">
        <f t="shared" si="167"/>
        <v/>
      </c>
      <c r="V720" s="31" t="str">
        <f t="shared" si="168"/>
        <v/>
      </c>
      <c r="W720" s="31" t="str">
        <f>IF(LEN(U720)=0,"",SUM(T$5:T720))</f>
        <v/>
      </c>
      <c r="X720" s="31" t="str">
        <f t="shared" si="169"/>
        <v/>
      </c>
      <c r="Y720" s="31" t="str">
        <f t="shared" si="176"/>
        <v/>
      </c>
    </row>
    <row r="721" spans="1:25" x14ac:dyDescent="0.2">
      <c r="A721" s="127"/>
      <c r="B721" s="82" t="str">
        <f t="shared" si="165"/>
        <v/>
      </c>
      <c r="C721" s="82" t="str">
        <f t="shared" si="166"/>
        <v/>
      </c>
      <c r="D721" s="127"/>
      <c r="E721" s="82" t="str">
        <f t="shared" si="170"/>
        <v/>
      </c>
      <c r="F721" s="82" t="str">
        <f t="shared" si="171"/>
        <v/>
      </c>
      <c r="G721" s="127"/>
      <c r="H721" s="75" t="str">
        <f t="shared" si="172"/>
        <v/>
      </c>
      <c r="I721" s="127"/>
      <c r="J721" s="75" t="str">
        <f t="shared" si="177"/>
        <v/>
      </c>
      <c r="K721" s="127"/>
      <c r="L721" s="31">
        <v>716</v>
      </c>
      <c r="M721" s="31">
        <f t="shared" si="178"/>
        <v>239</v>
      </c>
      <c r="N721" s="31">
        <f t="shared" si="173"/>
        <v>2</v>
      </c>
      <c r="O721" s="31" t="str">
        <f>IF(LEN(Q721)=0,"",DEC2HEX(MOD(HEX2DEC(INDEX(Assembler!$D$13:$D$512,M721))+N721,65536),4))</f>
        <v/>
      </c>
      <c r="P721" s="78" t="str">
        <f t="shared" si="174"/>
        <v/>
      </c>
      <c r="Q721" s="31" t="str">
        <f>INDEX(Assembler!$E$13:$G$512,M721,N721+1)</f>
        <v/>
      </c>
      <c r="R721" s="81"/>
      <c r="S721" s="31" t="str">
        <f t="shared" si="175"/>
        <v/>
      </c>
      <c r="T721" s="31">
        <f t="shared" si="164"/>
        <v>1</v>
      </c>
      <c r="U721" s="31" t="str">
        <f t="shared" si="167"/>
        <v/>
      </c>
      <c r="V721" s="31" t="str">
        <f t="shared" si="168"/>
        <v/>
      </c>
      <c r="W721" s="31" t="str">
        <f>IF(LEN(U721)=0,"",SUM(T$5:T721))</f>
        <v/>
      </c>
      <c r="X721" s="31" t="str">
        <f t="shared" si="169"/>
        <v/>
      </c>
      <c r="Y721" s="31" t="str">
        <f t="shared" si="176"/>
        <v/>
      </c>
    </row>
    <row r="722" spans="1:25" x14ac:dyDescent="0.2">
      <c r="A722" s="127"/>
      <c r="B722" s="82" t="str">
        <f t="shared" si="165"/>
        <v/>
      </c>
      <c r="C722" s="82" t="str">
        <f t="shared" si="166"/>
        <v/>
      </c>
      <c r="D722" s="127"/>
      <c r="E722" s="82" t="str">
        <f t="shared" si="170"/>
        <v/>
      </c>
      <c r="F722" s="82" t="str">
        <f t="shared" si="171"/>
        <v/>
      </c>
      <c r="G722" s="127"/>
      <c r="H722" s="75" t="str">
        <f t="shared" si="172"/>
        <v/>
      </c>
      <c r="I722" s="127"/>
      <c r="J722" s="75" t="str">
        <f t="shared" si="177"/>
        <v/>
      </c>
      <c r="K722" s="127"/>
      <c r="L722" s="31">
        <v>717</v>
      </c>
      <c r="M722" s="31">
        <f t="shared" si="178"/>
        <v>240</v>
      </c>
      <c r="N722" s="31">
        <f t="shared" si="173"/>
        <v>0</v>
      </c>
      <c r="O722" s="31" t="str">
        <f>IF(LEN(Q722)=0,"",DEC2HEX(MOD(HEX2DEC(INDEX(Assembler!$D$13:$D$512,M722))+N722,65536),4))</f>
        <v/>
      </c>
      <c r="P722" s="78" t="str">
        <f t="shared" si="174"/>
        <v/>
      </c>
      <c r="Q722" s="31" t="str">
        <f>INDEX(Assembler!$E$13:$G$512,M722,N722+1)</f>
        <v/>
      </c>
      <c r="R722" s="81"/>
      <c r="S722" s="31" t="str">
        <f t="shared" si="175"/>
        <v/>
      </c>
      <c r="T722" s="31">
        <f t="shared" ref="T722:T785" si="179">IF(LEN(S722)=0,1,IF(S722-1=S721,IF(L722&lt;16,0,IF(SUM(T707:T721)=0,1,0)),1))</f>
        <v>1</v>
      </c>
      <c r="U722" s="31" t="str">
        <f t="shared" si="167"/>
        <v/>
      </c>
      <c r="V722" s="31" t="str">
        <f t="shared" si="168"/>
        <v/>
      </c>
      <c r="W722" s="31" t="str">
        <f>IF(LEN(U722)=0,"",SUM(T$5:T722))</f>
        <v/>
      </c>
      <c r="X722" s="31" t="str">
        <f t="shared" si="169"/>
        <v/>
      </c>
      <c r="Y722" s="31" t="str">
        <f t="shared" si="176"/>
        <v/>
      </c>
    </row>
    <row r="723" spans="1:25" x14ac:dyDescent="0.2">
      <c r="A723" s="127"/>
      <c r="B723" s="82" t="str">
        <f t="shared" si="165"/>
        <v/>
      </c>
      <c r="C723" s="82" t="str">
        <f t="shared" si="166"/>
        <v/>
      </c>
      <c r="D723" s="127"/>
      <c r="E723" s="82" t="str">
        <f t="shared" si="170"/>
        <v/>
      </c>
      <c r="F723" s="82" t="str">
        <f t="shared" si="171"/>
        <v/>
      </c>
      <c r="G723" s="127"/>
      <c r="H723" s="75" t="str">
        <f t="shared" si="172"/>
        <v/>
      </c>
      <c r="I723" s="127"/>
      <c r="J723" s="75" t="str">
        <f t="shared" si="177"/>
        <v/>
      </c>
      <c r="K723" s="127"/>
      <c r="L723" s="31">
        <v>718</v>
      </c>
      <c r="M723" s="31">
        <f t="shared" si="178"/>
        <v>240</v>
      </c>
      <c r="N723" s="31">
        <f t="shared" si="173"/>
        <v>1</v>
      </c>
      <c r="O723" s="31" t="str">
        <f>IF(LEN(Q723)=0,"",DEC2HEX(MOD(HEX2DEC(INDEX(Assembler!$D$13:$D$512,M723))+N723,65536),4))</f>
        <v/>
      </c>
      <c r="P723" s="78" t="str">
        <f t="shared" si="174"/>
        <v/>
      </c>
      <c r="Q723" s="31" t="str">
        <f>INDEX(Assembler!$E$13:$G$512,M723,N723+1)</f>
        <v/>
      </c>
      <c r="R723" s="81"/>
      <c r="S723" s="31" t="str">
        <f t="shared" si="175"/>
        <v/>
      </c>
      <c r="T723" s="31">
        <f t="shared" si="179"/>
        <v>1</v>
      </c>
      <c r="U723" s="31" t="str">
        <f t="shared" si="167"/>
        <v/>
      </c>
      <c r="V723" s="31" t="str">
        <f t="shared" si="168"/>
        <v/>
      </c>
      <c r="W723" s="31" t="str">
        <f>IF(LEN(U723)=0,"",SUM(T$5:T723))</f>
        <v/>
      </c>
      <c r="X723" s="31" t="str">
        <f t="shared" si="169"/>
        <v/>
      </c>
      <c r="Y723" s="31" t="str">
        <f t="shared" si="176"/>
        <v/>
      </c>
    </row>
    <row r="724" spans="1:25" x14ac:dyDescent="0.2">
      <c r="A724" s="127"/>
      <c r="B724" s="82" t="str">
        <f t="shared" si="165"/>
        <v/>
      </c>
      <c r="C724" s="82" t="str">
        <f t="shared" si="166"/>
        <v/>
      </c>
      <c r="D724" s="127"/>
      <c r="E724" s="82" t="str">
        <f t="shared" si="170"/>
        <v/>
      </c>
      <c r="F724" s="82" t="str">
        <f t="shared" si="171"/>
        <v/>
      </c>
      <c r="G724" s="127"/>
      <c r="H724" s="75" t="str">
        <f t="shared" si="172"/>
        <v/>
      </c>
      <c r="I724" s="127"/>
      <c r="J724" s="75" t="str">
        <f t="shared" si="177"/>
        <v/>
      </c>
      <c r="K724" s="127"/>
      <c r="L724" s="31">
        <v>719</v>
      </c>
      <c r="M724" s="31">
        <f t="shared" si="178"/>
        <v>240</v>
      </c>
      <c r="N724" s="31">
        <f t="shared" si="173"/>
        <v>2</v>
      </c>
      <c r="O724" s="31" t="str">
        <f>IF(LEN(Q724)=0,"",DEC2HEX(MOD(HEX2DEC(INDEX(Assembler!$D$13:$D$512,M724))+N724,65536),4))</f>
        <v/>
      </c>
      <c r="P724" s="78" t="str">
        <f t="shared" si="174"/>
        <v/>
      </c>
      <c r="Q724" s="31" t="str">
        <f>INDEX(Assembler!$E$13:$G$512,M724,N724+1)</f>
        <v/>
      </c>
      <c r="R724" s="81"/>
      <c r="S724" s="31" t="str">
        <f t="shared" si="175"/>
        <v/>
      </c>
      <c r="T724" s="31">
        <f t="shared" si="179"/>
        <v>1</v>
      </c>
      <c r="U724" s="31" t="str">
        <f t="shared" si="167"/>
        <v/>
      </c>
      <c r="V724" s="31" t="str">
        <f t="shared" si="168"/>
        <v/>
      </c>
      <c r="W724" s="31" t="str">
        <f>IF(LEN(U724)=0,"",SUM(T$5:T724))</f>
        <v/>
      </c>
      <c r="X724" s="31" t="str">
        <f t="shared" si="169"/>
        <v/>
      </c>
      <c r="Y724" s="31" t="str">
        <f t="shared" si="176"/>
        <v/>
      </c>
    </row>
    <row r="725" spans="1:25" x14ac:dyDescent="0.2">
      <c r="A725" s="127"/>
      <c r="B725" s="82" t="str">
        <f t="shared" si="165"/>
        <v/>
      </c>
      <c r="C725" s="82" t="str">
        <f t="shared" si="166"/>
        <v/>
      </c>
      <c r="D725" s="127"/>
      <c r="E725" s="82" t="str">
        <f t="shared" si="170"/>
        <v/>
      </c>
      <c r="F725" s="82" t="str">
        <f t="shared" si="171"/>
        <v/>
      </c>
      <c r="G725" s="127"/>
      <c r="H725" s="75" t="str">
        <f t="shared" si="172"/>
        <v/>
      </c>
      <c r="I725" s="127"/>
      <c r="J725" s="75" t="str">
        <f t="shared" si="177"/>
        <v/>
      </c>
      <c r="K725" s="127"/>
      <c r="L725" s="31">
        <v>720</v>
      </c>
      <c r="M725" s="31">
        <f t="shared" si="178"/>
        <v>241</v>
      </c>
      <c r="N725" s="31">
        <f t="shared" si="173"/>
        <v>0</v>
      </c>
      <c r="O725" s="31" t="str">
        <f>IF(LEN(Q725)=0,"",DEC2HEX(MOD(HEX2DEC(INDEX(Assembler!$D$13:$D$512,M725))+N725,65536),4))</f>
        <v/>
      </c>
      <c r="P725" s="78" t="str">
        <f t="shared" si="174"/>
        <v/>
      </c>
      <c r="Q725" s="31" t="str">
        <f>INDEX(Assembler!$E$13:$G$512,M725,N725+1)</f>
        <v/>
      </c>
      <c r="R725" s="81"/>
      <c r="S725" s="31" t="str">
        <f t="shared" si="175"/>
        <v/>
      </c>
      <c r="T725" s="31">
        <f t="shared" si="179"/>
        <v>1</v>
      </c>
      <c r="U725" s="31" t="str">
        <f t="shared" si="167"/>
        <v/>
      </c>
      <c r="V725" s="31" t="str">
        <f t="shared" si="168"/>
        <v/>
      </c>
      <c r="W725" s="31" t="str">
        <f>IF(LEN(U725)=0,"",SUM(T$5:T725))</f>
        <v/>
      </c>
      <c r="X725" s="31" t="str">
        <f t="shared" si="169"/>
        <v/>
      </c>
      <c r="Y725" s="31" t="str">
        <f t="shared" si="176"/>
        <v/>
      </c>
    </row>
    <row r="726" spans="1:25" x14ac:dyDescent="0.2">
      <c r="A726" s="127"/>
      <c r="B726" s="82" t="str">
        <f t="shared" si="165"/>
        <v/>
      </c>
      <c r="C726" s="82" t="str">
        <f t="shared" si="166"/>
        <v/>
      </c>
      <c r="D726" s="127"/>
      <c r="E726" s="82" t="str">
        <f t="shared" si="170"/>
        <v/>
      </c>
      <c r="F726" s="82" t="str">
        <f t="shared" si="171"/>
        <v/>
      </c>
      <c r="G726" s="127"/>
      <c r="H726" s="75" t="str">
        <f t="shared" si="172"/>
        <v/>
      </c>
      <c r="I726" s="127"/>
      <c r="J726" s="75" t="str">
        <f t="shared" si="177"/>
        <v/>
      </c>
      <c r="K726" s="127"/>
      <c r="L726" s="31">
        <v>721</v>
      </c>
      <c r="M726" s="31">
        <f t="shared" si="178"/>
        <v>241</v>
      </c>
      <c r="N726" s="31">
        <f t="shared" si="173"/>
        <v>1</v>
      </c>
      <c r="O726" s="31" t="str">
        <f>IF(LEN(Q726)=0,"",DEC2HEX(MOD(HEX2DEC(INDEX(Assembler!$D$13:$D$512,M726))+N726,65536),4))</f>
        <v/>
      </c>
      <c r="P726" s="78" t="str">
        <f t="shared" si="174"/>
        <v/>
      </c>
      <c r="Q726" s="31" t="str">
        <f>INDEX(Assembler!$E$13:$G$512,M726,N726+1)</f>
        <v/>
      </c>
      <c r="R726" s="81"/>
      <c r="S726" s="31" t="str">
        <f t="shared" si="175"/>
        <v/>
      </c>
      <c r="T726" s="31">
        <f t="shared" si="179"/>
        <v>1</v>
      </c>
      <c r="U726" s="31" t="str">
        <f t="shared" si="167"/>
        <v/>
      </c>
      <c r="V726" s="31" t="str">
        <f t="shared" si="168"/>
        <v/>
      </c>
      <c r="W726" s="31" t="str">
        <f>IF(LEN(U726)=0,"",SUM(T$5:T726))</f>
        <v/>
      </c>
      <c r="X726" s="31" t="str">
        <f t="shared" si="169"/>
        <v/>
      </c>
      <c r="Y726" s="31" t="str">
        <f t="shared" si="176"/>
        <v/>
      </c>
    </row>
    <row r="727" spans="1:25" x14ac:dyDescent="0.2">
      <c r="A727" s="127"/>
      <c r="B727" s="82" t="str">
        <f t="shared" si="165"/>
        <v/>
      </c>
      <c r="C727" s="82" t="str">
        <f t="shared" si="166"/>
        <v/>
      </c>
      <c r="D727" s="127"/>
      <c r="E727" s="82" t="str">
        <f t="shared" si="170"/>
        <v/>
      </c>
      <c r="F727" s="82" t="str">
        <f t="shared" si="171"/>
        <v/>
      </c>
      <c r="G727" s="127"/>
      <c r="H727" s="75" t="str">
        <f t="shared" si="172"/>
        <v/>
      </c>
      <c r="I727" s="127"/>
      <c r="J727" s="75" t="str">
        <f t="shared" si="177"/>
        <v/>
      </c>
      <c r="K727" s="127"/>
      <c r="L727" s="31">
        <v>722</v>
      </c>
      <c r="M727" s="31">
        <f t="shared" si="178"/>
        <v>241</v>
      </c>
      <c r="N727" s="31">
        <f t="shared" si="173"/>
        <v>2</v>
      </c>
      <c r="O727" s="31" t="str">
        <f>IF(LEN(Q727)=0,"",DEC2HEX(MOD(HEX2DEC(INDEX(Assembler!$D$13:$D$512,M727))+N727,65536),4))</f>
        <v/>
      </c>
      <c r="P727" s="78" t="str">
        <f t="shared" si="174"/>
        <v/>
      </c>
      <c r="Q727" s="31" t="str">
        <f>INDEX(Assembler!$E$13:$G$512,M727,N727+1)</f>
        <v/>
      </c>
      <c r="R727" s="81"/>
      <c r="S727" s="31" t="str">
        <f t="shared" si="175"/>
        <v/>
      </c>
      <c r="T727" s="31">
        <f t="shared" si="179"/>
        <v>1</v>
      </c>
      <c r="U727" s="31" t="str">
        <f t="shared" si="167"/>
        <v/>
      </c>
      <c r="V727" s="31" t="str">
        <f t="shared" si="168"/>
        <v/>
      </c>
      <c r="W727" s="31" t="str">
        <f>IF(LEN(U727)=0,"",SUM(T$5:T727))</f>
        <v/>
      </c>
      <c r="X727" s="31" t="str">
        <f t="shared" si="169"/>
        <v/>
      </c>
      <c r="Y727" s="31" t="str">
        <f t="shared" si="176"/>
        <v/>
      </c>
    </row>
    <row r="728" spans="1:25" x14ac:dyDescent="0.2">
      <c r="A728" s="127"/>
      <c r="B728" s="82" t="str">
        <f t="shared" si="165"/>
        <v/>
      </c>
      <c r="C728" s="82" t="str">
        <f t="shared" si="166"/>
        <v/>
      </c>
      <c r="D728" s="127"/>
      <c r="E728" s="82" t="str">
        <f t="shared" si="170"/>
        <v/>
      </c>
      <c r="F728" s="82" t="str">
        <f t="shared" si="171"/>
        <v/>
      </c>
      <c r="G728" s="127"/>
      <c r="H728" s="75" t="str">
        <f t="shared" si="172"/>
        <v/>
      </c>
      <c r="I728" s="127"/>
      <c r="J728" s="75" t="str">
        <f t="shared" si="177"/>
        <v/>
      </c>
      <c r="K728" s="127"/>
      <c r="L728" s="31">
        <v>723</v>
      </c>
      <c r="M728" s="31">
        <f t="shared" si="178"/>
        <v>242</v>
      </c>
      <c r="N728" s="31">
        <f t="shared" si="173"/>
        <v>0</v>
      </c>
      <c r="O728" s="31" t="str">
        <f>IF(LEN(Q728)=0,"",DEC2HEX(MOD(HEX2DEC(INDEX(Assembler!$D$13:$D$512,M728))+N728,65536),4))</f>
        <v/>
      </c>
      <c r="P728" s="78" t="str">
        <f t="shared" si="174"/>
        <v/>
      </c>
      <c r="Q728" s="31" t="str">
        <f>INDEX(Assembler!$E$13:$G$512,M728,N728+1)</f>
        <v/>
      </c>
      <c r="R728" s="81"/>
      <c r="S728" s="31" t="str">
        <f t="shared" si="175"/>
        <v/>
      </c>
      <c r="T728" s="31">
        <f t="shared" si="179"/>
        <v>1</v>
      </c>
      <c r="U728" s="31" t="str">
        <f t="shared" si="167"/>
        <v/>
      </c>
      <c r="V728" s="31" t="str">
        <f t="shared" si="168"/>
        <v/>
      </c>
      <c r="W728" s="31" t="str">
        <f>IF(LEN(U728)=0,"",SUM(T$5:T728))</f>
        <v/>
      </c>
      <c r="X728" s="31" t="str">
        <f t="shared" si="169"/>
        <v/>
      </c>
      <c r="Y728" s="31" t="str">
        <f t="shared" si="176"/>
        <v/>
      </c>
    </row>
    <row r="729" spans="1:25" x14ac:dyDescent="0.2">
      <c r="A729" s="127"/>
      <c r="B729" s="82" t="str">
        <f t="shared" si="165"/>
        <v/>
      </c>
      <c r="C729" s="82" t="str">
        <f t="shared" si="166"/>
        <v/>
      </c>
      <c r="D729" s="127"/>
      <c r="E729" s="82" t="str">
        <f t="shared" si="170"/>
        <v/>
      </c>
      <c r="F729" s="82" t="str">
        <f t="shared" si="171"/>
        <v/>
      </c>
      <c r="G729" s="127"/>
      <c r="H729" s="75" t="str">
        <f t="shared" si="172"/>
        <v/>
      </c>
      <c r="I729" s="127"/>
      <c r="J729" s="75" t="str">
        <f t="shared" si="177"/>
        <v/>
      </c>
      <c r="K729" s="127"/>
      <c r="L729" s="31">
        <v>724</v>
      </c>
      <c r="M729" s="31">
        <f t="shared" si="178"/>
        <v>242</v>
      </c>
      <c r="N729" s="31">
        <f t="shared" si="173"/>
        <v>1</v>
      </c>
      <c r="O729" s="31" t="str">
        <f>IF(LEN(Q729)=0,"",DEC2HEX(MOD(HEX2DEC(INDEX(Assembler!$D$13:$D$512,M729))+N729,65536),4))</f>
        <v/>
      </c>
      <c r="P729" s="78" t="str">
        <f t="shared" si="174"/>
        <v/>
      </c>
      <c r="Q729" s="31" t="str">
        <f>INDEX(Assembler!$E$13:$G$512,M729,N729+1)</f>
        <v/>
      </c>
      <c r="R729" s="81"/>
      <c r="S729" s="31" t="str">
        <f t="shared" si="175"/>
        <v/>
      </c>
      <c r="T729" s="31">
        <f t="shared" si="179"/>
        <v>1</v>
      </c>
      <c r="U729" s="31" t="str">
        <f t="shared" si="167"/>
        <v/>
      </c>
      <c r="V729" s="31" t="str">
        <f t="shared" si="168"/>
        <v/>
      </c>
      <c r="W729" s="31" t="str">
        <f>IF(LEN(U729)=0,"",SUM(T$5:T729))</f>
        <v/>
      </c>
      <c r="X729" s="31" t="str">
        <f t="shared" si="169"/>
        <v/>
      </c>
      <c r="Y729" s="31" t="str">
        <f t="shared" si="176"/>
        <v/>
      </c>
    </row>
    <row r="730" spans="1:25" x14ac:dyDescent="0.2">
      <c r="A730" s="127"/>
      <c r="B730" s="82" t="str">
        <f t="shared" si="165"/>
        <v/>
      </c>
      <c r="C730" s="82" t="str">
        <f t="shared" si="166"/>
        <v/>
      </c>
      <c r="D730" s="127"/>
      <c r="E730" s="82" t="str">
        <f t="shared" si="170"/>
        <v/>
      </c>
      <c r="F730" s="82" t="str">
        <f t="shared" si="171"/>
        <v/>
      </c>
      <c r="G730" s="127"/>
      <c r="H730" s="75" t="str">
        <f t="shared" si="172"/>
        <v/>
      </c>
      <c r="I730" s="127"/>
      <c r="J730" s="75" t="str">
        <f t="shared" si="177"/>
        <v/>
      </c>
      <c r="K730" s="127"/>
      <c r="L730" s="31">
        <v>725</v>
      </c>
      <c r="M730" s="31">
        <f t="shared" si="178"/>
        <v>242</v>
      </c>
      <c r="N730" s="31">
        <f t="shared" si="173"/>
        <v>2</v>
      </c>
      <c r="O730" s="31" t="str">
        <f>IF(LEN(Q730)=0,"",DEC2HEX(MOD(HEX2DEC(INDEX(Assembler!$D$13:$D$512,M730))+N730,65536),4))</f>
        <v/>
      </c>
      <c r="P730" s="78" t="str">
        <f t="shared" si="174"/>
        <v/>
      </c>
      <c r="Q730" s="31" t="str">
        <f>INDEX(Assembler!$E$13:$G$512,M730,N730+1)</f>
        <v/>
      </c>
      <c r="R730" s="81"/>
      <c r="S730" s="31" t="str">
        <f t="shared" si="175"/>
        <v/>
      </c>
      <c r="T730" s="31">
        <f t="shared" si="179"/>
        <v>1</v>
      </c>
      <c r="U730" s="31" t="str">
        <f t="shared" si="167"/>
        <v/>
      </c>
      <c r="V730" s="31" t="str">
        <f t="shared" si="168"/>
        <v/>
      </c>
      <c r="W730" s="31" t="str">
        <f>IF(LEN(U730)=0,"",SUM(T$5:T730))</f>
        <v/>
      </c>
      <c r="X730" s="31" t="str">
        <f t="shared" si="169"/>
        <v/>
      </c>
      <c r="Y730" s="31" t="str">
        <f t="shared" si="176"/>
        <v/>
      </c>
    </row>
    <row r="731" spans="1:25" x14ac:dyDescent="0.2">
      <c r="A731" s="127"/>
      <c r="B731" s="82" t="str">
        <f t="shared" si="165"/>
        <v/>
      </c>
      <c r="C731" s="82" t="str">
        <f t="shared" si="166"/>
        <v/>
      </c>
      <c r="D731" s="127"/>
      <c r="E731" s="82" t="str">
        <f t="shared" si="170"/>
        <v/>
      </c>
      <c r="F731" s="82" t="str">
        <f t="shared" si="171"/>
        <v/>
      </c>
      <c r="G731" s="127"/>
      <c r="H731" s="75" t="str">
        <f t="shared" si="172"/>
        <v/>
      </c>
      <c r="I731" s="127"/>
      <c r="J731" s="75" t="str">
        <f t="shared" si="177"/>
        <v/>
      </c>
      <c r="K731" s="127"/>
      <c r="L731" s="31">
        <v>726</v>
      </c>
      <c r="M731" s="31">
        <f t="shared" si="178"/>
        <v>243</v>
      </c>
      <c r="N731" s="31">
        <f t="shared" si="173"/>
        <v>0</v>
      </c>
      <c r="O731" s="31" t="str">
        <f>IF(LEN(Q731)=0,"",DEC2HEX(MOD(HEX2DEC(INDEX(Assembler!$D$13:$D$512,M731))+N731,65536),4))</f>
        <v/>
      </c>
      <c r="P731" s="78" t="str">
        <f t="shared" si="174"/>
        <v/>
      </c>
      <c r="Q731" s="31" t="str">
        <f>INDEX(Assembler!$E$13:$G$512,M731,N731+1)</f>
        <v/>
      </c>
      <c r="R731" s="81"/>
      <c r="S731" s="31" t="str">
        <f t="shared" si="175"/>
        <v/>
      </c>
      <c r="T731" s="31">
        <f t="shared" si="179"/>
        <v>1</v>
      </c>
      <c r="U731" s="31" t="str">
        <f t="shared" si="167"/>
        <v/>
      </c>
      <c r="V731" s="31" t="str">
        <f t="shared" si="168"/>
        <v/>
      </c>
      <c r="W731" s="31" t="str">
        <f>IF(LEN(U731)=0,"",SUM(T$5:T731))</f>
        <v/>
      </c>
      <c r="X731" s="31" t="str">
        <f t="shared" si="169"/>
        <v/>
      </c>
      <c r="Y731" s="31" t="str">
        <f t="shared" si="176"/>
        <v/>
      </c>
    </row>
    <row r="732" spans="1:25" x14ac:dyDescent="0.2">
      <c r="A732" s="127"/>
      <c r="B732" s="82" t="str">
        <f t="shared" si="165"/>
        <v/>
      </c>
      <c r="C732" s="82" t="str">
        <f t="shared" si="166"/>
        <v/>
      </c>
      <c r="D732" s="127"/>
      <c r="E732" s="82" t="str">
        <f t="shared" si="170"/>
        <v/>
      </c>
      <c r="F732" s="82" t="str">
        <f t="shared" si="171"/>
        <v/>
      </c>
      <c r="G732" s="127"/>
      <c r="H732" s="75" t="str">
        <f t="shared" si="172"/>
        <v/>
      </c>
      <c r="I732" s="127"/>
      <c r="J732" s="75" t="str">
        <f t="shared" si="177"/>
        <v/>
      </c>
      <c r="K732" s="127"/>
      <c r="L732" s="31">
        <v>727</v>
      </c>
      <c r="M732" s="31">
        <f t="shared" si="178"/>
        <v>243</v>
      </c>
      <c r="N732" s="31">
        <f t="shared" si="173"/>
        <v>1</v>
      </c>
      <c r="O732" s="31" t="str">
        <f>IF(LEN(Q732)=0,"",DEC2HEX(MOD(HEX2DEC(INDEX(Assembler!$D$13:$D$512,M732))+N732,65536),4))</f>
        <v/>
      </c>
      <c r="P732" s="78" t="str">
        <f t="shared" si="174"/>
        <v/>
      </c>
      <c r="Q732" s="31" t="str">
        <f>INDEX(Assembler!$E$13:$G$512,M732,N732+1)</f>
        <v/>
      </c>
      <c r="R732" s="81"/>
      <c r="S732" s="31" t="str">
        <f t="shared" si="175"/>
        <v/>
      </c>
      <c r="T732" s="31">
        <f t="shared" si="179"/>
        <v>1</v>
      </c>
      <c r="U732" s="31" t="str">
        <f t="shared" si="167"/>
        <v/>
      </c>
      <c r="V732" s="31" t="str">
        <f t="shared" si="168"/>
        <v/>
      </c>
      <c r="W732" s="31" t="str">
        <f>IF(LEN(U732)=0,"",SUM(T$5:T732))</f>
        <v/>
      </c>
      <c r="X732" s="31" t="str">
        <f t="shared" si="169"/>
        <v/>
      </c>
      <c r="Y732" s="31" t="str">
        <f t="shared" si="176"/>
        <v/>
      </c>
    </row>
    <row r="733" spans="1:25" x14ac:dyDescent="0.2">
      <c r="A733" s="127"/>
      <c r="B733" s="82" t="str">
        <f t="shared" si="165"/>
        <v/>
      </c>
      <c r="C733" s="82" t="str">
        <f t="shared" si="166"/>
        <v/>
      </c>
      <c r="D733" s="127"/>
      <c r="E733" s="82" t="str">
        <f t="shared" si="170"/>
        <v/>
      </c>
      <c r="F733" s="82" t="str">
        <f t="shared" si="171"/>
        <v/>
      </c>
      <c r="G733" s="127"/>
      <c r="H733" s="75" t="str">
        <f t="shared" si="172"/>
        <v/>
      </c>
      <c r="I733" s="127"/>
      <c r="J733" s="75" t="str">
        <f t="shared" si="177"/>
        <v/>
      </c>
      <c r="K733" s="127"/>
      <c r="L733" s="31">
        <v>728</v>
      </c>
      <c r="M733" s="31">
        <f t="shared" si="178"/>
        <v>243</v>
      </c>
      <c r="N733" s="31">
        <f t="shared" si="173"/>
        <v>2</v>
      </c>
      <c r="O733" s="31" t="str">
        <f>IF(LEN(Q733)=0,"",DEC2HEX(MOD(HEX2DEC(INDEX(Assembler!$D$13:$D$512,M733))+N733,65536),4))</f>
        <v/>
      </c>
      <c r="P733" s="78" t="str">
        <f t="shared" si="174"/>
        <v/>
      </c>
      <c r="Q733" s="31" t="str">
        <f>INDEX(Assembler!$E$13:$G$512,M733,N733+1)</f>
        <v/>
      </c>
      <c r="R733" s="81"/>
      <c r="S733" s="31" t="str">
        <f t="shared" si="175"/>
        <v/>
      </c>
      <c r="T733" s="31">
        <f t="shared" si="179"/>
        <v>1</v>
      </c>
      <c r="U733" s="31" t="str">
        <f t="shared" si="167"/>
        <v/>
      </c>
      <c r="V733" s="31" t="str">
        <f t="shared" si="168"/>
        <v/>
      </c>
      <c r="W733" s="31" t="str">
        <f>IF(LEN(U733)=0,"",SUM(T$5:T733))</f>
        <v/>
      </c>
      <c r="X733" s="31" t="str">
        <f t="shared" si="169"/>
        <v/>
      </c>
      <c r="Y733" s="31" t="str">
        <f t="shared" si="176"/>
        <v/>
      </c>
    </row>
    <row r="734" spans="1:25" x14ac:dyDescent="0.2">
      <c r="A734" s="127"/>
      <c r="B734" s="82" t="str">
        <f t="shared" si="165"/>
        <v/>
      </c>
      <c r="C734" s="82" t="str">
        <f t="shared" si="166"/>
        <v/>
      </c>
      <c r="D734" s="127"/>
      <c r="E734" s="82" t="str">
        <f t="shared" si="170"/>
        <v/>
      </c>
      <c r="F734" s="82" t="str">
        <f t="shared" si="171"/>
        <v/>
      </c>
      <c r="G734" s="127"/>
      <c r="H734" s="75" t="str">
        <f t="shared" si="172"/>
        <v/>
      </c>
      <c r="I734" s="127"/>
      <c r="J734" s="75" t="str">
        <f t="shared" si="177"/>
        <v/>
      </c>
      <c r="K734" s="127"/>
      <c r="L734" s="31">
        <v>729</v>
      </c>
      <c r="M734" s="31">
        <f t="shared" si="178"/>
        <v>244</v>
      </c>
      <c r="N734" s="31">
        <f t="shared" si="173"/>
        <v>0</v>
      </c>
      <c r="O734" s="31" t="str">
        <f>IF(LEN(Q734)=0,"",DEC2HEX(MOD(HEX2DEC(INDEX(Assembler!$D$13:$D$512,M734))+N734,65536),4))</f>
        <v/>
      </c>
      <c r="P734" s="78" t="str">
        <f t="shared" si="174"/>
        <v/>
      </c>
      <c r="Q734" s="31" t="str">
        <f>INDEX(Assembler!$E$13:$G$512,M734,N734+1)</f>
        <v/>
      </c>
      <c r="R734" s="81"/>
      <c r="S734" s="31" t="str">
        <f t="shared" si="175"/>
        <v/>
      </c>
      <c r="T734" s="31">
        <f t="shared" si="179"/>
        <v>1</v>
      </c>
      <c r="U734" s="31" t="str">
        <f t="shared" si="167"/>
        <v/>
      </c>
      <c r="V734" s="31" t="str">
        <f t="shared" si="168"/>
        <v/>
      </c>
      <c r="W734" s="31" t="str">
        <f>IF(LEN(U734)=0,"",SUM(T$5:T734))</f>
        <v/>
      </c>
      <c r="X734" s="31" t="str">
        <f t="shared" si="169"/>
        <v/>
      </c>
      <c r="Y734" s="31" t="str">
        <f t="shared" si="176"/>
        <v/>
      </c>
    </row>
    <row r="735" spans="1:25" x14ac:dyDescent="0.2">
      <c r="A735" s="127"/>
      <c r="B735" s="82" t="str">
        <f t="shared" si="165"/>
        <v/>
      </c>
      <c r="C735" s="82" t="str">
        <f t="shared" si="166"/>
        <v/>
      </c>
      <c r="D735" s="127"/>
      <c r="E735" s="82" t="str">
        <f t="shared" si="170"/>
        <v/>
      </c>
      <c r="F735" s="82" t="str">
        <f t="shared" si="171"/>
        <v/>
      </c>
      <c r="G735" s="127"/>
      <c r="H735" s="75" t="str">
        <f t="shared" si="172"/>
        <v/>
      </c>
      <c r="I735" s="127"/>
      <c r="J735" s="75" t="str">
        <f t="shared" si="177"/>
        <v/>
      </c>
      <c r="K735" s="127"/>
      <c r="L735" s="31">
        <v>730</v>
      </c>
      <c r="M735" s="31">
        <f t="shared" si="178"/>
        <v>244</v>
      </c>
      <c r="N735" s="31">
        <f t="shared" si="173"/>
        <v>1</v>
      </c>
      <c r="O735" s="31" t="str">
        <f>IF(LEN(Q735)=0,"",DEC2HEX(MOD(HEX2DEC(INDEX(Assembler!$D$13:$D$512,M735))+N735,65536),4))</f>
        <v/>
      </c>
      <c r="P735" s="78" t="str">
        <f t="shared" si="174"/>
        <v/>
      </c>
      <c r="Q735" s="31" t="str">
        <f>INDEX(Assembler!$E$13:$G$512,M735,N735+1)</f>
        <v/>
      </c>
      <c r="R735" s="81"/>
      <c r="S735" s="31" t="str">
        <f t="shared" si="175"/>
        <v/>
      </c>
      <c r="T735" s="31">
        <f t="shared" si="179"/>
        <v>1</v>
      </c>
      <c r="U735" s="31" t="str">
        <f t="shared" si="167"/>
        <v/>
      </c>
      <c r="V735" s="31" t="str">
        <f t="shared" si="168"/>
        <v/>
      </c>
      <c r="W735" s="31" t="str">
        <f>IF(LEN(U735)=0,"",SUM(T$5:T735))</f>
        <v/>
      </c>
      <c r="X735" s="31" t="str">
        <f t="shared" si="169"/>
        <v/>
      </c>
      <c r="Y735" s="31" t="str">
        <f t="shared" si="176"/>
        <v/>
      </c>
    </row>
    <row r="736" spans="1:25" x14ac:dyDescent="0.2">
      <c r="A736" s="127"/>
      <c r="B736" s="82" t="str">
        <f t="shared" si="165"/>
        <v/>
      </c>
      <c r="C736" s="82" t="str">
        <f t="shared" si="166"/>
        <v/>
      </c>
      <c r="D736" s="127"/>
      <c r="E736" s="82" t="str">
        <f t="shared" si="170"/>
        <v/>
      </c>
      <c r="F736" s="82" t="str">
        <f t="shared" si="171"/>
        <v/>
      </c>
      <c r="G736" s="127"/>
      <c r="H736" s="75" t="str">
        <f t="shared" si="172"/>
        <v/>
      </c>
      <c r="I736" s="127"/>
      <c r="J736" s="75" t="str">
        <f t="shared" si="177"/>
        <v/>
      </c>
      <c r="K736" s="127"/>
      <c r="L736" s="31">
        <v>731</v>
      </c>
      <c r="M736" s="31">
        <f t="shared" si="178"/>
        <v>244</v>
      </c>
      <c r="N736" s="31">
        <f t="shared" si="173"/>
        <v>2</v>
      </c>
      <c r="O736" s="31" t="str">
        <f>IF(LEN(Q736)=0,"",DEC2HEX(MOD(HEX2DEC(INDEX(Assembler!$D$13:$D$512,M736))+N736,65536),4))</f>
        <v/>
      </c>
      <c r="P736" s="78" t="str">
        <f t="shared" si="174"/>
        <v/>
      </c>
      <c r="Q736" s="31" t="str">
        <f>INDEX(Assembler!$E$13:$G$512,M736,N736+1)</f>
        <v/>
      </c>
      <c r="R736" s="81"/>
      <c r="S736" s="31" t="str">
        <f t="shared" si="175"/>
        <v/>
      </c>
      <c r="T736" s="31">
        <f t="shared" si="179"/>
        <v>1</v>
      </c>
      <c r="U736" s="31" t="str">
        <f t="shared" si="167"/>
        <v/>
      </c>
      <c r="V736" s="31" t="str">
        <f t="shared" si="168"/>
        <v/>
      </c>
      <c r="W736" s="31" t="str">
        <f>IF(LEN(U736)=0,"",SUM(T$5:T736))</f>
        <v/>
      </c>
      <c r="X736" s="31" t="str">
        <f t="shared" si="169"/>
        <v/>
      </c>
      <c r="Y736" s="31" t="str">
        <f t="shared" si="176"/>
        <v/>
      </c>
    </row>
    <row r="737" spans="1:25" x14ac:dyDescent="0.2">
      <c r="A737" s="127"/>
      <c r="B737" s="82" t="str">
        <f t="shared" si="165"/>
        <v/>
      </c>
      <c r="C737" s="82" t="str">
        <f t="shared" si="166"/>
        <v/>
      </c>
      <c r="D737" s="127"/>
      <c r="E737" s="82" t="str">
        <f t="shared" si="170"/>
        <v/>
      </c>
      <c r="F737" s="82" t="str">
        <f t="shared" si="171"/>
        <v/>
      </c>
      <c r="G737" s="127"/>
      <c r="H737" s="75" t="str">
        <f t="shared" si="172"/>
        <v/>
      </c>
      <c r="I737" s="127"/>
      <c r="J737" s="75" t="str">
        <f t="shared" si="177"/>
        <v/>
      </c>
      <c r="K737" s="127"/>
      <c r="L737" s="31">
        <v>732</v>
      </c>
      <c r="M737" s="31">
        <f t="shared" si="178"/>
        <v>245</v>
      </c>
      <c r="N737" s="31">
        <f t="shared" si="173"/>
        <v>0</v>
      </c>
      <c r="O737" s="31" t="str">
        <f>IF(LEN(Q737)=0,"",DEC2HEX(MOD(HEX2DEC(INDEX(Assembler!$D$13:$D$512,M737))+N737,65536),4))</f>
        <v/>
      </c>
      <c r="P737" s="78" t="str">
        <f t="shared" si="174"/>
        <v/>
      </c>
      <c r="Q737" s="31" t="str">
        <f>INDEX(Assembler!$E$13:$G$512,M737,N737+1)</f>
        <v/>
      </c>
      <c r="R737" s="81"/>
      <c r="S737" s="31" t="str">
        <f t="shared" si="175"/>
        <v/>
      </c>
      <c r="T737" s="31">
        <f t="shared" si="179"/>
        <v>1</v>
      </c>
      <c r="U737" s="31" t="str">
        <f t="shared" si="167"/>
        <v/>
      </c>
      <c r="V737" s="31" t="str">
        <f t="shared" si="168"/>
        <v/>
      </c>
      <c r="W737" s="31" t="str">
        <f>IF(LEN(U737)=0,"",SUM(T$5:T737))</f>
        <v/>
      </c>
      <c r="X737" s="31" t="str">
        <f t="shared" si="169"/>
        <v/>
      </c>
      <c r="Y737" s="31" t="str">
        <f t="shared" si="176"/>
        <v/>
      </c>
    </row>
    <row r="738" spans="1:25" x14ac:dyDescent="0.2">
      <c r="A738" s="127"/>
      <c r="B738" s="82" t="str">
        <f t="shared" si="165"/>
        <v/>
      </c>
      <c r="C738" s="82" t="str">
        <f t="shared" si="166"/>
        <v/>
      </c>
      <c r="D738" s="127"/>
      <c r="E738" s="82" t="str">
        <f t="shared" si="170"/>
        <v/>
      </c>
      <c r="F738" s="82" t="str">
        <f t="shared" si="171"/>
        <v/>
      </c>
      <c r="G738" s="127"/>
      <c r="H738" s="75" t="str">
        <f t="shared" si="172"/>
        <v/>
      </c>
      <c r="I738" s="127"/>
      <c r="J738" s="75" t="str">
        <f t="shared" si="177"/>
        <v/>
      </c>
      <c r="K738" s="127"/>
      <c r="L738" s="31">
        <v>733</v>
      </c>
      <c r="M738" s="31">
        <f t="shared" si="178"/>
        <v>245</v>
      </c>
      <c r="N738" s="31">
        <f t="shared" si="173"/>
        <v>1</v>
      </c>
      <c r="O738" s="31" t="str">
        <f>IF(LEN(Q738)=0,"",DEC2HEX(MOD(HEX2DEC(INDEX(Assembler!$D$13:$D$512,M738))+N738,65536),4))</f>
        <v/>
      </c>
      <c r="P738" s="78" t="str">
        <f t="shared" si="174"/>
        <v/>
      </c>
      <c r="Q738" s="31" t="str">
        <f>INDEX(Assembler!$E$13:$G$512,M738,N738+1)</f>
        <v/>
      </c>
      <c r="R738" s="81"/>
      <c r="S738" s="31" t="str">
        <f t="shared" si="175"/>
        <v/>
      </c>
      <c r="T738" s="31">
        <f t="shared" si="179"/>
        <v>1</v>
      </c>
      <c r="U738" s="31" t="str">
        <f t="shared" si="167"/>
        <v/>
      </c>
      <c r="V738" s="31" t="str">
        <f t="shared" si="168"/>
        <v/>
      </c>
      <c r="W738" s="31" t="str">
        <f>IF(LEN(U738)=0,"",SUM(T$5:T738))</f>
        <v/>
      </c>
      <c r="X738" s="31" t="str">
        <f t="shared" si="169"/>
        <v/>
      </c>
      <c r="Y738" s="31" t="str">
        <f t="shared" si="176"/>
        <v/>
      </c>
    </row>
    <row r="739" spans="1:25" x14ac:dyDescent="0.2">
      <c r="A739" s="127"/>
      <c r="B739" s="82" t="str">
        <f t="shared" si="165"/>
        <v/>
      </c>
      <c r="C739" s="82" t="str">
        <f t="shared" si="166"/>
        <v/>
      </c>
      <c r="D739" s="127"/>
      <c r="E739" s="82" t="str">
        <f t="shared" si="170"/>
        <v/>
      </c>
      <c r="F739" s="82" t="str">
        <f t="shared" si="171"/>
        <v/>
      </c>
      <c r="G739" s="127"/>
      <c r="H739" s="75" t="str">
        <f t="shared" si="172"/>
        <v/>
      </c>
      <c r="I739" s="127"/>
      <c r="J739" s="75" t="str">
        <f t="shared" si="177"/>
        <v/>
      </c>
      <c r="K739" s="127"/>
      <c r="L739" s="31">
        <v>734</v>
      </c>
      <c r="M739" s="31">
        <f t="shared" si="178"/>
        <v>245</v>
      </c>
      <c r="N739" s="31">
        <f t="shared" si="173"/>
        <v>2</v>
      </c>
      <c r="O739" s="31" t="str">
        <f>IF(LEN(Q739)=0,"",DEC2HEX(MOD(HEX2DEC(INDEX(Assembler!$D$13:$D$512,M739))+N739,65536),4))</f>
        <v/>
      </c>
      <c r="P739" s="78" t="str">
        <f t="shared" si="174"/>
        <v/>
      </c>
      <c r="Q739" s="31" t="str">
        <f>INDEX(Assembler!$E$13:$G$512,M739,N739+1)</f>
        <v/>
      </c>
      <c r="R739" s="81"/>
      <c r="S739" s="31" t="str">
        <f t="shared" si="175"/>
        <v/>
      </c>
      <c r="T739" s="31">
        <f t="shared" si="179"/>
        <v>1</v>
      </c>
      <c r="U739" s="31" t="str">
        <f t="shared" si="167"/>
        <v/>
      </c>
      <c r="V739" s="31" t="str">
        <f t="shared" si="168"/>
        <v/>
      </c>
      <c r="W739" s="31" t="str">
        <f>IF(LEN(U739)=0,"",SUM(T$5:T739))</f>
        <v/>
      </c>
      <c r="X739" s="31" t="str">
        <f t="shared" si="169"/>
        <v/>
      </c>
      <c r="Y739" s="31" t="str">
        <f t="shared" si="176"/>
        <v/>
      </c>
    </row>
    <row r="740" spans="1:25" x14ac:dyDescent="0.2">
      <c r="A740" s="127"/>
      <c r="B740" s="82" t="str">
        <f t="shared" si="165"/>
        <v/>
      </c>
      <c r="C740" s="82" t="str">
        <f t="shared" si="166"/>
        <v/>
      </c>
      <c r="D740" s="127"/>
      <c r="E740" s="82" t="str">
        <f t="shared" si="170"/>
        <v/>
      </c>
      <c r="F740" s="82" t="str">
        <f t="shared" si="171"/>
        <v/>
      </c>
      <c r="G740" s="127"/>
      <c r="H740" s="75" t="str">
        <f t="shared" si="172"/>
        <v/>
      </c>
      <c r="I740" s="127"/>
      <c r="J740" s="75" t="str">
        <f t="shared" si="177"/>
        <v/>
      </c>
      <c r="K740" s="127"/>
      <c r="L740" s="31">
        <v>735</v>
      </c>
      <c r="M740" s="31">
        <f t="shared" si="178"/>
        <v>246</v>
      </c>
      <c r="N740" s="31">
        <f t="shared" si="173"/>
        <v>0</v>
      </c>
      <c r="O740" s="31" t="str">
        <f>IF(LEN(Q740)=0,"",DEC2HEX(MOD(HEX2DEC(INDEX(Assembler!$D$13:$D$512,M740))+N740,65536),4))</f>
        <v/>
      </c>
      <c r="P740" s="78" t="str">
        <f t="shared" si="174"/>
        <v/>
      </c>
      <c r="Q740" s="31" t="str">
        <f>INDEX(Assembler!$E$13:$G$512,M740,N740+1)</f>
        <v/>
      </c>
      <c r="R740" s="81"/>
      <c r="S740" s="31" t="str">
        <f t="shared" si="175"/>
        <v/>
      </c>
      <c r="T740" s="31">
        <f t="shared" si="179"/>
        <v>1</v>
      </c>
      <c r="U740" s="31" t="str">
        <f t="shared" si="167"/>
        <v/>
      </c>
      <c r="V740" s="31" t="str">
        <f t="shared" si="168"/>
        <v/>
      </c>
      <c r="W740" s="31" t="str">
        <f>IF(LEN(U740)=0,"",SUM(T$5:T740))</f>
        <v/>
      </c>
      <c r="X740" s="31" t="str">
        <f t="shared" si="169"/>
        <v/>
      </c>
      <c r="Y740" s="31" t="str">
        <f t="shared" si="176"/>
        <v/>
      </c>
    </row>
    <row r="741" spans="1:25" x14ac:dyDescent="0.2">
      <c r="A741" s="127"/>
      <c r="B741" s="82" t="str">
        <f t="shared" si="165"/>
        <v/>
      </c>
      <c r="C741" s="82" t="str">
        <f t="shared" si="166"/>
        <v/>
      </c>
      <c r="D741" s="127"/>
      <c r="E741" s="82" t="str">
        <f t="shared" si="170"/>
        <v/>
      </c>
      <c r="F741" s="82" t="str">
        <f t="shared" si="171"/>
        <v/>
      </c>
      <c r="G741" s="127"/>
      <c r="H741" s="75" t="str">
        <f t="shared" si="172"/>
        <v/>
      </c>
      <c r="I741" s="127"/>
      <c r="J741" s="75" t="str">
        <f t="shared" si="177"/>
        <v/>
      </c>
      <c r="K741" s="127"/>
      <c r="L741" s="31">
        <v>736</v>
      </c>
      <c r="M741" s="31">
        <f t="shared" si="178"/>
        <v>246</v>
      </c>
      <c r="N741" s="31">
        <f t="shared" si="173"/>
        <v>1</v>
      </c>
      <c r="O741" s="31" t="str">
        <f>IF(LEN(Q741)=0,"",DEC2HEX(MOD(HEX2DEC(INDEX(Assembler!$D$13:$D$512,M741))+N741,65536),4))</f>
        <v/>
      </c>
      <c r="P741" s="78" t="str">
        <f t="shared" si="174"/>
        <v/>
      </c>
      <c r="Q741" s="31" t="str">
        <f>INDEX(Assembler!$E$13:$G$512,M741,N741+1)</f>
        <v/>
      </c>
      <c r="R741" s="81"/>
      <c r="S741" s="31" t="str">
        <f t="shared" si="175"/>
        <v/>
      </c>
      <c r="T741" s="31">
        <f t="shared" si="179"/>
        <v>1</v>
      </c>
      <c r="U741" s="31" t="str">
        <f t="shared" si="167"/>
        <v/>
      </c>
      <c r="V741" s="31" t="str">
        <f t="shared" si="168"/>
        <v/>
      </c>
      <c r="W741" s="31" t="str">
        <f>IF(LEN(U741)=0,"",SUM(T$5:T741))</f>
        <v/>
      </c>
      <c r="X741" s="31" t="str">
        <f t="shared" si="169"/>
        <v/>
      </c>
      <c r="Y741" s="31" t="str">
        <f t="shared" si="176"/>
        <v/>
      </c>
    </row>
    <row r="742" spans="1:25" x14ac:dyDescent="0.2">
      <c r="A742" s="127"/>
      <c r="B742" s="82" t="str">
        <f t="shared" si="165"/>
        <v/>
      </c>
      <c r="C742" s="82" t="str">
        <f t="shared" si="166"/>
        <v/>
      </c>
      <c r="D742" s="127"/>
      <c r="E742" s="82" t="str">
        <f t="shared" si="170"/>
        <v/>
      </c>
      <c r="F742" s="82" t="str">
        <f t="shared" si="171"/>
        <v/>
      </c>
      <c r="G742" s="127"/>
      <c r="H742" s="75" t="str">
        <f t="shared" si="172"/>
        <v/>
      </c>
      <c r="I742" s="127"/>
      <c r="J742" s="75" t="str">
        <f t="shared" si="177"/>
        <v/>
      </c>
      <c r="K742" s="127"/>
      <c r="L742" s="31">
        <v>737</v>
      </c>
      <c r="M742" s="31">
        <f t="shared" si="178"/>
        <v>246</v>
      </c>
      <c r="N742" s="31">
        <f t="shared" si="173"/>
        <v>2</v>
      </c>
      <c r="O742" s="31" t="str">
        <f>IF(LEN(Q742)=0,"",DEC2HEX(MOD(HEX2DEC(INDEX(Assembler!$D$13:$D$512,M742))+N742,65536),4))</f>
        <v/>
      </c>
      <c r="P742" s="78" t="str">
        <f t="shared" si="174"/>
        <v/>
      </c>
      <c r="Q742" s="31" t="str">
        <f>INDEX(Assembler!$E$13:$G$512,M742,N742+1)</f>
        <v/>
      </c>
      <c r="R742" s="81"/>
      <c r="S742" s="31" t="str">
        <f t="shared" si="175"/>
        <v/>
      </c>
      <c r="T742" s="31">
        <f t="shared" si="179"/>
        <v>1</v>
      </c>
      <c r="U742" s="31" t="str">
        <f t="shared" si="167"/>
        <v/>
      </c>
      <c r="V742" s="31" t="str">
        <f t="shared" si="168"/>
        <v/>
      </c>
      <c r="W742" s="31" t="str">
        <f>IF(LEN(U742)=0,"",SUM(T$5:T742))</f>
        <v/>
      </c>
      <c r="X742" s="31" t="str">
        <f t="shared" si="169"/>
        <v/>
      </c>
      <c r="Y742" s="31" t="str">
        <f t="shared" si="176"/>
        <v/>
      </c>
    </row>
    <row r="743" spans="1:25" x14ac:dyDescent="0.2">
      <c r="A743" s="127"/>
      <c r="B743" s="82" t="str">
        <f t="shared" si="165"/>
        <v/>
      </c>
      <c r="C743" s="82" t="str">
        <f t="shared" si="166"/>
        <v/>
      </c>
      <c r="D743" s="127"/>
      <c r="E743" s="82" t="str">
        <f t="shared" si="170"/>
        <v/>
      </c>
      <c r="F743" s="82" t="str">
        <f t="shared" si="171"/>
        <v/>
      </c>
      <c r="G743" s="127"/>
      <c r="H743" s="75" t="str">
        <f t="shared" si="172"/>
        <v/>
      </c>
      <c r="I743" s="127"/>
      <c r="J743" s="75" t="str">
        <f t="shared" si="177"/>
        <v/>
      </c>
      <c r="K743" s="127"/>
      <c r="L743" s="31">
        <v>738</v>
      </c>
      <c r="M743" s="31">
        <f t="shared" si="178"/>
        <v>247</v>
      </c>
      <c r="N743" s="31">
        <f t="shared" si="173"/>
        <v>0</v>
      </c>
      <c r="O743" s="31" t="str">
        <f>IF(LEN(Q743)=0,"",DEC2HEX(MOD(HEX2DEC(INDEX(Assembler!$D$13:$D$512,M743))+N743,65536),4))</f>
        <v/>
      </c>
      <c r="P743" s="78" t="str">
        <f t="shared" si="174"/>
        <v/>
      </c>
      <c r="Q743" s="31" t="str">
        <f>INDEX(Assembler!$E$13:$G$512,M743,N743+1)</f>
        <v/>
      </c>
      <c r="R743" s="81"/>
      <c r="S743" s="31" t="str">
        <f t="shared" si="175"/>
        <v/>
      </c>
      <c r="T743" s="31">
        <f t="shared" si="179"/>
        <v>1</v>
      </c>
      <c r="U743" s="31" t="str">
        <f t="shared" si="167"/>
        <v/>
      </c>
      <c r="V743" s="31" t="str">
        <f t="shared" si="168"/>
        <v/>
      </c>
      <c r="W743" s="31" t="str">
        <f>IF(LEN(U743)=0,"",SUM(T$5:T743))</f>
        <v/>
      </c>
      <c r="X743" s="31" t="str">
        <f t="shared" si="169"/>
        <v/>
      </c>
      <c r="Y743" s="31" t="str">
        <f t="shared" si="176"/>
        <v/>
      </c>
    </row>
    <row r="744" spans="1:25" x14ac:dyDescent="0.2">
      <c r="A744" s="127"/>
      <c r="B744" s="82" t="str">
        <f t="shared" si="165"/>
        <v/>
      </c>
      <c r="C744" s="82" t="str">
        <f t="shared" si="166"/>
        <v/>
      </c>
      <c r="D744" s="127"/>
      <c r="E744" s="82" t="str">
        <f t="shared" si="170"/>
        <v/>
      </c>
      <c r="F744" s="82" t="str">
        <f t="shared" si="171"/>
        <v/>
      </c>
      <c r="G744" s="127"/>
      <c r="H744" s="75" t="str">
        <f t="shared" si="172"/>
        <v/>
      </c>
      <c r="I744" s="127"/>
      <c r="J744" s="75" t="str">
        <f t="shared" si="177"/>
        <v/>
      </c>
      <c r="K744" s="127"/>
      <c r="L744" s="31">
        <v>739</v>
      </c>
      <c r="M744" s="31">
        <f t="shared" si="178"/>
        <v>247</v>
      </c>
      <c r="N744" s="31">
        <f t="shared" si="173"/>
        <v>1</v>
      </c>
      <c r="O744" s="31" t="str">
        <f>IF(LEN(Q744)=0,"",DEC2HEX(MOD(HEX2DEC(INDEX(Assembler!$D$13:$D$512,M744))+N744,65536),4))</f>
        <v/>
      </c>
      <c r="P744" s="78" t="str">
        <f t="shared" si="174"/>
        <v/>
      </c>
      <c r="Q744" s="31" t="str">
        <f>INDEX(Assembler!$E$13:$G$512,M744,N744+1)</f>
        <v/>
      </c>
      <c r="R744" s="81"/>
      <c r="S744" s="31" t="str">
        <f t="shared" si="175"/>
        <v/>
      </c>
      <c r="T744" s="31">
        <f t="shared" si="179"/>
        <v>1</v>
      </c>
      <c r="U744" s="31" t="str">
        <f t="shared" si="167"/>
        <v/>
      </c>
      <c r="V744" s="31" t="str">
        <f t="shared" si="168"/>
        <v/>
      </c>
      <c r="W744" s="31" t="str">
        <f>IF(LEN(U744)=0,"",SUM(T$5:T744))</f>
        <v/>
      </c>
      <c r="X744" s="31" t="str">
        <f t="shared" si="169"/>
        <v/>
      </c>
      <c r="Y744" s="31" t="str">
        <f t="shared" si="176"/>
        <v/>
      </c>
    </row>
    <row r="745" spans="1:25" x14ac:dyDescent="0.2">
      <c r="A745" s="127"/>
      <c r="B745" s="82" t="str">
        <f t="shared" si="165"/>
        <v/>
      </c>
      <c r="C745" s="82" t="str">
        <f t="shared" si="166"/>
        <v/>
      </c>
      <c r="D745" s="127"/>
      <c r="E745" s="82" t="str">
        <f t="shared" si="170"/>
        <v/>
      </c>
      <c r="F745" s="82" t="str">
        <f t="shared" si="171"/>
        <v/>
      </c>
      <c r="G745" s="127"/>
      <c r="H745" s="75" t="str">
        <f t="shared" si="172"/>
        <v/>
      </c>
      <c r="I745" s="127"/>
      <c r="J745" s="75" t="str">
        <f t="shared" si="177"/>
        <v/>
      </c>
      <c r="K745" s="127"/>
      <c r="L745" s="31">
        <v>740</v>
      </c>
      <c r="M745" s="31">
        <f t="shared" si="178"/>
        <v>247</v>
      </c>
      <c r="N745" s="31">
        <f t="shared" si="173"/>
        <v>2</v>
      </c>
      <c r="O745" s="31" t="str">
        <f>IF(LEN(Q745)=0,"",DEC2HEX(MOD(HEX2DEC(INDEX(Assembler!$D$13:$D$512,M745))+N745,65536),4))</f>
        <v/>
      </c>
      <c r="P745" s="78" t="str">
        <f t="shared" si="174"/>
        <v/>
      </c>
      <c r="Q745" s="31" t="str">
        <f>INDEX(Assembler!$E$13:$G$512,M745,N745+1)</f>
        <v/>
      </c>
      <c r="R745" s="81"/>
      <c r="S745" s="31" t="str">
        <f t="shared" si="175"/>
        <v/>
      </c>
      <c r="T745" s="31">
        <f t="shared" si="179"/>
        <v>1</v>
      </c>
      <c r="U745" s="31" t="str">
        <f t="shared" si="167"/>
        <v/>
      </c>
      <c r="V745" s="31" t="str">
        <f t="shared" si="168"/>
        <v/>
      </c>
      <c r="W745" s="31" t="str">
        <f>IF(LEN(U745)=0,"",SUM(T$5:T745))</f>
        <v/>
      </c>
      <c r="X745" s="31" t="str">
        <f t="shared" si="169"/>
        <v/>
      </c>
      <c r="Y745" s="31" t="str">
        <f t="shared" si="176"/>
        <v/>
      </c>
    </row>
    <row r="746" spans="1:25" x14ac:dyDescent="0.2">
      <c r="A746" s="127"/>
      <c r="B746" s="82" t="str">
        <f t="shared" si="165"/>
        <v/>
      </c>
      <c r="C746" s="82" t="str">
        <f t="shared" si="166"/>
        <v/>
      </c>
      <c r="D746" s="127"/>
      <c r="E746" s="82" t="str">
        <f t="shared" si="170"/>
        <v/>
      </c>
      <c r="F746" s="82" t="str">
        <f t="shared" si="171"/>
        <v/>
      </c>
      <c r="G746" s="127"/>
      <c r="H746" s="75" t="str">
        <f t="shared" si="172"/>
        <v/>
      </c>
      <c r="I746" s="127"/>
      <c r="J746" s="75" t="str">
        <f t="shared" si="177"/>
        <v/>
      </c>
      <c r="K746" s="127"/>
      <c r="L746" s="31">
        <v>741</v>
      </c>
      <c r="M746" s="31">
        <f t="shared" si="178"/>
        <v>248</v>
      </c>
      <c r="N746" s="31">
        <f t="shared" si="173"/>
        <v>0</v>
      </c>
      <c r="O746" s="31" t="str">
        <f>IF(LEN(Q746)=0,"",DEC2HEX(MOD(HEX2DEC(INDEX(Assembler!$D$13:$D$512,M746))+N746,65536),4))</f>
        <v/>
      </c>
      <c r="P746" s="78" t="str">
        <f t="shared" si="174"/>
        <v/>
      </c>
      <c r="Q746" s="31" t="str">
        <f>INDEX(Assembler!$E$13:$G$512,M746,N746+1)</f>
        <v/>
      </c>
      <c r="R746" s="81"/>
      <c r="S746" s="31" t="str">
        <f t="shared" si="175"/>
        <v/>
      </c>
      <c r="T746" s="31">
        <f t="shared" si="179"/>
        <v>1</v>
      </c>
      <c r="U746" s="31" t="str">
        <f t="shared" si="167"/>
        <v/>
      </c>
      <c r="V746" s="31" t="str">
        <f t="shared" si="168"/>
        <v/>
      </c>
      <c r="W746" s="31" t="str">
        <f>IF(LEN(U746)=0,"",SUM(T$5:T746))</f>
        <v/>
      </c>
      <c r="X746" s="31" t="str">
        <f t="shared" si="169"/>
        <v/>
      </c>
      <c r="Y746" s="31" t="str">
        <f t="shared" si="176"/>
        <v/>
      </c>
    </row>
    <row r="747" spans="1:25" x14ac:dyDescent="0.2">
      <c r="A747" s="127"/>
      <c r="B747" s="82" t="str">
        <f t="shared" si="165"/>
        <v/>
      </c>
      <c r="C747" s="82" t="str">
        <f t="shared" si="166"/>
        <v/>
      </c>
      <c r="D747" s="127"/>
      <c r="E747" s="82" t="str">
        <f t="shared" si="170"/>
        <v/>
      </c>
      <c r="F747" s="82" t="str">
        <f t="shared" si="171"/>
        <v/>
      </c>
      <c r="G747" s="127"/>
      <c r="H747" s="75" t="str">
        <f t="shared" si="172"/>
        <v/>
      </c>
      <c r="I747" s="127"/>
      <c r="J747" s="75" t="str">
        <f t="shared" si="177"/>
        <v/>
      </c>
      <c r="K747" s="127"/>
      <c r="L747" s="31">
        <v>742</v>
      </c>
      <c r="M747" s="31">
        <f t="shared" si="178"/>
        <v>248</v>
      </c>
      <c r="N747" s="31">
        <f t="shared" si="173"/>
        <v>1</v>
      </c>
      <c r="O747" s="31" t="str">
        <f>IF(LEN(Q747)=0,"",DEC2HEX(MOD(HEX2DEC(INDEX(Assembler!$D$13:$D$512,M747))+N747,65536),4))</f>
        <v/>
      </c>
      <c r="P747" s="78" t="str">
        <f t="shared" si="174"/>
        <v/>
      </c>
      <c r="Q747" s="31" t="str">
        <f>INDEX(Assembler!$E$13:$G$512,M747,N747+1)</f>
        <v/>
      </c>
      <c r="R747" s="81"/>
      <c r="S747" s="31" t="str">
        <f t="shared" si="175"/>
        <v/>
      </c>
      <c r="T747" s="31">
        <f t="shared" si="179"/>
        <v>1</v>
      </c>
      <c r="U747" s="31" t="str">
        <f t="shared" si="167"/>
        <v/>
      </c>
      <c r="V747" s="31" t="str">
        <f t="shared" si="168"/>
        <v/>
      </c>
      <c r="W747" s="31" t="str">
        <f>IF(LEN(U747)=0,"",SUM(T$5:T747))</f>
        <v/>
      </c>
      <c r="X747" s="31" t="str">
        <f t="shared" si="169"/>
        <v/>
      </c>
      <c r="Y747" s="31" t="str">
        <f t="shared" si="176"/>
        <v/>
      </c>
    </row>
    <row r="748" spans="1:25" x14ac:dyDescent="0.2">
      <c r="A748" s="127"/>
      <c r="B748" s="82" t="str">
        <f t="shared" si="165"/>
        <v/>
      </c>
      <c r="C748" s="82" t="str">
        <f t="shared" si="166"/>
        <v/>
      </c>
      <c r="D748" s="127"/>
      <c r="E748" s="82" t="str">
        <f t="shared" si="170"/>
        <v/>
      </c>
      <c r="F748" s="82" t="str">
        <f t="shared" si="171"/>
        <v/>
      </c>
      <c r="G748" s="127"/>
      <c r="H748" s="75" t="str">
        <f t="shared" si="172"/>
        <v/>
      </c>
      <c r="I748" s="127"/>
      <c r="J748" s="75" t="str">
        <f t="shared" si="177"/>
        <v/>
      </c>
      <c r="K748" s="127"/>
      <c r="L748" s="31">
        <v>743</v>
      </c>
      <c r="M748" s="31">
        <f t="shared" si="178"/>
        <v>248</v>
      </c>
      <c r="N748" s="31">
        <f t="shared" si="173"/>
        <v>2</v>
      </c>
      <c r="O748" s="31" t="str">
        <f>IF(LEN(Q748)=0,"",DEC2HEX(MOD(HEX2DEC(INDEX(Assembler!$D$13:$D$512,M748))+N748,65536),4))</f>
        <v/>
      </c>
      <c r="P748" s="78" t="str">
        <f t="shared" si="174"/>
        <v/>
      </c>
      <c r="Q748" s="31" t="str">
        <f>INDEX(Assembler!$E$13:$G$512,M748,N748+1)</f>
        <v/>
      </c>
      <c r="R748" s="81"/>
      <c r="S748" s="31" t="str">
        <f t="shared" si="175"/>
        <v/>
      </c>
      <c r="T748" s="31">
        <f t="shared" si="179"/>
        <v>1</v>
      </c>
      <c r="U748" s="31" t="str">
        <f t="shared" si="167"/>
        <v/>
      </c>
      <c r="V748" s="31" t="str">
        <f t="shared" si="168"/>
        <v/>
      </c>
      <c r="W748" s="31" t="str">
        <f>IF(LEN(U748)=0,"",SUM(T$5:T748))</f>
        <v/>
      </c>
      <c r="X748" s="31" t="str">
        <f t="shared" si="169"/>
        <v/>
      </c>
      <c r="Y748" s="31" t="str">
        <f t="shared" si="176"/>
        <v/>
      </c>
    </row>
    <row r="749" spans="1:25" x14ac:dyDescent="0.2">
      <c r="A749" s="127"/>
      <c r="B749" s="82" t="str">
        <f t="shared" si="165"/>
        <v/>
      </c>
      <c r="C749" s="82" t="str">
        <f t="shared" si="166"/>
        <v/>
      </c>
      <c r="D749" s="127"/>
      <c r="E749" s="82" t="str">
        <f t="shared" si="170"/>
        <v/>
      </c>
      <c r="F749" s="82" t="str">
        <f t="shared" si="171"/>
        <v/>
      </c>
      <c r="G749" s="127"/>
      <c r="H749" s="75" t="str">
        <f t="shared" si="172"/>
        <v/>
      </c>
      <c r="I749" s="127"/>
      <c r="J749" s="75" t="str">
        <f t="shared" si="177"/>
        <v/>
      </c>
      <c r="K749" s="127"/>
      <c r="L749" s="31">
        <v>744</v>
      </c>
      <c r="M749" s="31">
        <f t="shared" si="178"/>
        <v>249</v>
      </c>
      <c r="N749" s="31">
        <f t="shared" si="173"/>
        <v>0</v>
      </c>
      <c r="O749" s="31" t="str">
        <f>IF(LEN(Q749)=0,"",DEC2HEX(MOD(HEX2DEC(INDEX(Assembler!$D$13:$D$512,M749))+N749,65536),4))</f>
        <v/>
      </c>
      <c r="P749" s="78" t="str">
        <f t="shared" si="174"/>
        <v/>
      </c>
      <c r="Q749" s="31" t="str">
        <f>INDEX(Assembler!$E$13:$G$512,M749,N749+1)</f>
        <v/>
      </c>
      <c r="R749" s="81"/>
      <c r="S749" s="31" t="str">
        <f t="shared" si="175"/>
        <v/>
      </c>
      <c r="T749" s="31">
        <f t="shared" si="179"/>
        <v>1</v>
      </c>
      <c r="U749" s="31" t="str">
        <f t="shared" si="167"/>
        <v/>
      </c>
      <c r="V749" s="31" t="str">
        <f t="shared" si="168"/>
        <v/>
      </c>
      <c r="W749" s="31" t="str">
        <f>IF(LEN(U749)=0,"",SUM(T$5:T749))</f>
        <v/>
      </c>
      <c r="X749" s="31" t="str">
        <f t="shared" si="169"/>
        <v/>
      </c>
      <c r="Y749" s="31" t="str">
        <f t="shared" si="176"/>
        <v/>
      </c>
    </row>
    <row r="750" spans="1:25" x14ac:dyDescent="0.2">
      <c r="A750" s="127"/>
      <c r="B750" s="82" t="str">
        <f t="shared" si="165"/>
        <v/>
      </c>
      <c r="C750" s="82" t="str">
        <f t="shared" si="166"/>
        <v/>
      </c>
      <c r="D750" s="127"/>
      <c r="E750" s="82" t="str">
        <f t="shared" si="170"/>
        <v/>
      </c>
      <c r="F750" s="82" t="str">
        <f t="shared" si="171"/>
        <v/>
      </c>
      <c r="G750" s="127"/>
      <c r="H750" s="75" t="str">
        <f t="shared" si="172"/>
        <v/>
      </c>
      <c r="I750" s="127"/>
      <c r="J750" s="75" t="str">
        <f t="shared" si="177"/>
        <v/>
      </c>
      <c r="K750" s="127"/>
      <c r="L750" s="31">
        <v>745</v>
      </c>
      <c r="M750" s="31">
        <f t="shared" si="178"/>
        <v>249</v>
      </c>
      <c r="N750" s="31">
        <f t="shared" si="173"/>
        <v>1</v>
      </c>
      <c r="O750" s="31" t="str">
        <f>IF(LEN(Q750)=0,"",DEC2HEX(MOD(HEX2DEC(INDEX(Assembler!$D$13:$D$512,M750))+N750,65536),4))</f>
        <v/>
      </c>
      <c r="P750" s="78" t="str">
        <f t="shared" si="174"/>
        <v/>
      </c>
      <c r="Q750" s="31" t="str">
        <f>INDEX(Assembler!$E$13:$G$512,M750,N750+1)</f>
        <v/>
      </c>
      <c r="R750" s="81"/>
      <c r="S750" s="31" t="str">
        <f t="shared" si="175"/>
        <v/>
      </c>
      <c r="T750" s="31">
        <f t="shared" si="179"/>
        <v>1</v>
      </c>
      <c r="U750" s="31" t="str">
        <f t="shared" si="167"/>
        <v/>
      </c>
      <c r="V750" s="31" t="str">
        <f t="shared" si="168"/>
        <v/>
      </c>
      <c r="W750" s="31" t="str">
        <f>IF(LEN(U750)=0,"",SUM(T$5:T750))</f>
        <v/>
      </c>
      <c r="X750" s="31" t="str">
        <f t="shared" si="169"/>
        <v/>
      </c>
      <c r="Y750" s="31" t="str">
        <f t="shared" si="176"/>
        <v/>
      </c>
    </row>
    <row r="751" spans="1:25" x14ac:dyDescent="0.2">
      <c r="A751" s="127"/>
      <c r="B751" s="82" t="str">
        <f t="shared" si="165"/>
        <v/>
      </c>
      <c r="C751" s="82" t="str">
        <f t="shared" si="166"/>
        <v/>
      </c>
      <c r="D751" s="127"/>
      <c r="E751" s="82" t="str">
        <f t="shared" si="170"/>
        <v/>
      </c>
      <c r="F751" s="82" t="str">
        <f t="shared" si="171"/>
        <v/>
      </c>
      <c r="G751" s="127"/>
      <c r="H751" s="75" t="str">
        <f t="shared" si="172"/>
        <v/>
      </c>
      <c r="I751" s="127"/>
      <c r="J751" s="75" t="str">
        <f t="shared" si="177"/>
        <v/>
      </c>
      <c r="K751" s="127"/>
      <c r="L751" s="31">
        <v>746</v>
      </c>
      <c r="M751" s="31">
        <f t="shared" si="178"/>
        <v>249</v>
      </c>
      <c r="N751" s="31">
        <f t="shared" si="173"/>
        <v>2</v>
      </c>
      <c r="O751" s="31" t="str">
        <f>IF(LEN(Q751)=0,"",DEC2HEX(MOD(HEX2DEC(INDEX(Assembler!$D$13:$D$512,M751))+N751,65536),4))</f>
        <v/>
      </c>
      <c r="P751" s="78" t="str">
        <f t="shared" si="174"/>
        <v/>
      </c>
      <c r="Q751" s="31" t="str">
        <f>INDEX(Assembler!$E$13:$G$512,M751,N751+1)</f>
        <v/>
      </c>
      <c r="R751" s="81"/>
      <c r="S751" s="31" t="str">
        <f t="shared" si="175"/>
        <v/>
      </c>
      <c r="T751" s="31">
        <f t="shared" si="179"/>
        <v>1</v>
      </c>
      <c r="U751" s="31" t="str">
        <f t="shared" si="167"/>
        <v/>
      </c>
      <c r="V751" s="31" t="str">
        <f t="shared" si="168"/>
        <v/>
      </c>
      <c r="W751" s="31" t="str">
        <f>IF(LEN(U751)=0,"",SUM(T$5:T751))</f>
        <v/>
      </c>
      <c r="X751" s="31" t="str">
        <f t="shared" si="169"/>
        <v/>
      </c>
      <c r="Y751" s="31" t="str">
        <f t="shared" si="176"/>
        <v/>
      </c>
    </row>
    <row r="752" spans="1:25" x14ac:dyDescent="0.2">
      <c r="A752" s="127"/>
      <c r="B752" s="82" t="str">
        <f t="shared" si="165"/>
        <v/>
      </c>
      <c r="C752" s="82" t="str">
        <f t="shared" si="166"/>
        <v/>
      </c>
      <c r="D752" s="127"/>
      <c r="E752" s="82" t="str">
        <f t="shared" si="170"/>
        <v/>
      </c>
      <c r="F752" s="82" t="str">
        <f t="shared" si="171"/>
        <v/>
      </c>
      <c r="G752" s="127"/>
      <c r="H752" s="75" t="str">
        <f t="shared" si="172"/>
        <v/>
      </c>
      <c r="I752" s="127"/>
      <c r="J752" s="75" t="str">
        <f t="shared" si="177"/>
        <v/>
      </c>
      <c r="K752" s="127"/>
      <c r="L752" s="31">
        <v>747</v>
      </c>
      <c r="M752" s="31">
        <f t="shared" si="178"/>
        <v>250</v>
      </c>
      <c r="N752" s="31">
        <f t="shared" si="173"/>
        <v>0</v>
      </c>
      <c r="O752" s="31" t="str">
        <f>IF(LEN(Q752)=0,"",DEC2HEX(MOD(HEX2DEC(INDEX(Assembler!$D$13:$D$512,M752))+N752,65536),4))</f>
        <v/>
      </c>
      <c r="P752" s="78" t="str">
        <f t="shared" si="174"/>
        <v/>
      </c>
      <c r="Q752" s="31" t="str">
        <f>INDEX(Assembler!$E$13:$G$512,M752,N752+1)</f>
        <v/>
      </c>
      <c r="R752" s="81"/>
      <c r="S752" s="31" t="str">
        <f t="shared" si="175"/>
        <v/>
      </c>
      <c r="T752" s="31">
        <f t="shared" si="179"/>
        <v>1</v>
      </c>
      <c r="U752" s="31" t="str">
        <f t="shared" si="167"/>
        <v/>
      </c>
      <c r="V752" s="31" t="str">
        <f t="shared" si="168"/>
        <v/>
      </c>
      <c r="W752" s="31" t="str">
        <f>IF(LEN(U752)=0,"",SUM(T$5:T752))</f>
        <v/>
      </c>
      <c r="X752" s="31" t="str">
        <f t="shared" si="169"/>
        <v/>
      </c>
      <c r="Y752" s="31" t="str">
        <f t="shared" si="176"/>
        <v/>
      </c>
    </row>
    <row r="753" spans="1:25" x14ac:dyDescent="0.2">
      <c r="A753" s="127"/>
      <c r="B753" s="82" t="str">
        <f t="shared" si="165"/>
        <v/>
      </c>
      <c r="C753" s="82" t="str">
        <f t="shared" si="166"/>
        <v/>
      </c>
      <c r="D753" s="127"/>
      <c r="E753" s="82" t="str">
        <f t="shared" si="170"/>
        <v/>
      </c>
      <c r="F753" s="82" t="str">
        <f t="shared" si="171"/>
        <v/>
      </c>
      <c r="G753" s="127"/>
      <c r="H753" s="75" t="str">
        <f t="shared" si="172"/>
        <v/>
      </c>
      <c r="I753" s="127"/>
      <c r="J753" s="75" t="str">
        <f t="shared" si="177"/>
        <v/>
      </c>
      <c r="K753" s="127"/>
      <c r="L753" s="31">
        <v>748</v>
      </c>
      <c r="M753" s="31">
        <f t="shared" si="178"/>
        <v>250</v>
      </c>
      <c r="N753" s="31">
        <f t="shared" si="173"/>
        <v>1</v>
      </c>
      <c r="O753" s="31" t="str">
        <f>IF(LEN(Q753)=0,"",DEC2HEX(MOD(HEX2DEC(INDEX(Assembler!$D$13:$D$512,M753))+N753,65536),4))</f>
        <v/>
      </c>
      <c r="P753" s="78" t="str">
        <f t="shared" si="174"/>
        <v/>
      </c>
      <c r="Q753" s="31" t="str">
        <f>INDEX(Assembler!$E$13:$G$512,M753,N753+1)</f>
        <v/>
      </c>
      <c r="R753" s="81"/>
      <c r="S753" s="31" t="str">
        <f t="shared" si="175"/>
        <v/>
      </c>
      <c r="T753" s="31">
        <f t="shared" si="179"/>
        <v>1</v>
      </c>
      <c r="U753" s="31" t="str">
        <f t="shared" si="167"/>
        <v/>
      </c>
      <c r="V753" s="31" t="str">
        <f t="shared" si="168"/>
        <v/>
      </c>
      <c r="W753" s="31" t="str">
        <f>IF(LEN(U753)=0,"",SUM(T$5:T753))</f>
        <v/>
      </c>
      <c r="X753" s="31" t="str">
        <f t="shared" si="169"/>
        <v/>
      </c>
      <c r="Y753" s="31" t="str">
        <f t="shared" si="176"/>
        <v/>
      </c>
    </row>
    <row r="754" spans="1:25" x14ac:dyDescent="0.2">
      <c r="A754" s="127"/>
      <c r="B754" s="82" t="str">
        <f t="shared" si="165"/>
        <v/>
      </c>
      <c r="C754" s="82" t="str">
        <f t="shared" si="166"/>
        <v/>
      </c>
      <c r="D754" s="127"/>
      <c r="E754" s="82" t="str">
        <f t="shared" si="170"/>
        <v/>
      </c>
      <c r="F754" s="82" t="str">
        <f t="shared" si="171"/>
        <v/>
      </c>
      <c r="G754" s="127"/>
      <c r="H754" s="75" t="str">
        <f t="shared" si="172"/>
        <v/>
      </c>
      <c r="I754" s="127"/>
      <c r="J754" s="75" t="str">
        <f t="shared" si="177"/>
        <v/>
      </c>
      <c r="K754" s="127"/>
      <c r="L754" s="31">
        <v>749</v>
      </c>
      <c r="M754" s="31">
        <f t="shared" si="178"/>
        <v>250</v>
      </c>
      <c r="N754" s="31">
        <f t="shared" si="173"/>
        <v>2</v>
      </c>
      <c r="O754" s="31" t="str">
        <f>IF(LEN(Q754)=0,"",DEC2HEX(MOD(HEX2DEC(INDEX(Assembler!$D$13:$D$512,M754))+N754,65536),4))</f>
        <v/>
      </c>
      <c r="P754" s="78" t="str">
        <f t="shared" si="174"/>
        <v/>
      </c>
      <c r="Q754" s="31" t="str">
        <f>INDEX(Assembler!$E$13:$G$512,M754,N754+1)</f>
        <v/>
      </c>
      <c r="R754" s="81"/>
      <c r="S754" s="31" t="str">
        <f t="shared" si="175"/>
        <v/>
      </c>
      <c r="T754" s="31">
        <f t="shared" si="179"/>
        <v>1</v>
      </c>
      <c r="U754" s="31" t="str">
        <f t="shared" si="167"/>
        <v/>
      </c>
      <c r="V754" s="31" t="str">
        <f t="shared" si="168"/>
        <v/>
      </c>
      <c r="W754" s="31" t="str">
        <f>IF(LEN(U754)=0,"",SUM(T$5:T754))</f>
        <v/>
      </c>
      <c r="X754" s="31" t="str">
        <f t="shared" si="169"/>
        <v/>
      </c>
      <c r="Y754" s="31" t="str">
        <f t="shared" si="176"/>
        <v/>
      </c>
    </row>
    <row r="755" spans="1:25" x14ac:dyDescent="0.2">
      <c r="A755" s="127"/>
      <c r="B755" s="82" t="str">
        <f t="shared" si="165"/>
        <v/>
      </c>
      <c r="C755" s="82" t="str">
        <f t="shared" si="166"/>
        <v/>
      </c>
      <c r="D755" s="127"/>
      <c r="E755" s="82" t="str">
        <f t="shared" si="170"/>
        <v/>
      </c>
      <c r="F755" s="82" t="str">
        <f t="shared" si="171"/>
        <v/>
      </c>
      <c r="G755" s="127"/>
      <c r="H755" s="75" t="str">
        <f t="shared" si="172"/>
        <v/>
      </c>
      <c r="I755" s="127"/>
      <c r="J755" s="75" t="str">
        <f t="shared" si="177"/>
        <v/>
      </c>
      <c r="K755" s="127"/>
      <c r="L755" s="31">
        <v>750</v>
      </c>
      <c r="M755" s="31">
        <f t="shared" si="178"/>
        <v>251</v>
      </c>
      <c r="N755" s="31">
        <f t="shared" si="173"/>
        <v>0</v>
      </c>
      <c r="O755" s="31" t="str">
        <f>IF(LEN(Q755)=0,"",DEC2HEX(MOD(HEX2DEC(INDEX(Assembler!$D$13:$D$512,M755))+N755,65536),4))</f>
        <v/>
      </c>
      <c r="P755" s="78" t="str">
        <f t="shared" si="174"/>
        <v/>
      </c>
      <c r="Q755" s="31" t="str">
        <f>INDEX(Assembler!$E$13:$G$512,M755,N755+1)</f>
        <v/>
      </c>
      <c r="R755" s="81"/>
      <c r="S755" s="31" t="str">
        <f t="shared" si="175"/>
        <v/>
      </c>
      <c r="T755" s="31">
        <f t="shared" si="179"/>
        <v>1</v>
      </c>
      <c r="U755" s="31" t="str">
        <f t="shared" si="167"/>
        <v/>
      </c>
      <c r="V755" s="31" t="str">
        <f t="shared" si="168"/>
        <v/>
      </c>
      <c r="W755" s="31" t="str">
        <f>IF(LEN(U755)=0,"",SUM(T$5:T755))</f>
        <v/>
      </c>
      <c r="X755" s="31" t="str">
        <f t="shared" si="169"/>
        <v/>
      </c>
      <c r="Y755" s="31" t="str">
        <f t="shared" si="176"/>
        <v/>
      </c>
    </row>
    <row r="756" spans="1:25" x14ac:dyDescent="0.2">
      <c r="A756" s="127"/>
      <c r="B756" s="82" t="str">
        <f t="shared" si="165"/>
        <v/>
      </c>
      <c r="C756" s="82" t="str">
        <f t="shared" si="166"/>
        <v/>
      </c>
      <c r="D756" s="127"/>
      <c r="E756" s="82" t="str">
        <f t="shared" si="170"/>
        <v/>
      </c>
      <c r="F756" s="82" t="str">
        <f t="shared" si="171"/>
        <v/>
      </c>
      <c r="G756" s="127"/>
      <c r="H756" s="75" t="str">
        <f t="shared" si="172"/>
        <v/>
      </c>
      <c r="I756" s="127"/>
      <c r="J756" s="75" t="str">
        <f t="shared" si="177"/>
        <v/>
      </c>
      <c r="K756" s="127"/>
      <c r="L756" s="31">
        <v>751</v>
      </c>
      <c r="M756" s="31">
        <f t="shared" si="178"/>
        <v>251</v>
      </c>
      <c r="N756" s="31">
        <f t="shared" si="173"/>
        <v>1</v>
      </c>
      <c r="O756" s="31" t="str">
        <f>IF(LEN(Q756)=0,"",DEC2HEX(MOD(HEX2DEC(INDEX(Assembler!$D$13:$D$512,M756))+N756,65536),4))</f>
        <v/>
      </c>
      <c r="P756" s="78" t="str">
        <f t="shared" si="174"/>
        <v/>
      </c>
      <c r="Q756" s="31" t="str">
        <f>INDEX(Assembler!$E$13:$G$512,M756,N756+1)</f>
        <v/>
      </c>
      <c r="R756" s="81"/>
      <c r="S756" s="31" t="str">
        <f t="shared" si="175"/>
        <v/>
      </c>
      <c r="T756" s="31">
        <f t="shared" si="179"/>
        <v>1</v>
      </c>
      <c r="U756" s="31" t="str">
        <f t="shared" si="167"/>
        <v/>
      </c>
      <c r="V756" s="31" t="str">
        <f t="shared" si="168"/>
        <v/>
      </c>
      <c r="W756" s="31" t="str">
        <f>IF(LEN(U756)=0,"",SUM(T$5:T756))</f>
        <v/>
      </c>
      <c r="X756" s="31" t="str">
        <f t="shared" si="169"/>
        <v/>
      </c>
      <c r="Y756" s="31" t="str">
        <f t="shared" si="176"/>
        <v/>
      </c>
    </row>
    <row r="757" spans="1:25" x14ac:dyDescent="0.2">
      <c r="A757" s="127"/>
      <c r="B757" s="82" t="str">
        <f t="shared" si="165"/>
        <v/>
      </c>
      <c r="C757" s="82" t="str">
        <f t="shared" si="166"/>
        <v/>
      </c>
      <c r="D757" s="127"/>
      <c r="E757" s="82" t="str">
        <f t="shared" si="170"/>
        <v/>
      </c>
      <c r="F757" s="82" t="str">
        <f t="shared" si="171"/>
        <v/>
      </c>
      <c r="G757" s="127"/>
      <c r="H757" s="75" t="str">
        <f t="shared" si="172"/>
        <v/>
      </c>
      <c r="I757" s="127"/>
      <c r="J757" s="75" t="str">
        <f t="shared" si="177"/>
        <v/>
      </c>
      <c r="K757" s="127"/>
      <c r="L757" s="31">
        <v>752</v>
      </c>
      <c r="M757" s="31">
        <f t="shared" si="178"/>
        <v>251</v>
      </c>
      <c r="N757" s="31">
        <f t="shared" si="173"/>
        <v>2</v>
      </c>
      <c r="O757" s="31" t="str">
        <f>IF(LEN(Q757)=0,"",DEC2HEX(MOD(HEX2DEC(INDEX(Assembler!$D$13:$D$512,M757))+N757,65536),4))</f>
        <v/>
      </c>
      <c r="P757" s="78" t="str">
        <f t="shared" si="174"/>
        <v/>
      </c>
      <c r="Q757" s="31" t="str">
        <f>INDEX(Assembler!$E$13:$G$512,M757,N757+1)</f>
        <v/>
      </c>
      <c r="R757" s="81"/>
      <c r="S757" s="31" t="str">
        <f t="shared" si="175"/>
        <v/>
      </c>
      <c r="T757" s="31">
        <f t="shared" si="179"/>
        <v>1</v>
      </c>
      <c r="U757" s="31" t="str">
        <f t="shared" si="167"/>
        <v/>
      </c>
      <c r="V757" s="31" t="str">
        <f t="shared" si="168"/>
        <v/>
      </c>
      <c r="W757" s="31" t="str">
        <f>IF(LEN(U757)=0,"",SUM(T$5:T757))</f>
        <v/>
      </c>
      <c r="X757" s="31" t="str">
        <f t="shared" si="169"/>
        <v/>
      </c>
      <c r="Y757" s="31" t="str">
        <f t="shared" si="176"/>
        <v/>
      </c>
    </row>
    <row r="758" spans="1:25" x14ac:dyDescent="0.2">
      <c r="A758" s="127"/>
      <c r="B758" s="82" t="str">
        <f t="shared" si="165"/>
        <v/>
      </c>
      <c r="C758" s="82" t="str">
        <f t="shared" si="166"/>
        <v/>
      </c>
      <c r="D758" s="127"/>
      <c r="E758" s="82" t="str">
        <f t="shared" si="170"/>
        <v/>
      </c>
      <c r="F758" s="82" t="str">
        <f t="shared" si="171"/>
        <v/>
      </c>
      <c r="G758" s="127"/>
      <c r="H758" s="75" t="str">
        <f t="shared" si="172"/>
        <v/>
      </c>
      <c r="I758" s="127"/>
      <c r="J758" s="75" t="str">
        <f t="shared" si="177"/>
        <v/>
      </c>
      <c r="K758" s="127"/>
      <c r="L758" s="31">
        <v>753</v>
      </c>
      <c r="M758" s="31">
        <f t="shared" si="178"/>
        <v>252</v>
      </c>
      <c r="N758" s="31">
        <f t="shared" si="173"/>
        <v>0</v>
      </c>
      <c r="O758" s="31" t="str">
        <f>IF(LEN(Q758)=0,"",DEC2HEX(MOD(HEX2DEC(INDEX(Assembler!$D$13:$D$512,M758))+N758,65536),4))</f>
        <v/>
      </c>
      <c r="P758" s="78" t="str">
        <f t="shared" si="174"/>
        <v/>
      </c>
      <c r="Q758" s="31" t="str">
        <f>INDEX(Assembler!$E$13:$G$512,M758,N758+1)</f>
        <v/>
      </c>
      <c r="R758" s="81"/>
      <c r="S758" s="31" t="str">
        <f t="shared" si="175"/>
        <v/>
      </c>
      <c r="T758" s="31">
        <f t="shared" si="179"/>
        <v>1</v>
      </c>
      <c r="U758" s="31" t="str">
        <f t="shared" si="167"/>
        <v/>
      </c>
      <c r="V758" s="31" t="str">
        <f t="shared" si="168"/>
        <v/>
      </c>
      <c r="W758" s="31" t="str">
        <f>IF(LEN(U758)=0,"",SUM(T$5:T758))</f>
        <v/>
      </c>
      <c r="X758" s="31" t="str">
        <f t="shared" si="169"/>
        <v/>
      </c>
      <c r="Y758" s="31" t="str">
        <f t="shared" si="176"/>
        <v/>
      </c>
    </row>
    <row r="759" spans="1:25" x14ac:dyDescent="0.2">
      <c r="A759" s="127"/>
      <c r="B759" s="82" t="str">
        <f t="shared" si="165"/>
        <v/>
      </c>
      <c r="C759" s="82" t="str">
        <f t="shared" si="166"/>
        <v/>
      </c>
      <c r="D759" s="127"/>
      <c r="E759" s="82" t="str">
        <f t="shared" si="170"/>
        <v/>
      </c>
      <c r="F759" s="82" t="str">
        <f t="shared" si="171"/>
        <v/>
      </c>
      <c r="G759" s="127"/>
      <c r="H759" s="75" t="str">
        <f t="shared" si="172"/>
        <v/>
      </c>
      <c r="I759" s="127"/>
      <c r="J759" s="75" t="str">
        <f t="shared" si="177"/>
        <v/>
      </c>
      <c r="K759" s="127"/>
      <c r="L759" s="31">
        <v>754</v>
      </c>
      <c r="M759" s="31">
        <f t="shared" si="178"/>
        <v>252</v>
      </c>
      <c r="N759" s="31">
        <f t="shared" si="173"/>
        <v>1</v>
      </c>
      <c r="O759" s="31" t="str">
        <f>IF(LEN(Q759)=0,"",DEC2HEX(MOD(HEX2DEC(INDEX(Assembler!$D$13:$D$512,M759))+N759,65536),4))</f>
        <v/>
      </c>
      <c r="P759" s="78" t="str">
        <f t="shared" si="174"/>
        <v/>
      </c>
      <c r="Q759" s="31" t="str">
        <f>INDEX(Assembler!$E$13:$G$512,M759,N759+1)</f>
        <v/>
      </c>
      <c r="R759" s="81"/>
      <c r="S759" s="31" t="str">
        <f t="shared" si="175"/>
        <v/>
      </c>
      <c r="T759" s="31">
        <f t="shared" si="179"/>
        <v>1</v>
      </c>
      <c r="U759" s="31" t="str">
        <f t="shared" si="167"/>
        <v/>
      </c>
      <c r="V759" s="31" t="str">
        <f t="shared" si="168"/>
        <v/>
      </c>
      <c r="W759" s="31" t="str">
        <f>IF(LEN(U759)=0,"",SUM(T$5:T759))</f>
        <v/>
      </c>
      <c r="X759" s="31" t="str">
        <f t="shared" si="169"/>
        <v/>
      </c>
      <c r="Y759" s="31" t="str">
        <f t="shared" si="176"/>
        <v/>
      </c>
    </row>
    <row r="760" spans="1:25" x14ac:dyDescent="0.2">
      <c r="A760" s="127"/>
      <c r="B760" s="82" t="str">
        <f t="shared" si="165"/>
        <v/>
      </c>
      <c r="C760" s="82" t="str">
        <f t="shared" si="166"/>
        <v/>
      </c>
      <c r="D760" s="127"/>
      <c r="E760" s="82" t="str">
        <f t="shared" si="170"/>
        <v/>
      </c>
      <c r="F760" s="82" t="str">
        <f t="shared" si="171"/>
        <v/>
      </c>
      <c r="G760" s="127"/>
      <c r="H760" s="75" t="str">
        <f t="shared" si="172"/>
        <v/>
      </c>
      <c r="I760" s="127"/>
      <c r="J760" s="75" t="str">
        <f t="shared" si="177"/>
        <v/>
      </c>
      <c r="K760" s="127"/>
      <c r="L760" s="31">
        <v>755</v>
      </c>
      <c r="M760" s="31">
        <f t="shared" si="178"/>
        <v>252</v>
      </c>
      <c r="N760" s="31">
        <f t="shared" si="173"/>
        <v>2</v>
      </c>
      <c r="O760" s="31" t="str">
        <f>IF(LEN(Q760)=0,"",DEC2HEX(MOD(HEX2DEC(INDEX(Assembler!$D$13:$D$512,M760))+N760,65536),4))</f>
        <v/>
      </c>
      <c r="P760" s="78" t="str">
        <f t="shared" si="174"/>
        <v/>
      </c>
      <c r="Q760" s="31" t="str">
        <f>INDEX(Assembler!$E$13:$G$512,M760,N760+1)</f>
        <v/>
      </c>
      <c r="R760" s="81"/>
      <c r="S760" s="31" t="str">
        <f t="shared" si="175"/>
        <v/>
      </c>
      <c r="T760" s="31">
        <f t="shared" si="179"/>
        <v>1</v>
      </c>
      <c r="U760" s="31" t="str">
        <f t="shared" si="167"/>
        <v/>
      </c>
      <c r="V760" s="31" t="str">
        <f t="shared" si="168"/>
        <v/>
      </c>
      <c r="W760" s="31" t="str">
        <f>IF(LEN(U760)=0,"",SUM(T$5:T760))</f>
        <v/>
      </c>
      <c r="X760" s="31" t="str">
        <f t="shared" si="169"/>
        <v/>
      </c>
      <c r="Y760" s="31" t="str">
        <f t="shared" si="176"/>
        <v/>
      </c>
    </row>
    <row r="761" spans="1:25" x14ac:dyDescent="0.2">
      <c r="A761" s="127"/>
      <c r="B761" s="82" t="str">
        <f t="shared" si="165"/>
        <v/>
      </c>
      <c r="C761" s="82" t="str">
        <f t="shared" si="166"/>
        <v/>
      </c>
      <c r="D761" s="127"/>
      <c r="E761" s="82" t="str">
        <f t="shared" si="170"/>
        <v/>
      </c>
      <c r="F761" s="82" t="str">
        <f t="shared" si="171"/>
        <v/>
      </c>
      <c r="G761" s="127"/>
      <c r="H761" s="75" t="str">
        <f t="shared" si="172"/>
        <v/>
      </c>
      <c r="I761" s="127"/>
      <c r="J761" s="75" t="str">
        <f t="shared" si="177"/>
        <v/>
      </c>
      <c r="K761" s="127"/>
      <c r="L761" s="31">
        <v>756</v>
      </c>
      <c r="M761" s="31">
        <f t="shared" si="178"/>
        <v>253</v>
      </c>
      <c r="N761" s="31">
        <f t="shared" si="173"/>
        <v>0</v>
      </c>
      <c r="O761" s="31" t="str">
        <f>IF(LEN(Q761)=0,"",DEC2HEX(MOD(HEX2DEC(INDEX(Assembler!$D$13:$D$512,M761))+N761,65536),4))</f>
        <v/>
      </c>
      <c r="P761" s="78" t="str">
        <f t="shared" si="174"/>
        <v/>
      </c>
      <c r="Q761" s="31" t="str">
        <f>INDEX(Assembler!$E$13:$G$512,M761,N761+1)</f>
        <v/>
      </c>
      <c r="R761" s="81"/>
      <c r="S761" s="31" t="str">
        <f t="shared" si="175"/>
        <v/>
      </c>
      <c r="T761" s="31">
        <f t="shared" si="179"/>
        <v>1</v>
      </c>
      <c r="U761" s="31" t="str">
        <f t="shared" si="167"/>
        <v/>
      </c>
      <c r="V761" s="31" t="str">
        <f t="shared" si="168"/>
        <v/>
      </c>
      <c r="W761" s="31" t="str">
        <f>IF(LEN(U761)=0,"",SUM(T$5:T761))</f>
        <v/>
      </c>
      <c r="X761" s="31" t="str">
        <f t="shared" si="169"/>
        <v/>
      </c>
      <c r="Y761" s="31" t="str">
        <f t="shared" si="176"/>
        <v/>
      </c>
    </row>
    <row r="762" spans="1:25" x14ac:dyDescent="0.2">
      <c r="A762" s="127"/>
      <c r="B762" s="82" t="str">
        <f t="shared" si="165"/>
        <v/>
      </c>
      <c r="C762" s="82" t="str">
        <f t="shared" si="166"/>
        <v/>
      </c>
      <c r="D762" s="127"/>
      <c r="E762" s="82" t="str">
        <f t="shared" si="170"/>
        <v/>
      </c>
      <c r="F762" s="82" t="str">
        <f t="shared" si="171"/>
        <v/>
      </c>
      <c r="G762" s="127"/>
      <c r="H762" s="75" t="str">
        <f t="shared" si="172"/>
        <v/>
      </c>
      <c r="I762" s="127"/>
      <c r="J762" s="75" t="str">
        <f t="shared" si="177"/>
        <v/>
      </c>
      <c r="K762" s="127"/>
      <c r="L762" s="31">
        <v>757</v>
      </c>
      <c r="M762" s="31">
        <f t="shared" si="178"/>
        <v>253</v>
      </c>
      <c r="N762" s="31">
        <f t="shared" si="173"/>
        <v>1</v>
      </c>
      <c r="O762" s="31" t="str">
        <f>IF(LEN(Q762)=0,"",DEC2HEX(MOD(HEX2DEC(INDEX(Assembler!$D$13:$D$512,M762))+N762,65536),4))</f>
        <v/>
      </c>
      <c r="P762" s="78" t="str">
        <f t="shared" si="174"/>
        <v/>
      </c>
      <c r="Q762" s="31" t="str">
        <f>INDEX(Assembler!$E$13:$G$512,M762,N762+1)</f>
        <v/>
      </c>
      <c r="R762" s="81"/>
      <c r="S762" s="31" t="str">
        <f t="shared" si="175"/>
        <v/>
      </c>
      <c r="T762" s="31">
        <f t="shared" si="179"/>
        <v>1</v>
      </c>
      <c r="U762" s="31" t="str">
        <f t="shared" si="167"/>
        <v/>
      </c>
      <c r="V762" s="31" t="str">
        <f t="shared" si="168"/>
        <v/>
      </c>
      <c r="W762" s="31" t="str">
        <f>IF(LEN(U762)=0,"",SUM(T$5:T762))</f>
        <v/>
      </c>
      <c r="X762" s="31" t="str">
        <f t="shared" si="169"/>
        <v/>
      </c>
      <c r="Y762" s="31" t="str">
        <f t="shared" si="176"/>
        <v/>
      </c>
    </row>
    <row r="763" spans="1:25" x14ac:dyDescent="0.2">
      <c r="A763" s="127"/>
      <c r="B763" s="82" t="str">
        <f t="shared" si="165"/>
        <v/>
      </c>
      <c r="C763" s="82" t="str">
        <f t="shared" si="166"/>
        <v/>
      </c>
      <c r="D763" s="127"/>
      <c r="E763" s="82" t="str">
        <f t="shared" si="170"/>
        <v/>
      </c>
      <c r="F763" s="82" t="str">
        <f t="shared" si="171"/>
        <v/>
      </c>
      <c r="G763" s="127"/>
      <c r="H763" s="75" t="str">
        <f t="shared" si="172"/>
        <v/>
      </c>
      <c r="I763" s="127"/>
      <c r="J763" s="75" t="str">
        <f t="shared" si="177"/>
        <v/>
      </c>
      <c r="K763" s="127"/>
      <c r="L763" s="31">
        <v>758</v>
      </c>
      <c r="M763" s="31">
        <f t="shared" si="178"/>
        <v>253</v>
      </c>
      <c r="N763" s="31">
        <f t="shared" si="173"/>
        <v>2</v>
      </c>
      <c r="O763" s="31" t="str">
        <f>IF(LEN(Q763)=0,"",DEC2HEX(MOD(HEX2DEC(INDEX(Assembler!$D$13:$D$512,M763))+N763,65536),4))</f>
        <v/>
      </c>
      <c r="P763" s="78" t="str">
        <f t="shared" si="174"/>
        <v/>
      </c>
      <c r="Q763" s="31" t="str">
        <f>INDEX(Assembler!$E$13:$G$512,M763,N763+1)</f>
        <v/>
      </c>
      <c r="R763" s="81"/>
      <c r="S763" s="31" t="str">
        <f t="shared" si="175"/>
        <v/>
      </c>
      <c r="T763" s="31">
        <f t="shared" si="179"/>
        <v>1</v>
      </c>
      <c r="U763" s="31" t="str">
        <f t="shared" si="167"/>
        <v/>
      </c>
      <c r="V763" s="31" t="str">
        <f t="shared" si="168"/>
        <v/>
      </c>
      <c r="W763" s="31" t="str">
        <f>IF(LEN(U763)=0,"",SUM(T$5:T763))</f>
        <v/>
      </c>
      <c r="X763" s="31" t="str">
        <f t="shared" si="169"/>
        <v/>
      </c>
      <c r="Y763" s="31" t="str">
        <f t="shared" si="176"/>
        <v/>
      </c>
    </row>
    <row r="764" spans="1:25" x14ac:dyDescent="0.2">
      <c r="A764" s="127"/>
      <c r="B764" s="82" t="str">
        <f t="shared" si="165"/>
        <v/>
      </c>
      <c r="C764" s="82" t="str">
        <f t="shared" si="166"/>
        <v/>
      </c>
      <c r="D764" s="127"/>
      <c r="E764" s="82" t="str">
        <f t="shared" si="170"/>
        <v/>
      </c>
      <c r="F764" s="82" t="str">
        <f t="shared" si="171"/>
        <v/>
      </c>
      <c r="G764" s="127"/>
      <c r="H764" s="75" t="str">
        <f t="shared" si="172"/>
        <v/>
      </c>
      <c r="I764" s="127"/>
      <c r="J764" s="75" t="str">
        <f t="shared" si="177"/>
        <v/>
      </c>
      <c r="K764" s="127"/>
      <c r="L764" s="31">
        <v>759</v>
      </c>
      <c r="M764" s="31">
        <f t="shared" si="178"/>
        <v>254</v>
      </c>
      <c r="N764" s="31">
        <f t="shared" si="173"/>
        <v>0</v>
      </c>
      <c r="O764" s="31" t="str">
        <f>IF(LEN(Q764)=0,"",DEC2HEX(MOD(HEX2DEC(INDEX(Assembler!$D$13:$D$512,M764))+N764,65536),4))</f>
        <v/>
      </c>
      <c r="P764" s="78" t="str">
        <f t="shared" si="174"/>
        <v/>
      </c>
      <c r="Q764" s="31" t="str">
        <f>INDEX(Assembler!$E$13:$G$512,M764,N764+1)</f>
        <v/>
      </c>
      <c r="R764" s="81"/>
      <c r="S764" s="31" t="str">
        <f t="shared" si="175"/>
        <v/>
      </c>
      <c r="T764" s="31">
        <f t="shared" si="179"/>
        <v>1</v>
      </c>
      <c r="U764" s="31" t="str">
        <f t="shared" si="167"/>
        <v/>
      </c>
      <c r="V764" s="31" t="str">
        <f t="shared" si="168"/>
        <v/>
      </c>
      <c r="W764" s="31" t="str">
        <f>IF(LEN(U764)=0,"",SUM(T$5:T764))</f>
        <v/>
      </c>
      <c r="X764" s="31" t="str">
        <f t="shared" si="169"/>
        <v/>
      </c>
      <c r="Y764" s="31" t="str">
        <f t="shared" si="176"/>
        <v/>
      </c>
    </row>
    <row r="765" spans="1:25" x14ac:dyDescent="0.2">
      <c r="A765" s="127"/>
      <c r="B765" s="82" t="str">
        <f t="shared" si="165"/>
        <v/>
      </c>
      <c r="C765" s="82" t="str">
        <f t="shared" si="166"/>
        <v/>
      </c>
      <c r="D765" s="127"/>
      <c r="E765" s="82" t="str">
        <f t="shared" si="170"/>
        <v/>
      </c>
      <c r="F765" s="82" t="str">
        <f t="shared" si="171"/>
        <v/>
      </c>
      <c r="G765" s="127"/>
      <c r="H765" s="75" t="str">
        <f t="shared" si="172"/>
        <v/>
      </c>
      <c r="I765" s="127"/>
      <c r="J765" s="75" t="str">
        <f t="shared" si="177"/>
        <v/>
      </c>
      <c r="K765" s="127"/>
      <c r="L765" s="31">
        <v>760</v>
      </c>
      <c r="M765" s="31">
        <f t="shared" si="178"/>
        <v>254</v>
      </c>
      <c r="N765" s="31">
        <f t="shared" si="173"/>
        <v>1</v>
      </c>
      <c r="O765" s="31" t="str">
        <f>IF(LEN(Q765)=0,"",DEC2HEX(MOD(HEX2DEC(INDEX(Assembler!$D$13:$D$512,M765))+N765,65536),4))</f>
        <v/>
      </c>
      <c r="P765" s="78" t="str">
        <f t="shared" si="174"/>
        <v/>
      </c>
      <c r="Q765" s="31" t="str">
        <f>INDEX(Assembler!$E$13:$G$512,M765,N765+1)</f>
        <v/>
      </c>
      <c r="R765" s="81"/>
      <c r="S765" s="31" t="str">
        <f t="shared" si="175"/>
        <v/>
      </c>
      <c r="T765" s="31">
        <f t="shared" si="179"/>
        <v>1</v>
      </c>
      <c r="U765" s="31" t="str">
        <f t="shared" si="167"/>
        <v/>
      </c>
      <c r="V765" s="31" t="str">
        <f t="shared" si="168"/>
        <v/>
      </c>
      <c r="W765" s="31" t="str">
        <f>IF(LEN(U765)=0,"",SUM(T$5:T765))</f>
        <v/>
      </c>
      <c r="X765" s="31" t="str">
        <f t="shared" si="169"/>
        <v/>
      </c>
      <c r="Y765" s="31" t="str">
        <f t="shared" si="176"/>
        <v/>
      </c>
    </row>
    <row r="766" spans="1:25" x14ac:dyDescent="0.2">
      <c r="A766" s="127"/>
      <c r="B766" s="82" t="str">
        <f t="shared" si="165"/>
        <v/>
      </c>
      <c r="C766" s="82" t="str">
        <f t="shared" si="166"/>
        <v/>
      </c>
      <c r="D766" s="127"/>
      <c r="E766" s="82" t="str">
        <f t="shared" si="170"/>
        <v/>
      </c>
      <c r="F766" s="82" t="str">
        <f t="shared" si="171"/>
        <v/>
      </c>
      <c r="G766" s="127"/>
      <c r="H766" s="75" t="str">
        <f t="shared" si="172"/>
        <v/>
      </c>
      <c r="I766" s="127"/>
      <c r="J766" s="75" t="str">
        <f t="shared" si="177"/>
        <v/>
      </c>
      <c r="K766" s="127"/>
      <c r="L766" s="31">
        <v>761</v>
      </c>
      <c r="M766" s="31">
        <f t="shared" si="178"/>
        <v>254</v>
      </c>
      <c r="N766" s="31">
        <f t="shared" si="173"/>
        <v>2</v>
      </c>
      <c r="O766" s="31" t="str">
        <f>IF(LEN(Q766)=0,"",DEC2HEX(MOD(HEX2DEC(INDEX(Assembler!$D$13:$D$512,M766))+N766,65536),4))</f>
        <v/>
      </c>
      <c r="P766" s="78" t="str">
        <f t="shared" si="174"/>
        <v/>
      </c>
      <c r="Q766" s="31" t="str">
        <f>INDEX(Assembler!$E$13:$G$512,M766,N766+1)</f>
        <v/>
      </c>
      <c r="R766" s="81"/>
      <c r="S766" s="31" t="str">
        <f t="shared" si="175"/>
        <v/>
      </c>
      <c r="T766" s="31">
        <f t="shared" si="179"/>
        <v>1</v>
      </c>
      <c r="U766" s="31" t="str">
        <f t="shared" si="167"/>
        <v/>
      </c>
      <c r="V766" s="31" t="str">
        <f t="shared" si="168"/>
        <v/>
      </c>
      <c r="W766" s="31" t="str">
        <f>IF(LEN(U766)=0,"",SUM(T$5:T766))</f>
        <v/>
      </c>
      <c r="X766" s="31" t="str">
        <f t="shared" si="169"/>
        <v/>
      </c>
      <c r="Y766" s="31" t="str">
        <f t="shared" si="176"/>
        <v/>
      </c>
    </row>
    <row r="767" spans="1:25" x14ac:dyDescent="0.2">
      <c r="A767" s="127"/>
      <c r="B767" s="82" t="str">
        <f t="shared" si="165"/>
        <v/>
      </c>
      <c r="C767" s="82" t="str">
        <f t="shared" si="166"/>
        <v/>
      </c>
      <c r="D767" s="127"/>
      <c r="E767" s="82" t="str">
        <f t="shared" si="170"/>
        <v/>
      </c>
      <c r="F767" s="82" t="str">
        <f t="shared" si="171"/>
        <v/>
      </c>
      <c r="G767" s="127"/>
      <c r="H767" s="75" t="str">
        <f t="shared" si="172"/>
        <v/>
      </c>
      <c r="I767" s="127"/>
      <c r="J767" s="75" t="str">
        <f t="shared" si="177"/>
        <v/>
      </c>
      <c r="K767" s="127"/>
      <c r="L767" s="31">
        <v>762</v>
      </c>
      <c r="M767" s="31">
        <f t="shared" si="178"/>
        <v>255</v>
      </c>
      <c r="N767" s="31">
        <f t="shared" si="173"/>
        <v>0</v>
      </c>
      <c r="O767" s="31" t="str">
        <f>IF(LEN(Q767)=0,"",DEC2HEX(MOD(HEX2DEC(INDEX(Assembler!$D$13:$D$512,M767))+N767,65536),4))</f>
        <v/>
      </c>
      <c r="P767" s="78" t="str">
        <f t="shared" si="174"/>
        <v/>
      </c>
      <c r="Q767" s="31" t="str">
        <f>INDEX(Assembler!$E$13:$G$512,M767,N767+1)</f>
        <v/>
      </c>
      <c r="R767" s="81"/>
      <c r="S767" s="31" t="str">
        <f t="shared" si="175"/>
        <v/>
      </c>
      <c r="T767" s="31">
        <f t="shared" si="179"/>
        <v>1</v>
      </c>
      <c r="U767" s="31" t="str">
        <f t="shared" si="167"/>
        <v/>
      </c>
      <c r="V767" s="31" t="str">
        <f t="shared" si="168"/>
        <v/>
      </c>
      <c r="W767" s="31" t="str">
        <f>IF(LEN(U767)=0,"",SUM(T$5:T767))</f>
        <v/>
      </c>
      <c r="X767" s="31" t="str">
        <f t="shared" si="169"/>
        <v/>
      </c>
      <c r="Y767" s="31" t="str">
        <f t="shared" si="176"/>
        <v/>
      </c>
    </row>
    <row r="768" spans="1:25" x14ac:dyDescent="0.2">
      <c r="A768" s="127"/>
      <c r="B768" s="82" t="str">
        <f t="shared" si="165"/>
        <v/>
      </c>
      <c r="C768" s="82" t="str">
        <f t="shared" si="166"/>
        <v/>
      </c>
      <c r="D768" s="127"/>
      <c r="E768" s="82" t="str">
        <f t="shared" si="170"/>
        <v/>
      </c>
      <c r="F768" s="82" t="str">
        <f t="shared" si="171"/>
        <v/>
      </c>
      <c r="G768" s="127"/>
      <c r="H768" s="75" t="str">
        <f t="shared" si="172"/>
        <v/>
      </c>
      <c r="I768" s="127"/>
      <c r="J768" s="75" t="str">
        <f t="shared" si="177"/>
        <v/>
      </c>
      <c r="K768" s="127"/>
      <c r="L768" s="31">
        <v>763</v>
      </c>
      <c r="M768" s="31">
        <f t="shared" si="178"/>
        <v>255</v>
      </c>
      <c r="N768" s="31">
        <f t="shared" si="173"/>
        <v>1</v>
      </c>
      <c r="O768" s="31" t="str">
        <f>IF(LEN(Q768)=0,"",DEC2HEX(MOD(HEX2DEC(INDEX(Assembler!$D$13:$D$512,M768))+N768,65536),4))</f>
        <v/>
      </c>
      <c r="P768" s="78" t="str">
        <f t="shared" si="174"/>
        <v/>
      </c>
      <c r="Q768" s="31" t="str">
        <f>INDEX(Assembler!$E$13:$G$512,M768,N768+1)</f>
        <v/>
      </c>
      <c r="R768" s="81"/>
      <c r="S768" s="31" t="str">
        <f t="shared" si="175"/>
        <v/>
      </c>
      <c r="T768" s="31">
        <f t="shared" si="179"/>
        <v>1</v>
      </c>
      <c r="U768" s="31" t="str">
        <f t="shared" si="167"/>
        <v/>
      </c>
      <c r="V768" s="31" t="str">
        <f t="shared" si="168"/>
        <v/>
      </c>
      <c r="W768" s="31" t="str">
        <f>IF(LEN(U768)=0,"",SUM(T$5:T768))</f>
        <v/>
      </c>
      <c r="X768" s="31" t="str">
        <f t="shared" si="169"/>
        <v/>
      </c>
      <c r="Y768" s="31" t="str">
        <f t="shared" si="176"/>
        <v/>
      </c>
    </row>
    <row r="769" spans="1:25" x14ac:dyDescent="0.2">
      <c r="A769" s="127"/>
      <c r="B769" s="82" t="str">
        <f t="shared" si="165"/>
        <v/>
      </c>
      <c r="C769" s="82" t="str">
        <f t="shared" si="166"/>
        <v/>
      </c>
      <c r="D769" s="127"/>
      <c r="E769" s="82" t="str">
        <f t="shared" si="170"/>
        <v/>
      </c>
      <c r="F769" s="82" t="str">
        <f t="shared" si="171"/>
        <v/>
      </c>
      <c r="G769" s="127"/>
      <c r="H769" s="75" t="str">
        <f t="shared" si="172"/>
        <v/>
      </c>
      <c r="I769" s="127"/>
      <c r="J769" s="75" t="str">
        <f t="shared" si="177"/>
        <v/>
      </c>
      <c r="K769" s="127"/>
      <c r="L769" s="31">
        <v>764</v>
      </c>
      <c r="M769" s="31">
        <f t="shared" si="178"/>
        <v>255</v>
      </c>
      <c r="N769" s="31">
        <f t="shared" si="173"/>
        <v>2</v>
      </c>
      <c r="O769" s="31" t="str">
        <f>IF(LEN(Q769)=0,"",DEC2HEX(MOD(HEX2DEC(INDEX(Assembler!$D$13:$D$512,M769))+N769,65536),4))</f>
        <v/>
      </c>
      <c r="P769" s="78" t="str">
        <f t="shared" si="174"/>
        <v/>
      </c>
      <c r="Q769" s="31" t="str">
        <f>INDEX(Assembler!$E$13:$G$512,M769,N769+1)</f>
        <v/>
      </c>
      <c r="R769" s="81"/>
      <c r="S769" s="31" t="str">
        <f t="shared" si="175"/>
        <v/>
      </c>
      <c r="T769" s="31">
        <f t="shared" si="179"/>
        <v>1</v>
      </c>
      <c r="U769" s="31" t="str">
        <f t="shared" si="167"/>
        <v/>
      </c>
      <c r="V769" s="31" t="str">
        <f t="shared" si="168"/>
        <v/>
      </c>
      <c r="W769" s="31" t="str">
        <f>IF(LEN(U769)=0,"",SUM(T$5:T769))</f>
        <v/>
      </c>
      <c r="X769" s="31" t="str">
        <f t="shared" si="169"/>
        <v/>
      </c>
      <c r="Y769" s="31" t="str">
        <f t="shared" si="176"/>
        <v/>
      </c>
    </row>
    <row r="770" spans="1:25" x14ac:dyDescent="0.2">
      <c r="A770" s="127"/>
      <c r="B770" s="82" t="str">
        <f t="shared" si="165"/>
        <v/>
      </c>
      <c r="C770" s="82" t="str">
        <f t="shared" si="166"/>
        <v/>
      </c>
      <c r="D770" s="127"/>
      <c r="E770" s="82" t="str">
        <f t="shared" si="170"/>
        <v/>
      </c>
      <c r="F770" s="82" t="str">
        <f t="shared" si="171"/>
        <v/>
      </c>
      <c r="G770" s="127"/>
      <c r="H770" s="75" t="str">
        <f t="shared" si="172"/>
        <v/>
      </c>
      <c r="I770" s="127"/>
      <c r="J770" s="75" t="str">
        <f t="shared" si="177"/>
        <v/>
      </c>
      <c r="K770" s="127"/>
      <c r="L770" s="31">
        <v>765</v>
      </c>
      <c r="M770" s="31">
        <f t="shared" si="178"/>
        <v>256</v>
      </c>
      <c r="N770" s="31">
        <f t="shared" si="173"/>
        <v>0</v>
      </c>
      <c r="O770" s="31" t="str">
        <f>IF(LEN(Q770)=0,"",DEC2HEX(MOD(HEX2DEC(INDEX(Assembler!$D$13:$D$512,M770))+N770,65536),4))</f>
        <v/>
      </c>
      <c r="P770" s="78" t="str">
        <f t="shared" si="174"/>
        <v/>
      </c>
      <c r="Q770" s="31" t="str">
        <f>INDEX(Assembler!$E$13:$G$512,M770,N770+1)</f>
        <v/>
      </c>
      <c r="R770" s="81"/>
      <c r="S770" s="31" t="str">
        <f t="shared" si="175"/>
        <v/>
      </c>
      <c r="T770" s="31">
        <f t="shared" si="179"/>
        <v>1</v>
      </c>
      <c r="U770" s="31" t="str">
        <f t="shared" si="167"/>
        <v/>
      </c>
      <c r="V770" s="31" t="str">
        <f t="shared" si="168"/>
        <v/>
      </c>
      <c r="W770" s="31" t="str">
        <f>IF(LEN(U770)=0,"",SUM(T$5:T770))</f>
        <v/>
      </c>
      <c r="X770" s="31" t="str">
        <f t="shared" si="169"/>
        <v/>
      </c>
      <c r="Y770" s="31" t="str">
        <f t="shared" si="176"/>
        <v/>
      </c>
    </row>
    <row r="771" spans="1:25" x14ac:dyDescent="0.2">
      <c r="A771" s="127"/>
      <c r="B771" s="82" t="str">
        <f t="shared" si="165"/>
        <v/>
      </c>
      <c r="C771" s="82" t="str">
        <f t="shared" si="166"/>
        <v/>
      </c>
      <c r="D771" s="127"/>
      <c r="E771" s="82" t="str">
        <f t="shared" si="170"/>
        <v/>
      </c>
      <c r="F771" s="82" t="str">
        <f t="shared" si="171"/>
        <v/>
      </c>
      <c r="G771" s="127"/>
      <c r="H771" s="75" t="str">
        <f t="shared" si="172"/>
        <v/>
      </c>
      <c r="I771" s="127"/>
      <c r="J771" s="75" t="str">
        <f t="shared" si="177"/>
        <v/>
      </c>
      <c r="K771" s="127"/>
      <c r="L771" s="31">
        <v>766</v>
      </c>
      <c r="M771" s="31">
        <f t="shared" si="178"/>
        <v>256</v>
      </c>
      <c r="N771" s="31">
        <f t="shared" si="173"/>
        <v>1</v>
      </c>
      <c r="O771" s="31" t="str">
        <f>IF(LEN(Q771)=0,"",DEC2HEX(MOD(HEX2DEC(INDEX(Assembler!$D$13:$D$512,M771))+N771,65536),4))</f>
        <v/>
      </c>
      <c r="P771" s="78" t="str">
        <f t="shared" si="174"/>
        <v/>
      </c>
      <c r="Q771" s="31" t="str">
        <f>INDEX(Assembler!$E$13:$G$512,M771,N771+1)</f>
        <v/>
      </c>
      <c r="R771" s="81"/>
      <c r="S771" s="31" t="str">
        <f t="shared" si="175"/>
        <v/>
      </c>
      <c r="T771" s="31">
        <f t="shared" si="179"/>
        <v>1</v>
      </c>
      <c r="U771" s="31" t="str">
        <f t="shared" si="167"/>
        <v/>
      </c>
      <c r="V771" s="31" t="str">
        <f t="shared" si="168"/>
        <v/>
      </c>
      <c r="W771" s="31" t="str">
        <f>IF(LEN(U771)=0,"",SUM(T$5:T771))</f>
        <v/>
      </c>
      <c r="X771" s="31" t="str">
        <f t="shared" si="169"/>
        <v/>
      </c>
      <c r="Y771" s="31" t="str">
        <f t="shared" si="176"/>
        <v/>
      </c>
    </row>
    <row r="772" spans="1:25" x14ac:dyDescent="0.2">
      <c r="A772" s="127"/>
      <c r="B772" s="82" t="str">
        <f t="shared" si="165"/>
        <v/>
      </c>
      <c r="C772" s="82" t="str">
        <f t="shared" si="166"/>
        <v/>
      </c>
      <c r="D772" s="127"/>
      <c r="E772" s="82" t="str">
        <f t="shared" si="170"/>
        <v/>
      </c>
      <c r="F772" s="82" t="str">
        <f t="shared" si="171"/>
        <v/>
      </c>
      <c r="G772" s="127"/>
      <c r="H772" s="75" t="str">
        <f t="shared" si="172"/>
        <v/>
      </c>
      <c r="I772" s="127"/>
      <c r="J772" s="75" t="str">
        <f t="shared" si="177"/>
        <v/>
      </c>
      <c r="K772" s="127"/>
      <c r="L772" s="31">
        <v>767</v>
      </c>
      <c r="M772" s="31">
        <f t="shared" si="178"/>
        <v>256</v>
      </c>
      <c r="N772" s="31">
        <f t="shared" si="173"/>
        <v>2</v>
      </c>
      <c r="O772" s="31" t="str">
        <f>IF(LEN(Q772)=0,"",DEC2HEX(MOD(HEX2DEC(INDEX(Assembler!$D$13:$D$512,M772))+N772,65536),4))</f>
        <v/>
      </c>
      <c r="P772" s="78" t="str">
        <f t="shared" si="174"/>
        <v/>
      </c>
      <c r="Q772" s="31" t="str">
        <f>INDEX(Assembler!$E$13:$G$512,M772,N772+1)</f>
        <v/>
      </c>
      <c r="R772" s="81"/>
      <c r="S772" s="31" t="str">
        <f t="shared" si="175"/>
        <v/>
      </c>
      <c r="T772" s="31">
        <f t="shared" si="179"/>
        <v>1</v>
      </c>
      <c r="U772" s="31" t="str">
        <f t="shared" si="167"/>
        <v/>
      </c>
      <c r="V772" s="31" t="str">
        <f t="shared" si="168"/>
        <v/>
      </c>
      <c r="W772" s="31" t="str">
        <f>IF(LEN(U772)=0,"",SUM(T$5:T772))</f>
        <v/>
      </c>
      <c r="X772" s="31" t="str">
        <f t="shared" si="169"/>
        <v/>
      </c>
      <c r="Y772" s="31" t="str">
        <f t="shared" si="176"/>
        <v/>
      </c>
    </row>
    <row r="773" spans="1:25" x14ac:dyDescent="0.2">
      <c r="A773" s="127"/>
      <c r="B773" s="82" t="str">
        <f t="shared" ref="B773:B836" si="180">IF(LEN(S773)=0,"",DEC2HEX(S773,4))</f>
        <v/>
      </c>
      <c r="C773" s="82" t="str">
        <f t="shared" ref="C773:C836" si="181">IF(LEN(B773)=0,"",VLOOKUP(B773,$O$5:$Q$1494,3,0))</f>
        <v/>
      </c>
      <c r="D773" s="127"/>
      <c r="E773" s="82" t="str">
        <f t="shared" si="170"/>
        <v/>
      </c>
      <c r="F773" s="82" t="str">
        <f t="shared" si="171"/>
        <v/>
      </c>
      <c r="G773" s="127"/>
      <c r="H773" s="75" t="str">
        <f t="shared" si="172"/>
        <v/>
      </c>
      <c r="I773" s="127"/>
      <c r="J773" s="75" t="str">
        <f t="shared" si="177"/>
        <v/>
      </c>
      <c r="K773" s="127"/>
      <c r="L773" s="31">
        <v>768</v>
      </c>
      <c r="M773" s="31">
        <f t="shared" si="178"/>
        <v>257</v>
      </c>
      <c r="N773" s="31">
        <f t="shared" si="173"/>
        <v>0</v>
      </c>
      <c r="O773" s="31" t="str">
        <f>IF(LEN(Q773)=0,"",DEC2HEX(MOD(HEX2DEC(INDEX(Assembler!$D$13:$D$512,M773))+N773,65536),4))</f>
        <v/>
      </c>
      <c r="P773" s="78" t="str">
        <f t="shared" si="174"/>
        <v/>
      </c>
      <c r="Q773" s="31" t="str">
        <f>INDEX(Assembler!$E$13:$G$512,M773,N773+1)</f>
        <v/>
      </c>
      <c r="R773" s="81"/>
      <c r="S773" s="31" t="str">
        <f t="shared" si="175"/>
        <v/>
      </c>
      <c r="T773" s="31">
        <f t="shared" si="179"/>
        <v>1</v>
      </c>
      <c r="U773" s="31" t="str">
        <f t="shared" ref="U773:U836" si="182">IF(OR(LEN(S773)=0,T773=0),"",IF(T774=1,1,IF(T775=1,2,IF(T776=1,3,IF(T777=1,4,IF(T778=1,5,IF(T779=1,6,IF(T780=1,7,IF(T781=1,8,IF(T782=1,9,IF(T783=1,10,IF(T784=1,11,IF(T785=1,12,IF(T786=1,13,IF(T787=1,14,IF(T788=1,15,16))))))))))))))))</f>
        <v/>
      </c>
      <c r="V773" s="31" t="str">
        <f t="shared" ref="V773:V836" si="183">IF(OR(LEN(S773)=0,T773=0),"",MOD(U773+HEX2DEC(LEFT(B773,2))+HEX2DEC(RIGHT(B773,2))+HEX2DEC(C773)+IF(T774=1,0,HEX2DEC(C774)+IF(T775=1,0,HEX2DEC(C775)+IF(T776=1,0,HEX2DEC(C776)+IF(T777=1,0,HEX2DEC(C777)+IF(T778=1,0,HEX2DEC(C778)+IF(T779=1,0,HEX2DEC(C779)+IF(T780=1,0,HEX2DEC(C780)+IF(T781=1,0,HEX2DEC(C781)+IF(T782=1,0,HEX2DEC(C782)+IF(T783=1,0,HEX2DEC(C783)+IF(T784=1,0,HEX2DEC(C784)+IF(T785=1,0,HEX2DEC(C785)+IF(T786=1,0,HEX2DEC(C786)+IF(T787=1,0,HEX2DEC(C787)+IF(T788=1,0,HEX2DEC(C788)))))))))))))))),256))</f>
        <v/>
      </c>
      <c r="W773" s="31" t="str">
        <f>IF(LEN(U773)=0,"",SUM(T$5:T773))</f>
        <v/>
      </c>
      <c r="X773" s="31" t="str">
        <f t="shared" ref="X773:X836" si="184">IF(LEN(W773)=0,"",CONCATENATE(":",DEC2HEX(U773,2),B773,"00",C773,IF(U773&gt;1,C774,""),IF(U773&gt;2,C775,""),IF(U773&gt;3,C776,""),IF(U773&gt;4,C777,""),IF(U773&gt;5,C778,""),IF(U773&gt;6,C779,""),IF(U773&gt;7,C780,""),IF(U773&gt;8,C781,""),IF(U773&gt;9,C782,""),IF(U773&gt;10,C783,""),IF(U773&gt;11,C784,""),IF(U773&gt;12,C785,""),IF(U773&gt;13,C786,""),IF(U773&gt;14,C787,""),IF(U773&gt;15,C788,""),DEC2HEX(MOD(-V773,256),2)))</f>
        <v/>
      </c>
      <c r="Y773" s="31" t="str">
        <f t="shared" si="176"/>
        <v/>
      </c>
    </row>
    <row r="774" spans="1:25" x14ac:dyDescent="0.2">
      <c r="A774" s="127"/>
      <c r="B774" s="82" t="str">
        <f t="shared" si="180"/>
        <v/>
      </c>
      <c r="C774" s="82" t="str">
        <f t="shared" si="181"/>
        <v/>
      </c>
      <c r="D774" s="127"/>
      <c r="E774" s="82" t="str">
        <f t="shared" ref="E774:E837" si="185">IF(LEN(B774)=0,"",DEC2OCT(HEX2DEC(B774),6))</f>
        <v/>
      </c>
      <c r="F774" s="82" t="str">
        <f t="shared" ref="F774:F837" si="186">IF(LEN(C774)=0,"",DEC2OCT(HEX2DEC(C774),3))</f>
        <v/>
      </c>
      <c r="G774" s="127"/>
      <c r="H774" s="75" t="str">
        <f t="shared" ref="H774:H837" si="187">IF(ISNA(MATCH(L774+1,$W$5:$W$1504,0)),IF(ISNA(MATCH(L774,$W$5:$W$1504,0)),"",":0000000000"),VLOOKUP(L774+1,$W$5:$X$1504,2,0))</f>
        <v/>
      </c>
      <c r="I774" s="127"/>
      <c r="J774" s="75" t="str">
        <f t="shared" si="177"/>
        <v/>
      </c>
      <c r="K774" s="127"/>
      <c r="L774" s="31">
        <v>769</v>
      </c>
      <c r="M774" s="31">
        <f t="shared" si="178"/>
        <v>257</v>
      </c>
      <c r="N774" s="31">
        <f t="shared" ref="N774:N837" si="188">MOD(L774,3)</f>
        <v>1</v>
      </c>
      <c r="O774" s="31" t="str">
        <f>IF(LEN(Q774)=0,"",DEC2HEX(MOD(HEX2DEC(INDEX(Assembler!$D$13:$D$512,M774))+N774,65536),4))</f>
        <v/>
      </c>
      <c r="P774" s="78" t="str">
        <f t="shared" ref="P774:P837" si="189">IF(LEN(O774)=0,"",VALUE(HEX2DEC(O774)))</f>
        <v/>
      </c>
      <c r="Q774" s="31" t="str">
        <f>INDEX(Assembler!$E$13:$G$512,M774,N774+1)</f>
        <v/>
      </c>
      <c r="R774" s="81"/>
      <c r="S774" s="31" t="str">
        <f t="shared" ref="S774:S837" si="190">IF(ISNUMBER(SMALL($P$5:$P$1504,L774+1)),SMALL($P$5:$P$1504,L774+1),"")</f>
        <v/>
      </c>
      <c r="T774" s="31">
        <f t="shared" si="179"/>
        <v>1</v>
      </c>
      <c r="U774" s="31" t="str">
        <f t="shared" si="182"/>
        <v/>
      </c>
      <c r="V774" s="31" t="str">
        <f t="shared" si="183"/>
        <v/>
      </c>
      <c r="W774" s="31" t="str">
        <f>IF(LEN(U774)=0,"",SUM(T$5:T774))</f>
        <v/>
      </c>
      <c r="X774" s="31" t="str">
        <f t="shared" si="184"/>
        <v/>
      </c>
      <c r="Y774" s="31" t="str">
        <f t="shared" ref="Y774:Y837" si="191">IF(LEN(X774)=0,"",CONCATENATE(MID(X774,4,4),": ",MID(X774,10,2),IF(U774&gt;1,CONCATENATE(" ",MID(X774,12,2)),""),IF(U774&gt;2,CONCATENATE(" ",MID(X774,14,2)),""),IF(U774&gt;3,CONCATENATE(" ",MID(X774,16,2)),""),IF(U774&gt;4,CONCATENATE(" ",MID(X774,18,2)),""),IF(U774&gt;5,CONCATENATE(" ",MID(X774,20,2)),""),IF(U774&gt;6,CONCATENATE(" ",MID(X774,22,2)),""),IF(U774&gt;7,CONCATENATE(" ",MID(X774,24,2)),""),IF(U774&gt;8,CONCATENATE(" ",MID(X774,26,2)),""),IF(U774&gt;9,CONCATENATE(" ",MID(X774,28,2)),""),IF(U774&gt;10,CONCATENATE(" ",MID(X774,30,2)),""),IF(U774&gt;11,CONCATENATE(" ",MID(X774,32,2)),""),IF(U774&gt;12,CONCATENATE(" ",MID(X774,34,2)),""),IF(U774&gt;13,CONCATENATE(" ",MID(X774,36,2)),""),IF(U774&gt;14,CONCATENATE(" ",MID(X774,38,2)),""),IF(U774&gt;15,CONCATENATE(" ",MID(X774,40,2)),"")))</f>
        <v/>
      </c>
    </row>
    <row r="775" spans="1:25" x14ac:dyDescent="0.2">
      <c r="A775" s="127"/>
      <c r="B775" s="82" t="str">
        <f t="shared" si="180"/>
        <v/>
      </c>
      <c r="C775" s="82" t="str">
        <f t="shared" si="181"/>
        <v/>
      </c>
      <c r="D775" s="127"/>
      <c r="E775" s="82" t="str">
        <f t="shared" si="185"/>
        <v/>
      </c>
      <c r="F775" s="82" t="str">
        <f t="shared" si="186"/>
        <v/>
      </c>
      <c r="G775" s="127"/>
      <c r="H775" s="75" t="str">
        <f t="shared" si="187"/>
        <v/>
      </c>
      <c r="I775" s="127"/>
      <c r="J775" s="75" t="str">
        <f t="shared" ref="J775:J838" si="192">IF(LEN(H774)&lt;12,"",VLOOKUP(H774,$X$5:$Y$1504,2,0))</f>
        <v/>
      </c>
      <c r="K775" s="127"/>
      <c r="L775" s="31">
        <v>770</v>
      </c>
      <c r="M775" s="31">
        <f t="shared" ref="M775:M838" si="193">INT(L775/3)+1</f>
        <v>257</v>
      </c>
      <c r="N775" s="31">
        <f t="shared" si="188"/>
        <v>2</v>
      </c>
      <c r="O775" s="31" t="str">
        <f>IF(LEN(Q775)=0,"",DEC2HEX(MOD(HEX2DEC(INDEX(Assembler!$D$13:$D$512,M775))+N775,65536),4))</f>
        <v/>
      </c>
      <c r="P775" s="78" t="str">
        <f t="shared" si="189"/>
        <v/>
      </c>
      <c r="Q775" s="31" t="str">
        <f>INDEX(Assembler!$E$13:$G$512,M775,N775+1)</f>
        <v/>
      </c>
      <c r="R775" s="81"/>
      <c r="S775" s="31" t="str">
        <f t="shared" si="190"/>
        <v/>
      </c>
      <c r="T775" s="31">
        <f t="shared" si="179"/>
        <v>1</v>
      </c>
      <c r="U775" s="31" t="str">
        <f t="shared" si="182"/>
        <v/>
      </c>
      <c r="V775" s="31" t="str">
        <f t="shared" si="183"/>
        <v/>
      </c>
      <c r="W775" s="31" t="str">
        <f>IF(LEN(U775)=0,"",SUM(T$5:T775))</f>
        <v/>
      </c>
      <c r="X775" s="31" t="str">
        <f t="shared" si="184"/>
        <v/>
      </c>
      <c r="Y775" s="31" t="str">
        <f t="shared" si="191"/>
        <v/>
      </c>
    </row>
    <row r="776" spans="1:25" x14ac:dyDescent="0.2">
      <c r="A776" s="127"/>
      <c r="B776" s="82" t="str">
        <f t="shared" si="180"/>
        <v/>
      </c>
      <c r="C776" s="82" t="str">
        <f t="shared" si="181"/>
        <v/>
      </c>
      <c r="D776" s="127"/>
      <c r="E776" s="82" t="str">
        <f t="shared" si="185"/>
        <v/>
      </c>
      <c r="F776" s="82" t="str">
        <f t="shared" si="186"/>
        <v/>
      </c>
      <c r="G776" s="127"/>
      <c r="H776" s="75" t="str">
        <f t="shared" si="187"/>
        <v/>
      </c>
      <c r="I776" s="127"/>
      <c r="J776" s="75" t="str">
        <f t="shared" si="192"/>
        <v/>
      </c>
      <c r="K776" s="127"/>
      <c r="L776" s="31">
        <v>771</v>
      </c>
      <c r="M776" s="31">
        <f t="shared" si="193"/>
        <v>258</v>
      </c>
      <c r="N776" s="31">
        <f t="shared" si="188"/>
        <v>0</v>
      </c>
      <c r="O776" s="31" t="str">
        <f>IF(LEN(Q776)=0,"",DEC2HEX(MOD(HEX2DEC(INDEX(Assembler!$D$13:$D$512,M776))+N776,65536),4))</f>
        <v/>
      </c>
      <c r="P776" s="78" t="str">
        <f t="shared" si="189"/>
        <v/>
      </c>
      <c r="Q776" s="31" t="str">
        <f>INDEX(Assembler!$E$13:$G$512,M776,N776+1)</f>
        <v/>
      </c>
      <c r="R776" s="81"/>
      <c r="S776" s="31" t="str">
        <f t="shared" si="190"/>
        <v/>
      </c>
      <c r="T776" s="31">
        <f t="shared" si="179"/>
        <v>1</v>
      </c>
      <c r="U776" s="31" t="str">
        <f t="shared" si="182"/>
        <v/>
      </c>
      <c r="V776" s="31" t="str">
        <f t="shared" si="183"/>
        <v/>
      </c>
      <c r="W776" s="31" t="str">
        <f>IF(LEN(U776)=0,"",SUM(T$5:T776))</f>
        <v/>
      </c>
      <c r="X776" s="31" t="str">
        <f t="shared" si="184"/>
        <v/>
      </c>
      <c r="Y776" s="31" t="str">
        <f t="shared" si="191"/>
        <v/>
      </c>
    </row>
    <row r="777" spans="1:25" x14ac:dyDescent="0.2">
      <c r="A777" s="127"/>
      <c r="B777" s="82" t="str">
        <f t="shared" si="180"/>
        <v/>
      </c>
      <c r="C777" s="82" t="str">
        <f t="shared" si="181"/>
        <v/>
      </c>
      <c r="D777" s="127"/>
      <c r="E777" s="82" t="str">
        <f t="shared" si="185"/>
        <v/>
      </c>
      <c r="F777" s="82" t="str">
        <f t="shared" si="186"/>
        <v/>
      </c>
      <c r="G777" s="127"/>
      <c r="H777" s="75" t="str">
        <f t="shared" si="187"/>
        <v/>
      </c>
      <c r="I777" s="127"/>
      <c r="J777" s="75" t="str">
        <f t="shared" si="192"/>
        <v/>
      </c>
      <c r="K777" s="127"/>
      <c r="L777" s="31">
        <v>772</v>
      </c>
      <c r="M777" s="31">
        <f t="shared" si="193"/>
        <v>258</v>
      </c>
      <c r="N777" s="31">
        <f t="shared" si="188"/>
        <v>1</v>
      </c>
      <c r="O777" s="31" t="str">
        <f>IF(LEN(Q777)=0,"",DEC2HEX(MOD(HEX2DEC(INDEX(Assembler!$D$13:$D$512,M777))+N777,65536),4))</f>
        <v/>
      </c>
      <c r="P777" s="78" t="str">
        <f t="shared" si="189"/>
        <v/>
      </c>
      <c r="Q777" s="31" t="str">
        <f>INDEX(Assembler!$E$13:$G$512,M777,N777+1)</f>
        <v/>
      </c>
      <c r="R777" s="81"/>
      <c r="S777" s="31" t="str">
        <f t="shared" si="190"/>
        <v/>
      </c>
      <c r="T777" s="31">
        <f t="shared" si="179"/>
        <v>1</v>
      </c>
      <c r="U777" s="31" t="str">
        <f t="shared" si="182"/>
        <v/>
      </c>
      <c r="V777" s="31" t="str">
        <f t="shared" si="183"/>
        <v/>
      </c>
      <c r="W777" s="31" t="str">
        <f>IF(LEN(U777)=0,"",SUM(T$5:T777))</f>
        <v/>
      </c>
      <c r="X777" s="31" t="str">
        <f t="shared" si="184"/>
        <v/>
      </c>
      <c r="Y777" s="31" t="str">
        <f t="shared" si="191"/>
        <v/>
      </c>
    </row>
    <row r="778" spans="1:25" x14ac:dyDescent="0.2">
      <c r="A778" s="127"/>
      <c r="B778" s="82" t="str">
        <f t="shared" si="180"/>
        <v/>
      </c>
      <c r="C778" s="82" t="str">
        <f t="shared" si="181"/>
        <v/>
      </c>
      <c r="D778" s="127"/>
      <c r="E778" s="82" t="str">
        <f t="shared" si="185"/>
        <v/>
      </c>
      <c r="F778" s="82" t="str">
        <f t="shared" si="186"/>
        <v/>
      </c>
      <c r="G778" s="127"/>
      <c r="H778" s="75" t="str">
        <f t="shared" si="187"/>
        <v/>
      </c>
      <c r="I778" s="127"/>
      <c r="J778" s="75" t="str">
        <f t="shared" si="192"/>
        <v/>
      </c>
      <c r="K778" s="127"/>
      <c r="L778" s="31">
        <v>773</v>
      </c>
      <c r="M778" s="31">
        <f t="shared" si="193"/>
        <v>258</v>
      </c>
      <c r="N778" s="31">
        <f t="shared" si="188"/>
        <v>2</v>
      </c>
      <c r="O778" s="31" t="str">
        <f>IF(LEN(Q778)=0,"",DEC2HEX(MOD(HEX2DEC(INDEX(Assembler!$D$13:$D$512,M778))+N778,65536),4))</f>
        <v/>
      </c>
      <c r="P778" s="78" t="str">
        <f t="shared" si="189"/>
        <v/>
      </c>
      <c r="Q778" s="31" t="str">
        <f>INDEX(Assembler!$E$13:$G$512,M778,N778+1)</f>
        <v/>
      </c>
      <c r="R778" s="81"/>
      <c r="S778" s="31" t="str">
        <f t="shared" si="190"/>
        <v/>
      </c>
      <c r="T778" s="31">
        <f t="shared" si="179"/>
        <v>1</v>
      </c>
      <c r="U778" s="31" t="str">
        <f t="shared" si="182"/>
        <v/>
      </c>
      <c r="V778" s="31" t="str">
        <f t="shared" si="183"/>
        <v/>
      </c>
      <c r="W778" s="31" t="str">
        <f>IF(LEN(U778)=0,"",SUM(T$5:T778))</f>
        <v/>
      </c>
      <c r="X778" s="31" t="str">
        <f t="shared" si="184"/>
        <v/>
      </c>
      <c r="Y778" s="31" t="str">
        <f t="shared" si="191"/>
        <v/>
      </c>
    </row>
    <row r="779" spans="1:25" x14ac:dyDescent="0.2">
      <c r="A779" s="127"/>
      <c r="B779" s="82" t="str">
        <f t="shared" si="180"/>
        <v/>
      </c>
      <c r="C779" s="82" t="str">
        <f t="shared" si="181"/>
        <v/>
      </c>
      <c r="D779" s="127"/>
      <c r="E779" s="82" t="str">
        <f t="shared" si="185"/>
        <v/>
      </c>
      <c r="F779" s="82" t="str">
        <f t="shared" si="186"/>
        <v/>
      </c>
      <c r="G779" s="127"/>
      <c r="H779" s="75" t="str">
        <f t="shared" si="187"/>
        <v/>
      </c>
      <c r="I779" s="127"/>
      <c r="J779" s="75" t="str">
        <f t="shared" si="192"/>
        <v/>
      </c>
      <c r="K779" s="127"/>
      <c r="L779" s="31">
        <v>774</v>
      </c>
      <c r="M779" s="31">
        <f t="shared" si="193"/>
        <v>259</v>
      </c>
      <c r="N779" s="31">
        <f t="shared" si="188"/>
        <v>0</v>
      </c>
      <c r="O779" s="31" t="str">
        <f>IF(LEN(Q779)=0,"",DEC2HEX(MOD(HEX2DEC(INDEX(Assembler!$D$13:$D$512,M779))+N779,65536),4))</f>
        <v/>
      </c>
      <c r="P779" s="78" t="str">
        <f t="shared" si="189"/>
        <v/>
      </c>
      <c r="Q779" s="31" t="str">
        <f>INDEX(Assembler!$E$13:$G$512,M779,N779+1)</f>
        <v/>
      </c>
      <c r="R779" s="81"/>
      <c r="S779" s="31" t="str">
        <f t="shared" si="190"/>
        <v/>
      </c>
      <c r="T779" s="31">
        <f t="shared" si="179"/>
        <v>1</v>
      </c>
      <c r="U779" s="31" t="str">
        <f t="shared" si="182"/>
        <v/>
      </c>
      <c r="V779" s="31" t="str">
        <f t="shared" si="183"/>
        <v/>
      </c>
      <c r="W779" s="31" t="str">
        <f>IF(LEN(U779)=0,"",SUM(T$5:T779))</f>
        <v/>
      </c>
      <c r="X779" s="31" t="str">
        <f t="shared" si="184"/>
        <v/>
      </c>
      <c r="Y779" s="31" t="str">
        <f t="shared" si="191"/>
        <v/>
      </c>
    </row>
    <row r="780" spans="1:25" x14ac:dyDescent="0.2">
      <c r="A780" s="127"/>
      <c r="B780" s="82" t="str">
        <f t="shared" si="180"/>
        <v/>
      </c>
      <c r="C780" s="82" t="str">
        <f t="shared" si="181"/>
        <v/>
      </c>
      <c r="D780" s="127"/>
      <c r="E780" s="82" t="str">
        <f t="shared" si="185"/>
        <v/>
      </c>
      <c r="F780" s="82" t="str">
        <f t="shared" si="186"/>
        <v/>
      </c>
      <c r="G780" s="127"/>
      <c r="H780" s="75" t="str">
        <f t="shared" si="187"/>
        <v/>
      </c>
      <c r="I780" s="127"/>
      <c r="J780" s="75" t="str">
        <f t="shared" si="192"/>
        <v/>
      </c>
      <c r="K780" s="127"/>
      <c r="L780" s="31">
        <v>775</v>
      </c>
      <c r="M780" s="31">
        <f t="shared" si="193"/>
        <v>259</v>
      </c>
      <c r="N780" s="31">
        <f t="shared" si="188"/>
        <v>1</v>
      </c>
      <c r="O780" s="31" t="str">
        <f>IF(LEN(Q780)=0,"",DEC2HEX(MOD(HEX2DEC(INDEX(Assembler!$D$13:$D$512,M780))+N780,65536),4))</f>
        <v/>
      </c>
      <c r="P780" s="78" t="str">
        <f t="shared" si="189"/>
        <v/>
      </c>
      <c r="Q780" s="31" t="str">
        <f>INDEX(Assembler!$E$13:$G$512,M780,N780+1)</f>
        <v/>
      </c>
      <c r="R780" s="81"/>
      <c r="S780" s="31" t="str">
        <f t="shared" si="190"/>
        <v/>
      </c>
      <c r="T780" s="31">
        <f t="shared" si="179"/>
        <v>1</v>
      </c>
      <c r="U780" s="31" t="str">
        <f t="shared" si="182"/>
        <v/>
      </c>
      <c r="V780" s="31" t="str">
        <f t="shared" si="183"/>
        <v/>
      </c>
      <c r="W780" s="31" t="str">
        <f>IF(LEN(U780)=0,"",SUM(T$5:T780))</f>
        <v/>
      </c>
      <c r="X780" s="31" t="str">
        <f t="shared" si="184"/>
        <v/>
      </c>
      <c r="Y780" s="31" t="str">
        <f t="shared" si="191"/>
        <v/>
      </c>
    </row>
    <row r="781" spans="1:25" x14ac:dyDescent="0.2">
      <c r="A781" s="127"/>
      <c r="B781" s="82" t="str">
        <f t="shared" si="180"/>
        <v/>
      </c>
      <c r="C781" s="82" t="str">
        <f t="shared" si="181"/>
        <v/>
      </c>
      <c r="D781" s="127"/>
      <c r="E781" s="82" t="str">
        <f t="shared" si="185"/>
        <v/>
      </c>
      <c r="F781" s="82" t="str">
        <f t="shared" si="186"/>
        <v/>
      </c>
      <c r="G781" s="127"/>
      <c r="H781" s="75" t="str">
        <f t="shared" si="187"/>
        <v/>
      </c>
      <c r="I781" s="127"/>
      <c r="J781" s="75" t="str">
        <f t="shared" si="192"/>
        <v/>
      </c>
      <c r="K781" s="127"/>
      <c r="L781" s="31">
        <v>776</v>
      </c>
      <c r="M781" s="31">
        <f t="shared" si="193"/>
        <v>259</v>
      </c>
      <c r="N781" s="31">
        <f t="shared" si="188"/>
        <v>2</v>
      </c>
      <c r="O781" s="31" t="str">
        <f>IF(LEN(Q781)=0,"",DEC2HEX(MOD(HEX2DEC(INDEX(Assembler!$D$13:$D$512,M781))+N781,65536),4))</f>
        <v/>
      </c>
      <c r="P781" s="78" t="str">
        <f t="shared" si="189"/>
        <v/>
      </c>
      <c r="Q781" s="31" t="str">
        <f>INDEX(Assembler!$E$13:$G$512,M781,N781+1)</f>
        <v/>
      </c>
      <c r="R781" s="81"/>
      <c r="S781" s="31" t="str">
        <f t="shared" si="190"/>
        <v/>
      </c>
      <c r="T781" s="31">
        <f t="shared" si="179"/>
        <v>1</v>
      </c>
      <c r="U781" s="31" t="str">
        <f t="shared" si="182"/>
        <v/>
      </c>
      <c r="V781" s="31" t="str">
        <f t="shared" si="183"/>
        <v/>
      </c>
      <c r="W781" s="31" t="str">
        <f>IF(LEN(U781)=0,"",SUM(T$5:T781))</f>
        <v/>
      </c>
      <c r="X781" s="31" t="str">
        <f t="shared" si="184"/>
        <v/>
      </c>
      <c r="Y781" s="31" t="str">
        <f t="shared" si="191"/>
        <v/>
      </c>
    </row>
    <row r="782" spans="1:25" x14ac:dyDescent="0.2">
      <c r="A782" s="127"/>
      <c r="B782" s="82" t="str">
        <f t="shared" si="180"/>
        <v/>
      </c>
      <c r="C782" s="82" t="str">
        <f t="shared" si="181"/>
        <v/>
      </c>
      <c r="D782" s="127"/>
      <c r="E782" s="82" t="str">
        <f t="shared" si="185"/>
        <v/>
      </c>
      <c r="F782" s="82" t="str">
        <f t="shared" si="186"/>
        <v/>
      </c>
      <c r="G782" s="127"/>
      <c r="H782" s="75" t="str">
        <f t="shared" si="187"/>
        <v/>
      </c>
      <c r="I782" s="127"/>
      <c r="J782" s="75" t="str">
        <f t="shared" si="192"/>
        <v/>
      </c>
      <c r="K782" s="127"/>
      <c r="L782" s="31">
        <v>777</v>
      </c>
      <c r="M782" s="31">
        <f t="shared" si="193"/>
        <v>260</v>
      </c>
      <c r="N782" s="31">
        <f t="shared" si="188"/>
        <v>0</v>
      </c>
      <c r="O782" s="31" t="str">
        <f>IF(LEN(Q782)=0,"",DEC2HEX(MOD(HEX2DEC(INDEX(Assembler!$D$13:$D$512,M782))+N782,65536),4))</f>
        <v/>
      </c>
      <c r="P782" s="78" t="str">
        <f t="shared" si="189"/>
        <v/>
      </c>
      <c r="Q782" s="31" t="str">
        <f>INDEX(Assembler!$E$13:$G$512,M782,N782+1)</f>
        <v/>
      </c>
      <c r="R782" s="81"/>
      <c r="S782" s="31" t="str">
        <f t="shared" si="190"/>
        <v/>
      </c>
      <c r="T782" s="31">
        <f t="shared" si="179"/>
        <v>1</v>
      </c>
      <c r="U782" s="31" t="str">
        <f t="shared" si="182"/>
        <v/>
      </c>
      <c r="V782" s="31" t="str">
        <f t="shared" si="183"/>
        <v/>
      </c>
      <c r="W782" s="31" t="str">
        <f>IF(LEN(U782)=0,"",SUM(T$5:T782))</f>
        <v/>
      </c>
      <c r="X782" s="31" t="str">
        <f t="shared" si="184"/>
        <v/>
      </c>
      <c r="Y782" s="31" t="str">
        <f t="shared" si="191"/>
        <v/>
      </c>
    </row>
    <row r="783" spans="1:25" x14ac:dyDescent="0.2">
      <c r="A783" s="127"/>
      <c r="B783" s="82" t="str">
        <f t="shared" si="180"/>
        <v/>
      </c>
      <c r="C783" s="82" t="str">
        <f t="shared" si="181"/>
        <v/>
      </c>
      <c r="D783" s="127"/>
      <c r="E783" s="82" t="str">
        <f t="shared" si="185"/>
        <v/>
      </c>
      <c r="F783" s="82" t="str">
        <f t="shared" si="186"/>
        <v/>
      </c>
      <c r="G783" s="127"/>
      <c r="H783" s="75" t="str">
        <f t="shared" si="187"/>
        <v/>
      </c>
      <c r="I783" s="127"/>
      <c r="J783" s="75" t="str">
        <f t="shared" si="192"/>
        <v/>
      </c>
      <c r="K783" s="127"/>
      <c r="L783" s="31">
        <v>778</v>
      </c>
      <c r="M783" s="31">
        <f t="shared" si="193"/>
        <v>260</v>
      </c>
      <c r="N783" s="31">
        <f t="shared" si="188"/>
        <v>1</v>
      </c>
      <c r="O783" s="31" t="str">
        <f>IF(LEN(Q783)=0,"",DEC2HEX(MOD(HEX2DEC(INDEX(Assembler!$D$13:$D$512,M783))+N783,65536),4))</f>
        <v/>
      </c>
      <c r="P783" s="78" t="str">
        <f t="shared" si="189"/>
        <v/>
      </c>
      <c r="Q783" s="31" t="str">
        <f>INDEX(Assembler!$E$13:$G$512,M783,N783+1)</f>
        <v/>
      </c>
      <c r="R783" s="81"/>
      <c r="S783" s="31" t="str">
        <f t="shared" si="190"/>
        <v/>
      </c>
      <c r="T783" s="31">
        <f t="shared" si="179"/>
        <v>1</v>
      </c>
      <c r="U783" s="31" t="str">
        <f t="shared" si="182"/>
        <v/>
      </c>
      <c r="V783" s="31" t="str">
        <f t="shared" si="183"/>
        <v/>
      </c>
      <c r="W783" s="31" t="str">
        <f>IF(LEN(U783)=0,"",SUM(T$5:T783))</f>
        <v/>
      </c>
      <c r="X783" s="31" t="str">
        <f t="shared" si="184"/>
        <v/>
      </c>
      <c r="Y783" s="31" t="str">
        <f t="shared" si="191"/>
        <v/>
      </c>
    </row>
    <row r="784" spans="1:25" x14ac:dyDescent="0.2">
      <c r="A784" s="127"/>
      <c r="B784" s="82" t="str">
        <f t="shared" si="180"/>
        <v/>
      </c>
      <c r="C784" s="82" t="str">
        <f t="shared" si="181"/>
        <v/>
      </c>
      <c r="D784" s="127"/>
      <c r="E784" s="82" t="str">
        <f t="shared" si="185"/>
        <v/>
      </c>
      <c r="F784" s="82" t="str">
        <f t="shared" si="186"/>
        <v/>
      </c>
      <c r="G784" s="127"/>
      <c r="H784" s="75" t="str">
        <f t="shared" si="187"/>
        <v/>
      </c>
      <c r="I784" s="127"/>
      <c r="J784" s="75" t="str">
        <f t="shared" si="192"/>
        <v/>
      </c>
      <c r="K784" s="127"/>
      <c r="L784" s="31">
        <v>779</v>
      </c>
      <c r="M784" s="31">
        <f t="shared" si="193"/>
        <v>260</v>
      </c>
      <c r="N784" s="31">
        <f t="shared" si="188"/>
        <v>2</v>
      </c>
      <c r="O784" s="31" t="str">
        <f>IF(LEN(Q784)=0,"",DEC2HEX(MOD(HEX2DEC(INDEX(Assembler!$D$13:$D$512,M784))+N784,65536),4))</f>
        <v/>
      </c>
      <c r="P784" s="78" t="str">
        <f t="shared" si="189"/>
        <v/>
      </c>
      <c r="Q784" s="31" t="str">
        <f>INDEX(Assembler!$E$13:$G$512,M784,N784+1)</f>
        <v/>
      </c>
      <c r="R784" s="81"/>
      <c r="S784" s="31" t="str">
        <f t="shared" si="190"/>
        <v/>
      </c>
      <c r="T784" s="31">
        <f t="shared" si="179"/>
        <v>1</v>
      </c>
      <c r="U784" s="31" t="str">
        <f t="shared" si="182"/>
        <v/>
      </c>
      <c r="V784" s="31" t="str">
        <f t="shared" si="183"/>
        <v/>
      </c>
      <c r="W784" s="31" t="str">
        <f>IF(LEN(U784)=0,"",SUM(T$5:T784))</f>
        <v/>
      </c>
      <c r="X784" s="31" t="str">
        <f t="shared" si="184"/>
        <v/>
      </c>
      <c r="Y784" s="31" t="str">
        <f t="shared" si="191"/>
        <v/>
      </c>
    </row>
    <row r="785" spans="1:25" x14ac:dyDescent="0.2">
      <c r="A785" s="127"/>
      <c r="B785" s="82" t="str">
        <f t="shared" si="180"/>
        <v/>
      </c>
      <c r="C785" s="82" t="str">
        <f t="shared" si="181"/>
        <v/>
      </c>
      <c r="D785" s="127"/>
      <c r="E785" s="82" t="str">
        <f t="shared" si="185"/>
        <v/>
      </c>
      <c r="F785" s="82" t="str">
        <f t="shared" si="186"/>
        <v/>
      </c>
      <c r="G785" s="127"/>
      <c r="H785" s="75" t="str">
        <f t="shared" si="187"/>
        <v/>
      </c>
      <c r="I785" s="127"/>
      <c r="J785" s="75" t="str">
        <f t="shared" si="192"/>
        <v/>
      </c>
      <c r="K785" s="127"/>
      <c r="L785" s="31">
        <v>780</v>
      </c>
      <c r="M785" s="31">
        <f t="shared" si="193"/>
        <v>261</v>
      </c>
      <c r="N785" s="31">
        <f t="shared" si="188"/>
        <v>0</v>
      </c>
      <c r="O785" s="31" t="str">
        <f>IF(LEN(Q785)=0,"",DEC2HEX(MOD(HEX2DEC(INDEX(Assembler!$D$13:$D$512,M785))+N785,65536),4))</f>
        <v/>
      </c>
      <c r="P785" s="78" t="str">
        <f t="shared" si="189"/>
        <v/>
      </c>
      <c r="Q785" s="31" t="str">
        <f>INDEX(Assembler!$E$13:$G$512,M785,N785+1)</f>
        <v/>
      </c>
      <c r="R785" s="81"/>
      <c r="S785" s="31" t="str">
        <f t="shared" si="190"/>
        <v/>
      </c>
      <c r="T785" s="31">
        <f t="shared" si="179"/>
        <v>1</v>
      </c>
      <c r="U785" s="31" t="str">
        <f t="shared" si="182"/>
        <v/>
      </c>
      <c r="V785" s="31" t="str">
        <f t="shared" si="183"/>
        <v/>
      </c>
      <c r="W785" s="31" t="str">
        <f>IF(LEN(U785)=0,"",SUM(T$5:T785))</f>
        <v/>
      </c>
      <c r="X785" s="31" t="str">
        <f t="shared" si="184"/>
        <v/>
      </c>
      <c r="Y785" s="31" t="str">
        <f t="shared" si="191"/>
        <v/>
      </c>
    </row>
    <row r="786" spans="1:25" x14ac:dyDescent="0.2">
      <c r="A786" s="127"/>
      <c r="B786" s="82" t="str">
        <f t="shared" si="180"/>
        <v/>
      </c>
      <c r="C786" s="82" t="str">
        <f t="shared" si="181"/>
        <v/>
      </c>
      <c r="D786" s="127"/>
      <c r="E786" s="82" t="str">
        <f t="shared" si="185"/>
        <v/>
      </c>
      <c r="F786" s="82" t="str">
        <f t="shared" si="186"/>
        <v/>
      </c>
      <c r="G786" s="127"/>
      <c r="H786" s="75" t="str">
        <f t="shared" si="187"/>
        <v/>
      </c>
      <c r="I786" s="127"/>
      <c r="J786" s="75" t="str">
        <f t="shared" si="192"/>
        <v/>
      </c>
      <c r="K786" s="127"/>
      <c r="L786" s="31">
        <v>781</v>
      </c>
      <c r="M786" s="31">
        <f t="shared" si="193"/>
        <v>261</v>
      </c>
      <c r="N786" s="31">
        <f t="shared" si="188"/>
        <v>1</v>
      </c>
      <c r="O786" s="31" t="str">
        <f>IF(LEN(Q786)=0,"",DEC2HEX(MOD(HEX2DEC(INDEX(Assembler!$D$13:$D$512,M786))+N786,65536),4))</f>
        <v/>
      </c>
      <c r="P786" s="78" t="str">
        <f t="shared" si="189"/>
        <v/>
      </c>
      <c r="Q786" s="31" t="str">
        <f>INDEX(Assembler!$E$13:$G$512,M786,N786+1)</f>
        <v/>
      </c>
      <c r="R786" s="81"/>
      <c r="S786" s="31" t="str">
        <f t="shared" si="190"/>
        <v/>
      </c>
      <c r="T786" s="31">
        <f t="shared" ref="T786:T849" si="194">IF(LEN(S786)=0,1,IF(S786-1=S785,IF(L786&lt;16,0,IF(SUM(T771:T785)=0,1,0)),1))</f>
        <v>1</v>
      </c>
      <c r="U786" s="31" t="str">
        <f t="shared" si="182"/>
        <v/>
      </c>
      <c r="V786" s="31" t="str">
        <f t="shared" si="183"/>
        <v/>
      </c>
      <c r="W786" s="31" t="str">
        <f>IF(LEN(U786)=0,"",SUM(T$5:T786))</f>
        <v/>
      </c>
      <c r="X786" s="31" t="str">
        <f t="shared" si="184"/>
        <v/>
      </c>
      <c r="Y786" s="31" t="str">
        <f t="shared" si="191"/>
        <v/>
      </c>
    </row>
    <row r="787" spans="1:25" x14ac:dyDescent="0.2">
      <c r="A787" s="127"/>
      <c r="B787" s="82" t="str">
        <f t="shared" si="180"/>
        <v/>
      </c>
      <c r="C787" s="82" t="str">
        <f t="shared" si="181"/>
        <v/>
      </c>
      <c r="D787" s="127"/>
      <c r="E787" s="82" t="str">
        <f t="shared" si="185"/>
        <v/>
      </c>
      <c r="F787" s="82" t="str">
        <f t="shared" si="186"/>
        <v/>
      </c>
      <c r="G787" s="127"/>
      <c r="H787" s="75" t="str">
        <f t="shared" si="187"/>
        <v/>
      </c>
      <c r="I787" s="127"/>
      <c r="J787" s="75" t="str">
        <f t="shared" si="192"/>
        <v/>
      </c>
      <c r="K787" s="127"/>
      <c r="L787" s="31">
        <v>782</v>
      </c>
      <c r="M787" s="31">
        <f t="shared" si="193"/>
        <v>261</v>
      </c>
      <c r="N787" s="31">
        <f t="shared" si="188"/>
        <v>2</v>
      </c>
      <c r="O787" s="31" t="str">
        <f>IF(LEN(Q787)=0,"",DEC2HEX(MOD(HEX2DEC(INDEX(Assembler!$D$13:$D$512,M787))+N787,65536),4))</f>
        <v/>
      </c>
      <c r="P787" s="78" t="str">
        <f t="shared" si="189"/>
        <v/>
      </c>
      <c r="Q787" s="31" t="str">
        <f>INDEX(Assembler!$E$13:$G$512,M787,N787+1)</f>
        <v/>
      </c>
      <c r="R787" s="81"/>
      <c r="S787" s="31" t="str">
        <f t="shared" si="190"/>
        <v/>
      </c>
      <c r="T787" s="31">
        <f t="shared" si="194"/>
        <v>1</v>
      </c>
      <c r="U787" s="31" t="str">
        <f t="shared" si="182"/>
        <v/>
      </c>
      <c r="V787" s="31" t="str">
        <f t="shared" si="183"/>
        <v/>
      </c>
      <c r="W787" s="31" t="str">
        <f>IF(LEN(U787)=0,"",SUM(T$5:T787))</f>
        <v/>
      </c>
      <c r="X787" s="31" t="str">
        <f t="shared" si="184"/>
        <v/>
      </c>
      <c r="Y787" s="31" t="str">
        <f t="shared" si="191"/>
        <v/>
      </c>
    </row>
    <row r="788" spans="1:25" x14ac:dyDescent="0.2">
      <c r="A788" s="127"/>
      <c r="B788" s="82" t="str">
        <f t="shared" si="180"/>
        <v/>
      </c>
      <c r="C788" s="82" t="str">
        <f t="shared" si="181"/>
        <v/>
      </c>
      <c r="D788" s="127"/>
      <c r="E788" s="82" t="str">
        <f t="shared" si="185"/>
        <v/>
      </c>
      <c r="F788" s="82" t="str">
        <f t="shared" si="186"/>
        <v/>
      </c>
      <c r="G788" s="127"/>
      <c r="H788" s="75" t="str">
        <f t="shared" si="187"/>
        <v/>
      </c>
      <c r="I788" s="127"/>
      <c r="J788" s="75" t="str">
        <f t="shared" si="192"/>
        <v/>
      </c>
      <c r="K788" s="127"/>
      <c r="L788" s="31">
        <v>783</v>
      </c>
      <c r="M788" s="31">
        <f t="shared" si="193"/>
        <v>262</v>
      </c>
      <c r="N788" s="31">
        <f t="shared" si="188"/>
        <v>0</v>
      </c>
      <c r="O788" s="31" t="str">
        <f>IF(LEN(Q788)=0,"",DEC2HEX(MOD(HEX2DEC(INDEX(Assembler!$D$13:$D$512,M788))+N788,65536),4))</f>
        <v/>
      </c>
      <c r="P788" s="78" t="str">
        <f t="shared" si="189"/>
        <v/>
      </c>
      <c r="Q788" s="31" t="str">
        <f>INDEX(Assembler!$E$13:$G$512,M788,N788+1)</f>
        <v/>
      </c>
      <c r="R788" s="81"/>
      <c r="S788" s="31" t="str">
        <f t="shared" si="190"/>
        <v/>
      </c>
      <c r="T788" s="31">
        <f t="shared" si="194"/>
        <v>1</v>
      </c>
      <c r="U788" s="31" t="str">
        <f t="shared" si="182"/>
        <v/>
      </c>
      <c r="V788" s="31" t="str">
        <f t="shared" si="183"/>
        <v/>
      </c>
      <c r="W788" s="31" t="str">
        <f>IF(LEN(U788)=0,"",SUM(T$5:T788))</f>
        <v/>
      </c>
      <c r="X788" s="31" t="str">
        <f t="shared" si="184"/>
        <v/>
      </c>
      <c r="Y788" s="31" t="str">
        <f t="shared" si="191"/>
        <v/>
      </c>
    </row>
    <row r="789" spans="1:25" x14ac:dyDescent="0.2">
      <c r="A789" s="127"/>
      <c r="B789" s="82" t="str">
        <f t="shared" si="180"/>
        <v/>
      </c>
      <c r="C789" s="82" t="str">
        <f t="shared" si="181"/>
        <v/>
      </c>
      <c r="D789" s="127"/>
      <c r="E789" s="82" t="str">
        <f t="shared" si="185"/>
        <v/>
      </c>
      <c r="F789" s="82" t="str">
        <f t="shared" si="186"/>
        <v/>
      </c>
      <c r="G789" s="127"/>
      <c r="H789" s="75" t="str">
        <f t="shared" si="187"/>
        <v/>
      </c>
      <c r="I789" s="127"/>
      <c r="J789" s="75" t="str">
        <f t="shared" si="192"/>
        <v/>
      </c>
      <c r="K789" s="127"/>
      <c r="L789" s="31">
        <v>784</v>
      </c>
      <c r="M789" s="31">
        <f t="shared" si="193"/>
        <v>262</v>
      </c>
      <c r="N789" s="31">
        <f t="shared" si="188"/>
        <v>1</v>
      </c>
      <c r="O789" s="31" t="str">
        <f>IF(LEN(Q789)=0,"",DEC2HEX(MOD(HEX2DEC(INDEX(Assembler!$D$13:$D$512,M789))+N789,65536),4))</f>
        <v/>
      </c>
      <c r="P789" s="78" t="str">
        <f t="shared" si="189"/>
        <v/>
      </c>
      <c r="Q789" s="31" t="str">
        <f>INDEX(Assembler!$E$13:$G$512,M789,N789+1)</f>
        <v/>
      </c>
      <c r="R789" s="81"/>
      <c r="S789" s="31" t="str">
        <f t="shared" si="190"/>
        <v/>
      </c>
      <c r="T789" s="31">
        <f t="shared" si="194"/>
        <v>1</v>
      </c>
      <c r="U789" s="31" t="str">
        <f t="shared" si="182"/>
        <v/>
      </c>
      <c r="V789" s="31" t="str">
        <f t="shared" si="183"/>
        <v/>
      </c>
      <c r="W789" s="31" t="str">
        <f>IF(LEN(U789)=0,"",SUM(T$5:T789))</f>
        <v/>
      </c>
      <c r="X789" s="31" t="str">
        <f t="shared" si="184"/>
        <v/>
      </c>
      <c r="Y789" s="31" t="str">
        <f t="shared" si="191"/>
        <v/>
      </c>
    </row>
    <row r="790" spans="1:25" x14ac:dyDescent="0.2">
      <c r="A790" s="127"/>
      <c r="B790" s="82" t="str">
        <f t="shared" si="180"/>
        <v/>
      </c>
      <c r="C790" s="82" t="str">
        <f t="shared" si="181"/>
        <v/>
      </c>
      <c r="D790" s="127"/>
      <c r="E790" s="82" t="str">
        <f t="shared" si="185"/>
        <v/>
      </c>
      <c r="F790" s="82" t="str">
        <f t="shared" si="186"/>
        <v/>
      </c>
      <c r="G790" s="127"/>
      <c r="H790" s="75" t="str">
        <f t="shared" si="187"/>
        <v/>
      </c>
      <c r="I790" s="127"/>
      <c r="J790" s="75" t="str">
        <f t="shared" si="192"/>
        <v/>
      </c>
      <c r="K790" s="127"/>
      <c r="L790" s="31">
        <v>785</v>
      </c>
      <c r="M790" s="31">
        <f t="shared" si="193"/>
        <v>262</v>
      </c>
      <c r="N790" s="31">
        <f t="shared" si="188"/>
        <v>2</v>
      </c>
      <c r="O790" s="31" t="str">
        <f>IF(LEN(Q790)=0,"",DEC2HEX(MOD(HEX2DEC(INDEX(Assembler!$D$13:$D$512,M790))+N790,65536),4))</f>
        <v/>
      </c>
      <c r="P790" s="78" t="str">
        <f t="shared" si="189"/>
        <v/>
      </c>
      <c r="Q790" s="31" t="str">
        <f>INDEX(Assembler!$E$13:$G$512,M790,N790+1)</f>
        <v/>
      </c>
      <c r="R790" s="81"/>
      <c r="S790" s="31" t="str">
        <f t="shared" si="190"/>
        <v/>
      </c>
      <c r="T790" s="31">
        <f t="shared" si="194"/>
        <v>1</v>
      </c>
      <c r="U790" s="31" t="str">
        <f t="shared" si="182"/>
        <v/>
      </c>
      <c r="V790" s="31" t="str">
        <f t="shared" si="183"/>
        <v/>
      </c>
      <c r="W790" s="31" t="str">
        <f>IF(LEN(U790)=0,"",SUM(T$5:T790))</f>
        <v/>
      </c>
      <c r="X790" s="31" t="str">
        <f t="shared" si="184"/>
        <v/>
      </c>
      <c r="Y790" s="31" t="str">
        <f t="shared" si="191"/>
        <v/>
      </c>
    </row>
    <row r="791" spans="1:25" x14ac:dyDescent="0.2">
      <c r="A791" s="127"/>
      <c r="B791" s="82" t="str">
        <f t="shared" si="180"/>
        <v/>
      </c>
      <c r="C791" s="82" t="str">
        <f t="shared" si="181"/>
        <v/>
      </c>
      <c r="D791" s="127"/>
      <c r="E791" s="82" t="str">
        <f t="shared" si="185"/>
        <v/>
      </c>
      <c r="F791" s="82" t="str">
        <f t="shared" si="186"/>
        <v/>
      </c>
      <c r="G791" s="127"/>
      <c r="H791" s="75" t="str">
        <f t="shared" si="187"/>
        <v/>
      </c>
      <c r="I791" s="127"/>
      <c r="J791" s="75" t="str">
        <f t="shared" si="192"/>
        <v/>
      </c>
      <c r="K791" s="127"/>
      <c r="L791" s="31">
        <v>786</v>
      </c>
      <c r="M791" s="31">
        <f t="shared" si="193"/>
        <v>263</v>
      </c>
      <c r="N791" s="31">
        <f t="shared" si="188"/>
        <v>0</v>
      </c>
      <c r="O791" s="31" t="str">
        <f>IF(LEN(Q791)=0,"",DEC2HEX(MOD(HEX2DEC(INDEX(Assembler!$D$13:$D$512,M791))+N791,65536),4))</f>
        <v/>
      </c>
      <c r="P791" s="78" t="str">
        <f t="shared" si="189"/>
        <v/>
      </c>
      <c r="Q791" s="31" t="str">
        <f>INDEX(Assembler!$E$13:$G$512,M791,N791+1)</f>
        <v/>
      </c>
      <c r="R791" s="81"/>
      <c r="S791" s="31" t="str">
        <f t="shared" si="190"/>
        <v/>
      </c>
      <c r="T791" s="31">
        <f t="shared" si="194"/>
        <v>1</v>
      </c>
      <c r="U791" s="31" t="str">
        <f t="shared" si="182"/>
        <v/>
      </c>
      <c r="V791" s="31" t="str">
        <f t="shared" si="183"/>
        <v/>
      </c>
      <c r="W791" s="31" t="str">
        <f>IF(LEN(U791)=0,"",SUM(T$5:T791))</f>
        <v/>
      </c>
      <c r="X791" s="31" t="str">
        <f t="shared" si="184"/>
        <v/>
      </c>
      <c r="Y791" s="31" t="str">
        <f t="shared" si="191"/>
        <v/>
      </c>
    </row>
    <row r="792" spans="1:25" x14ac:dyDescent="0.2">
      <c r="A792" s="127"/>
      <c r="B792" s="82" t="str">
        <f t="shared" si="180"/>
        <v/>
      </c>
      <c r="C792" s="82" t="str">
        <f t="shared" si="181"/>
        <v/>
      </c>
      <c r="D792" s="127"/>
      <c r="E792" s="82" t="str">
        <f t="shared" si="185"/>
        <v/>
      </c>
      <c r="F792" s="82" t="str">
        <f t="shared" si="186"/>
        <v/>
      </c>
      <c r="G792" s="127"/>
      <c r="H792" s="75" t="str">
        <f t="shared" si="187"/>
        <v/>
      </c>
      <c r="I792" s="127"/>
      <c r="J792" s="75" t="str">
        <f t="shared" si="192"/>
        <v/>
      </c>
      <c r="K792" s="127"/>
      <c r="L792" s="31">
        <v>787</v>
      </c>
      <c r="M792" s="31">
        <f t="shared" si="193"/>
        <v>263</v>
      </c>
      <c r="N792" s="31">
        <f t="shared" si="188"/>
        <v>1</v>
      </c>
      <c r="O792" s="31" t="str">
        <f>IF(LEN(Q792)=0,"",DEC2HEX(MOD(HEX2DEC(INDEX(Assembler!$D$13:$D$512,M792))+N792,65536),4))</f>
        <v/>
      </c>
      <c r="P792" s="78" t="str">
        <f t="shared" si="189"/>
        <v/>
      </c>
      <c r="Q792" s="31" t="str">
        <f>INDEX(Assembler!$E$13:$G$512,M792,N792+1)</f>
        <v/>
      </c>
      <c r="R792" s="81"/>
      <c r="S792" s="31" t="str">
        <f t="shared" si="190"/>
        <v/>
      </c>
      <c r="T792" s="31">
        <f t="shared" si="194"/>
        <v>1</v>
      </c>
      <c r="U792" s="31" t="str">
        <f t="shared" si="182"/>
        <v/>
      </c>
      <c r="V792" s="31" t="str">
        <f t="shared" si="183"/>
        <v/>
      </c>
      <c r="W792" s="31" t="str">
        <f>IF(LEN(U792)=0,"",SUM(T$5:T792))</f>
        <v/>
      </c>
      <c r="X792" s="31" t="str">
        <f t="shared" si="184"/>
        <v/>
      </c>
      <c r="Y792" s="31" t="str">
        <f t="shared" si="191"/>
        <v/>
      </c>
    </row>
    <row r="793" spans="1:25" x14ac:dyDescent="0.2">
      <c r="A793" s="127"/>
      <c r="B793" s="82" t="str">
        <f t="shared" si="180"/>
        <v/>
      </c>
      <c r="C793" s="82" t="str">
        <f t="shared" si="181"/>
        <v/>
      </c>
      <c r="D793" s="127"/>
      <c r="E793" s="82" t="str">
        <f t="shared" si="185"/>
        <v/>
      </c>
      <c r="F793" s="82" t="str">
        <f t="shared" si="186"/>
        <v/>
      </c>
      <c r="G793" s="127"/>
      <c r="H793" s="75" t="str">
        <f t="shared" si="187"/>
        <v/>
      </c>
      <c r="I793" s="127"/>
      <c r="J793" s="75" t="str">
        <f t="shared" si="192"/>
        <v/>
      </c>
      <c r="K793" s="127"/>
      <c r="L793" s="31">
        <v>788</v>
      </c>
      <c r="M793" s="31">
        <f t="shared" si="193"/>
        <v>263</v>
      </c>
      <c r="N793" s="31">
        <f t="shared" si="188"/>
        <v>2</v>
      </c>
      <c r="O793" s="31" t="str">
        <f>IF(LEN(Q793)=0,"",DEC2HEX(MOD(HEX2DEC(INDEX(Assembler!$D$13:$D$512,M793))+N793,65536),4))</f>
        <v/>
      </c>
      <c r="P793" s="78" t="str">
        <f t="shared" si="189"/>
        <v/>
      </c>
      <c r="Q793" s="31" t="str">
        <f>INDEX(Assembler!$E$13:$G$512,M793,N793+1)</f>
        <v/>
      </c>
      <c r="R793" s="81"/>
      <c r="S793" s="31" t="str">
        <f t="shared" si="190"/>
        <v/>
      </c>
      <c r="T793" s="31">
        <f t="shared" si="194"/>
        <v>1</v>
      </c>
      <c r="U793" s="31" t="str">
        <f t="shared" si="182"/>
        <v/>
      </c>
      <c r="V793" s="31" t="str">
        <f t="shared" si="183"/>
        <v/>
      </c>
      <c r="W793" s="31" t="str">
        <f>IF(LEN(U793)=0,"",SUM(T$5:T793))</f>
        <v/>
      </c>
      <c r="X793" s="31" t="str">
        <f t="shared" si="184"/>
        <v/>
      </c>
      <c r="Y793" s="31" t="str">
        <f t="shared" si="191"/>
        <v/>
      </c>
    </row>
    <row r="794" spans="1:25" x14ac:dyDescent="0.2">
      <c r="A794" s="127"/>
      <c r="B794" s="82" t="str">
        <f t="shared" si="180"/>
        <v/>
      </c>
      <c r="C794" s="82" t="str">
        <f t="shared" si="181"/>
        <v/>
      </c>
      <c r="D794" s="127"/>
      <c r="E794" s="82" t="str">
        <f t="shared" si="185"/>
        <v/>
      </c>
      <c r="F794" s="82" t="str">
        <f t="shared" si="186"/>
        <v/>
      </c>
      <c r="G794" s="127"/>
      <c r="H794" s="75" t="str">
        <f t="shared" si="187"/>
        <v/>
      </c>
      <c r="I794" s="127"/>
      <c r="J794" s="75" t="str">
        <f t="shared" si="192"/>
        <v/>
      </c>
      <c r="K794" s="127"/>
      <c r="L794" s="31">
        <v>789</v>
      </c>
      <c r="M794" s="31">
        <f t="shared" si="193"/>
        <v>264</v>
      </c>
      <c r="N794" s="31">
        <f t="shared" si="188"/>
        <v>0</v>
      </c>
      <c r="O794" s="31" t="str">
        <f>IF(LEN(Q794)=0,"",DEC2HEX(MOD(HEX2DEC(INDEX(Assembler!$D$13:$D$512,M794))+N794,65536),4))</f>
        <v/>
      </c>
      <c r="P794" s="78" t="str">
        <f t="shared" si="189"/>
        <v/>
      </c>
      <c r="Q794" s="31" t="str">
        <f>INDEX(Assembler!$E$13:$G$512,M794,N794+1)</f>
        <v/>
      </c>
      <c r="R794" s="81"/>
      <c r="S794" s="31" t="str">
        <f t="shared" si="190"/>
        <v/>
      </c>
      <c r="T794" s="31">
        <f t="shared" si="194"/>
        <v>1</v>
      </c>
      <c r="U794" s="31" t="str">
        <f t="shared" si="182"/>
        <v/>
      </c>
      <c r="V794" s="31" t="str">
        <f t="shared" si="183"/>
        <v/>
      </c>
      <c r="W794" s="31" t="str">
        <f>IF(LEN(U794)=0,"",SUM(T$5:T794))</f>
        <v/>
      </c>
      <c r="X794" s="31" t="str">
        <f t="shared" si="184"/>
        <v/>
      </c>
      <c r="Y794" s="31" t="str">
        <f t="shared" si="191"/>
        <v/>
      </c>
    </row>
    <row r="795" spans="1:25" x14ac:dyDescent="0.2">
      <c r="A795" s="127"/>
      <c r="B795" s="82" t="str">
        <f t="shared" si="180"/>
        <v/>
      </c>
      <c r="C795" s="82" t="str">
        <f t="shared" si="181"/>
        <v/>
      </c>
      <c r="D795" s="127"/>
      <c r="E795" s="82" t="str">
        <f t="shared" si="185"/>
        <v/>
      </c>
      <c r="F795" s="82" t="str">
        <f t="shared" si="186"/>
        <v/>
      </c>
      <c r="G795" s="127"/>
      <c r="H795" s="75" t="str">
        <f t="shared" si="187"/>
        <v/>
      </c>
      <c r="I795" s="127"/>
      <c r="J795" s="75" t="str">
        <f t="shared" si="192"/>
        <v/>
      </c>
      <c r="K795" s="127"/>
      <c r="L795" s="31">
        <v>790</v>
      </c>
      <c r="M795" s="31">
        <f t="shared" si="193"/>
        <v>264</v>
      </c>
      <c r="N795" s="31">
        <f t="shared" si="188"/>
        <v>1</v>
      </c>
      <c r="O795" s="31" t="str">
        <f>IF(LEN(Q795)=0,"",DEC2HEX(MOD(HEX2DEC(INDEX(Assembler!$D$13:$D$512,M795))+N795,65536),4))</f>
        <v/>
      </c>
      <c r="P795" s="78" t="str">
        <f t="shared" si="189"/>
        <v/>
      </c>
      <c r="Q795" s="31" t="str">
        <f>INDEX(Assembler!$E$13:$G$512,M795,N795+1)</f>
        <v/>
      </c>
      <c r="R795" s="81"/>
      <c r="S795" s="31" t="str">
        <f t="shared" si="190"/>
        <v/>
      </c>
      <c r="T795" s="31">
        <f t="shared" si="194"/>
        <v>1</v>
      </c>
      <c r="U795" s="31" t="str">
        <f t="shared" si="182"/>
        <v/>
      </c>
      <c r="V795" s="31" t="str">
        <f t="shared" si="183"/>
        <v/>
      </c>
      <c r="W795" s="31" t="str">
        <f>IF(LEN(U795)=0,"",SUM(T$5:T795))</f>
        <v/>
      </c>
      <c r="X795" s="31" t="str">
        <f t="shared" si="184"/>
        <v/>
      </c>
      <c r="Y795" s="31" t="str">
        <f t="shared" si="191"/>
        <v/>
      </c>
    </row>
    <row r="796" spans="1:25" x14ac:dyDescent="0.2">
      <c r="A796" s="127"/>
      <c r="B796" s="82" t="str">
        <f t="shared" si="180"/>
        <v/>
      </c>
      <c r="C796" s="82" t="str">
        <f t="shared" si="181"/>
        <v/>
      </c>
      <c r="D796" s="127"/>
      <c r="E796" s="82" t="str">
        <f t="shared" si="185"/>
        <v/>
      </c>
      <c r="F796" s="82" t="str">
        <f t="shared" si="186"/>
        <v/>
      </c>
      <c r="G796" s="127"/>
      <c r="H796" s="75" t="str">
        <f t="shared" si="187"/>
        <v/>
      </c>
      <c r="I796" s="127"/>
      <c r="J796" s="75" t="str">
        <f t="shared" si="192"/>
        <v/>
      </c>
      <c r="K796" s="127"/>
      <c r="L796" s="31">
        <v>791</v>
      </c>
      <c r="M796" s="31">
        <f t="shared" si="193"/>
        <v>264</v>
      </c>
      <c r="N796" s="31">
        <f t="shared" si="188"/>
        <v>2</v>
      </c>
      <c r="O796" s="31" t="str">
        <f>IF(LEN(Q796)=0,"",DEC2HEX(MOD(HEX2DEC(INDEX(Assembler!$D$13:$D$512,M796))+N796,65536),4))</f>
        <v/>
      </c>
      <c r="P796" s="78" t="str">
        <f t="shared" si="189"/>
        <v/>
      </c>
      <c r="Q796" s="31" t="str">
        <f>INDEX(Assembler!$E$13:$G$512,M796,N796+1)</f>
        <v/>
      </c>
      <c r="R796" s="81"/>
      <c r="S796" s="31" t="str">
        <f t="shared" si="190"/>
        <v/>
      </c>
      <c r="T796" s="31">
        <f t="shared" si="194"/>
        <v>1</v>
      </c>
      <c r="U796" s="31" t="str">
        <f t="shared" si="182"/>
        <v/>
      </c>
      <c r="V796" s="31" t="str">
        <f t="shared" si="183"/>
        <v/>
      </c>
      <c r="W796" s="31" t="str">
        <f>IF(LEN(U796)=0,"",SUM(T$5:T796))</f>
        <v/>
      </c>
      <c r="X796" s="31" t="str">
        <f t="shared" si="184"/>
        <v/>
      </c>
      <c r="Y796" s="31" t="str">
        <f t="shared" si="191"/>
        <v/>
      </c>
    </row>
    <row r="797" spans="1:25" x14ac:dyDescent="0.2">
      <c r="A797" s="127"/>
      <c r="B797" s="82" t="str">
        <f t="shared" si="180"/>
        <v/>
      </c>
      <c r="C797" s="82" t="str">
        <f t="shared" si="181"/>
        <v/>
      </c>
      <c r="D797" s="127"/>
      <c r="E797" s="82" t="str">
        <f t="shared" si="185"/>
        <v/>
      </c>
      <c r="F797" s="82" t="str">
        <f t="shared" si="186"/>
        <v/>
      </c>
      <c r="G797" s="127"/>
      <c r="H797" s="75" t="str">
        <f t="shared" si="187"/>
        <v/>
      </c>
      <c r="I797" s="127"/>
      <c r="J797" s="75" t="str">
        <f t="shared" si="192"/>
        <v/>
      </c>
      <c r="K797" s="127"/>
      <c r="L797" s="31">
        <v>792</v>
      </c>
      <c r="M797" s="31">
        <f t="shared" si="193"/>
        <v>265</v>
      </c>
      <c r="N797" s="31">
        <f t="shared" si="188"/>
        <v>0</v>
      </c>
      <c r="O797" s="31" t="str">
        <f>IF(LEN(Q797)=0,"",DEC2HEX(MOD(HEX2DEC(INDEX(Assembler!$D$13:$D$512,M797))+N797,65536),4))</f>
        <v/>
      </c>
      <c r="P797" s="78" t="str">
        <f t="shared" si="189"/>
        <v/>
      </c>
      <c r="Q797" s="31" t="str">
        <f>INDEX(Assembler!$E$13:$G$512,M797,N797+1)</f>
        <v/>
      </c>
      <c r="R797" s="81"/>
      <c r="S797" s="31" t="str">
        <f t="shared" si="190"/>
        <v/>
      </c>
      <c r="T797" s="31">
        <f t="shared" si="194"/>
        <v>1</v>
      </c>
      <c r="U797" s="31" t="str">
        <f t="shared" si="182"/>
        <v/>
      </c>
      <c r="V797" s="31" t="str">
        <f t="shared" si="183"/>
        <v/>
      </c>
      <c r="W797" s="31" t="str">
        <f>IF(LEN(U797)=0,"",SUM(T$5:T797))</f>
        <v/>
      </c>
      <c r="X797" s="31" t="str">
        <f t="shared" si="184"/>
        <v/>
      </c>
      <c r="Y797" s="31" t="str">
        <f t="shared" si="191"/>
        <v/>
      </c>
    </row>
    <row r="798" spans="1:25" x14ac:dyDescent="0.2">
      <c r="A798" s="127"/>
      <c r="B798" s="82" t="str">
        <f t="shared" si="180"/>
        <v/>
      </c>
      <c r="C798" s="82" t="str">
        <f t="shared" si="181"/>
        <v/>
      </c>
      <c r="D798" s="127"/>
      <c r="E798" s="82" t="str">
        <f t="shared" si="185"/>
        <v/>
      </c>
      <c r="F798" s="82" t="str">
        <f t="shared" si="186"/>
        <v/>
      </c>
      <c r="G798" s="127"/>
      <c r="H798" s="75" t="str">
        <f t="shared" si="187"/>
        <v/>
      </c>
      <c r="I798" s="127"/>
      <c r="J798" s="75" t="str">
        <f t="shared" si="192"/>
        <v/>
      </c>
      <c r="K798" s="127"/>
      <c r="L798" s="31">
        <v>793</v>
      </c>
      <c r="M798" s="31">
        <f t="shared" si="193"/>
        <v>265</v>
      </c>
      <c r="N798" s="31">
        <f t="shared" si="188"/>
        <v>1</v>
      </c>
      <c r="O798" s="31" t="str">
        <f>IF(LEN(Q798)=0,"",DEC2HEX(MOD(HEX2DEC(INDEX(Assembler!$D$13:$D$512,M798))+N798,65536),4))</f>
        <v/>
      </c>
      <c r="P798" s="78" t="str">
        <f t="shared" si="189"/>
        <v/>
      </c>
      <c r="Q798" s="31" t="str">
        <f>INDEX(Assembler!$E$13:$G$512,M798,N798+1)</f>
        <v/>
      </c>
      <c r="R798" s="81"/>
      <c r="S798" s="31" t="str">
        <f t="shared" si="190"/>
        <v/>
      </c>
      <c r="T798" s="31">
        <f t="shared" si="194"/>
        <v>1</v>
      </c>
      <c r="U798" s="31" t="str">
        <f t="shared" si="182"/>
        <v/>
      </c>
      <c r="V798" s="31" t="str">
        <f t="shared" si="183"/>
        <v/>
      </c>
      <c r="W798" s="31" t="str">
        <f>IF(LEN(U798)=0,"",SUM(T$5:T798))</f>
        <v/>
      </c>
      <c r="X798" s="31" t="str">
        <f t="shared" si="184"/>
        <v/>
      </c>
      <c r="Y798" s="31" t="str">
        <f t="shared" si="191"/>
        <v/>
      </c>
    </row>
    <row r="799" spans="1:25" x14ac:dyDescent="0.2">
      <c r="A799" s="127"/>
      <c r="B799" s="82" t="str">
        <f t="shared" si="180"/>
        <v/>
      </c>
      <c r="C799" s="82" t="str">
        <f t="shared" si="181"/>
        <v/>
      </c>
      <c r="D799" s="127"/>
      <c r="E799" s="82" t="str">
        <f t="shared" si="185"/>
        <v/>
      </c>
      <c r="F799" s="82" t="str">
        <f t="shared" si="186"/>
        <v/>
      </c>
      <c r="G799" s="127"/>
      <c r="H799" s="75" t="str">
        <f t="shared" si="187"/>
        <v/>
      </c>
      <c r="I799" s="127"/>
      <c r="J799" s="75" t="str">
        <f t="shared" si="192"/>
        <v/>
      </c>
      <c r="K799" s="127"/>
      <c r="L799" s="31">
        <v>794</v>
      </c>
      <c r="M799" s="31">
        <f t="shared" si="193"/>
        <v>265</v>
      </c>
      <c r="N799" s="31">
        <f t="shared" si="188"/>
        <v>2</v>
      </c>
      <c r="O799" s="31" t="str">
        <f>IF(LEN(Q799)=0,"",DEC2HEX(MOD(HEX2DEC(INDEX(Assembler!$D$13:$D$512,M799))+N799,65536),4))</f>
        <v/>
      </c>
      <c r="P799" s="78" t="str">
        <f t="shared" si="189"/>
        <v/>
      </c>
      <c r="Q799" s="31" t="str">
        <f>INDEX(Assembler!$E$13:$G$512,M799,N799+1)</f>
        <v/>
      </c>
      <c r="R799" s="81"/>
      <c r="S799" s="31" t="str">
        <f t="shared" si="190"/>
        <v/>
      </c>
      <c r="T799" s="31">
        <f t="shared" si="194"/>
        <v>1</v>
      </c>
      <c r="U799" s="31" t="str">
        <f t="shared" si="182"/>
        <v/>
      </c>
      <c r="V799" s="31" t="str">
        <f t="shared" si="183"/>
        <v/>
      </c>
      <c r="W799" s="31" t="str">
        <f>IF(LEN(U799)=0,"",SUM(T$5:T799))</f>
        <v/>
      </c>
      <c r="X799" s="31" t="str">
        <f t="shared" si="184"/>
        <v/>
      </c>
      <c r="Y799" s="31" t="str">
        <f t="shared" si="191"/>
        <v/>
      </c>
    </row>
    <row r="800" spans="1:25" x14ac:dyDescent="0.2">
      <c r="A800" s="127"/>
      <c r="B800" s="82" t="str">
        <f t="shared" si="180"/>
        <v/>
      </c>
      <c r="C800" s="82" t="str">
        <f t="shared" si="181"/>
        <v/>
      </c>
      <c r="D800" s="127"/>
      <c r="E800" s="82" t="str">
        <f t="shared" si="185"/>
        <v/>
      </c>
      <c r="F800" s="82" t="str">
        <f t="shared" si="186"/>
        <v/>
      </c>
      <c r="G800" s="127"/>
      <c r="H800" s="75" t="str">
        <f t="shared" si="187"/>
        <v/>
      </c>
      <c r="I800" s="127"/>
      <c r="J800" s="75" t="str">
        <f t="shared" si="192"/>
        <v/>
      </c>
      <c r="K800" s="127"/>
      <c r="L800" s="31">
        <v>795</v>
      </c>
      <c r="M800" s="31">
        <f t="shared" si="193"/>
        <v>266</v>
      </c>
      <c r="N800" s="31">
        <f t="shared" si="188"/>
        <v>0</v>
      </c>
      <c r="O800" s="31" t="str">
        <f>IF(LEN(Q800)=0,"",DEC2HEX(MOD(HEX2DEC(INDEX(Assembler!$D$13:$D$512,M800))+N800,65536),4))</f>
        <v/>
      </c>
      <c r="P800" s="78" t="str">
        <f t="shared" si="189"/>
        <v/>
      </c>
      <c r="Q800" s="31" t="str">
        <f>INDEX(Assembler!$E$13:$G$512,M800,N800+1)</f>
        <v/>
      </c>
      <c r="R800" s="81"/>
      <c r="S800" s="31" t="str">
        <f t="shared" si="190"/>
        <v/>
      </c>
      <c r="T800" s="31">
        <f t="shared" si="194"/>
        <v>1</v>
      </c>
      <c r="U800" s="31" t="str">
        <f t="shared" si="182"/>
        <v/>
      </c>
      <c r="V800" s="31" t="str">
        <f t="shared" si="183"/>
        <v/>
      </c>
      <c r="W800" s="31" t="str">
        <f>IF(LEN(U800)=0,"",SUM(T$5:T800))</f>
        <v/>
      </c>
      <c r="X800" s="31" t="str">
        <f t="shared" si="184"/>
        <v/>
      </c>
      <c r="Y800" s="31" t="str">
        <f t="shared" si="191"/>
        <v/>
      </c>
    </row>
    <row r="801" spans="1:25" x14ac:dyDescent="0.2">
      <c r="A801" s="127"/>
      <c r="B801" s="82" t="str">
        <f t="shared" si="180"/>
        <v/>
      </c>
      <c r="C801" s="82" t="str">
        <f t="shared" si="181"/>
        <v/>
      </c>
      <c r="D801" s="127"/>
      <c r="E801" s="82" t="str">
        <f t="shared" si="185"/>
        <v/>
      </c>
      <c r="F801" s="82" t="str">
        <f t="shared" si="186"/>
        <v/>
      </c>
      <c r="G801" s="127"/>
      <c r="H801" s="75" t="str">
        <f t="shared" si="187"/>
        <v/>
      </c>
      <c r="I801" s="127"/>
      <c r="J801" s="75" t="str">
        <f t="shared" si="192"/>
        <v/>
      </c>
      <c r="K801" s="127"/>
      <c r="L801" s="31">
        <v>796</v>
      </c>
      <c r="M801" s="31">
        <f t="shared" si="193"/>
        <v>266</v>
      </c>
      <c r="N801" s="31">
        <f t="shared" si="188"/>
        <v>1</v>
      </c>
      <c r="O801" s="31" t="str">
        <f>IF(LEN(Q801)=0,"",DEC2HEX(MOD(HEX2DEC(INDEX(Assembler!$D$13:$D$512,M801))+N801,65536),4))</f>
        <v/>
      </c>
      <c r="P801" s="78" t="str">
        <f t="shared" si="189"/>
        <v/>
      </c>
      <c r="Q801" s="31" t="str">
        <f>INDEX(Assembler!$E$13:$G$512,M801,N801+1)</f>
        <v/>
      </c>
      <c r="R801" s="81"/>
      <c r="S801" s="31" t="str">
        <f t="shared" si="190"/>
        <v/>
      </c>
      <c r="T801" s="31">
        <f t="shared" si="194"/>
        <v>1</v>
      </c>
      <c r="U801" s="31" t="str">
        <f t="shared" si="182"/>
        <v/>
      </c>
      <c r="V801" s="31" t="str">
        <f t="shared" si="183"/>
        <v/>
      </c>
      <c r="W801" s="31" t="str">
        <f>IF(LEN(U801)=0,"",SUM(T$5:T801))</f>
        <v/>
      </c>
      <c r="X801" s="31" t="str">
        <f t="shared" si="184"/>
        <v/>
      </c>
      <c r="Y801" s="31" t="str">
        <f t="shared" si="191"/>
        <v/>
      </c>
    </row>
    <row r="802" spans="1:25" x14ac:dyDescent="0.2">
      <c r="A802" s="127"/>
      <c r="B802" s="82" t="str">
        <f t="shared" si="180"/>
        <v/>
      </c>
      <c r="C802" s="82" t="str">
        <f t="shared" si="181"/>
        <v/>
      </c>
      <c r="D802" s="127"/>
      <c r="E802" s="82" t="str">
        <f t="shared" si="185"/>
        <v/>
      </c>
      <c r="F802" s="82" t="str">
        <f t="shared" si="186"/>
        <v/>
      </c>
      <c r="G802" s="127"/>
      <c r="H802" s="75" t="str">
        <f t="shared" si="187"/>
        <v/>
      </c>
      <c r="I802" s="127"/>
      <c r="J802" s="75" t="str">
        <f t="shared" si="192"/>
        <v/>
      </c>
      <c r="K802" s="127"/>
      <c r="L802" s="31">
        <v>797</v>
      </c>
      <c r="M802" s="31">
        <f t="shared" si="193"/>
        <v>266</v>
      </c>
      <c r="N802" s="31">
        <f t="shared" si="188"/>
        <v>2</v>
      </c>
      <c r="O802" s="31" t="str">
        <f>IF(LEN(Q802)=0,"",DEC2HEX(MOD(HEX2DEC(INDEX(Assembler!$D$13:$D$512,M802))+N802,65536),4))</f>
        <v/>
      </c>
      <c r="P802" s="78" t="str">
        <f t="shared" si="189"/>
        <v/>
      </c>
      <c r="Q802" s="31" t="str">
        <f>INDEX(Assembler!$E$13:$G$512,M802,N802+1)</f>
        <v/>
      </c>
      <c r="R802" s="81"/>
      <c r="S802" s="31" t="str">
        <f t="shared" si="190"/>
        <v/>
      </c>
      <c r="T802" s="31">
        <f t="shared" si="194"/>
        <v>1</v>
      </c>
      <c r="U802" s="31" t="str">
        <f t="shared" si="182"/>
        <v/>
      </c>
      <c r="V802" s="31" t="str">
        <f t="shared" si="183"/>
        <v/>
      </c>
      <c r="W802" s="31" t="str">
        <f>IF(LEN(U802)=0,"",SUM(T$5:T802))</f>
        <v/>
      </c>
      <c r="X802" s="31" t="str">
        <f t="shared" si="184"/>
        <v/>
      </c>
      <c r="Y802" s="31" t="str">
        <f t="shared" si="191"/>
        <v/>
      </c>
    </row>
    <row r="803" spans="1:25" x14ac:dyDescent="0.2">
      <c r="A803" s="127"/>
      <c r="B803" s="82" t="str">
        <f t="shared" si="180"/>
        <v/>
      </c>
      <c r="C803" s="82" t="str">
        <f t="shared" si="181"/>
        <v/>
      </c>
      <c r="D803" s="127"/>
      <c r="E803" s="82" t="str">
        <f t="shared" si="185"/>
        <v/>
      </c>
      <c r="F803" s="82" t="str">
        <f t="shared" si="186"/>
        <v/>
      </c>
      <c r="G803" s="127"/>
      <c r="H803" s="75" t="str">
        <f t="shared" si="187"/>
        <v/>
      </c>
      <c r="I803" s="127"/>
      <c r="J803" s="75" t="str">
        <f t="shared" si="192"/>
        <v/>
      </c>
      <c r="K803" s="127"/>
      <c r="L803" s="31">
        <v>798</v>
      </c>
      <c r="M803" s="31">
        <f t="shared" si="193"/>
        <v>267</v>
      </c>
      <c r="N803" s="31">
        <f t="shared" si="188"/>
        <v>0</v>
      </c>
      <c r="O803" s="31" t="str">
        <f>IF(LEN(Q803)=0,"",DEC2HEX(MOD(HEX2DEC(INDEX(Assembler!$D$13:$D$512,M803))+N803,65536),4))</f>
        <v/>
      </c>
      <c r="P803" s="78" t="str">
        <f t="shared" si="189"/>
        <v/>
      </c>
      <c r="Q803" s="31" t="str">
        <f>INDEX(Assembler!$E$13:$G$512,M803,N803+1)</f>
        <v/>
      </c>
      <c r="R803" s="81"/>
      <c r="S803" s="31" t="str">
        <f t="shared" si="190"/>
        <v/>
      </c>
      <c r="T803" s="31">
        <f t="shared" si="194"/>
        <v>1</v>
      </c>
      <c r="U803" s="31" t="str">
        <f t="shared" si="182"/>
        <v/>
      </c>
      <c r="V803" s="31" t="str">
        <f t="shared" si="183"/>
        <v/>
      </c>
      <c r="W803" s="31" t="str">
        <f>IF(LEN(U803)=0,"",SUM(T$5:T803))</f>
        <v/>
      </c>
      <c r="X803" s="31" t="str">
        <f t="shared" si="184"/>
        <v/>
      </c>
      <c r="Y803" s="31" t="str">
        <f t="shared" si="191"/>
        <v/>
      </c>
    </row>
    <row r="804" spans="1:25" x14ac:dyDescent="0.2">
      <c r="A804" s="127"/>
      <c r="B804" s="82" t="str">
        <f t="shared" si="180"/>
        <v/>
      </c>
      <c r="C804" s="82" t="str">
        <f t="shared" si="181"/>
        <v/>
      </c>
      <c r="D804" s="127"/>
      <c r="E804" s="82" t="str">
        <f t="shared" si="185"/>
        <v/>
      </c>
      <c r="F804" s="82" t="str">
        <f t="shared" si="186"/>
        <v/>
      </c>
      <c r="G804" s="127"/>
      <c r="H804" s="75" t="str">
        <f t="shared" si="187"/>
        <v/>
      </c>
      <c r="I804" s="127"/>
      <c r="J804" s="75" t="str">
        <f t="shared" si="192"/>
        <v/>
      </c>
      <c r="K804" s="127"/>
      <c r="L804" s="31">
        <v>799</v>
      </c>
      <c r="M804" s="31">
        <f t="shared" si="193"/>
        <v>267</v>
      </c>
      <c r="N804" s="31">
        <f t="shared" si="188"/>
        <v>1</v>
      </c>
      <c r="O804" s="31" t="str">
        <f>IF(LEN(Q804)=0,"",DEC2HEX(MOD(HEX2DEC(INDEX(Assembler!$D$13:$D$512,M804))+N804,65536),4))</f>
        <v/>
      </c>
      <c r="P804" s="78" t="str">
        <f t="shared" si="189"/>
        <v/>
      </c>
      <c r="Q804" s="31" t="str">
        <f>INDEX(Assembler!$E$13:$G$512,M804,N804+1)</f>
        <v/>
      </c>
      <c r="R804" s="81"/>
      <c r="S804" s="31" t="str">
        <f t="shared" si="190"/>
        <v/>
      </c>
      <c r="T804" s="31">
        <f t="shared" si="194"/>
        <v>1</v>
      </c>
      <c r="U804" s="31" t="str">
        <f t="shared" si="182"/>
        <v/>
      </c>
      <c r="V804" s="31" t="str">
        <f t="shared" si="183"/>
        <v/>
      </c>
      <c r="W804" s="31" t="str">
        <f>IF(LEN(U804)=0,"",SUM(T$5:T804))</f>
        <v/>
      </c>
      <c r="X804" s="31" t="str">
        <f t="shared" si="184"/>
        <v/>
      </c>
      <c r="Y804" s="31" t="str">
        <f t="shared" si="191"/>
        <v/>
      </c>
    </row>
    <row r="805" spans="1:25" x14ac:dyDescent="0.2">
      <c r="A805" s="127"/>
      <c r="B805" s="82" t="str">
        <f t="shared" si="180"/>
        <v/>
      </c>
      <c r="C805" s="82" t="str">
        <f t="shared" si="181"/>
        <v/>
      </c>
      <c r="D805" s="127"/>
      <c r="E805" s="82" t="str">
        <f t="shared" si="185"/>
        <v/>
      </c>
      <c r="F805" s="82" t="str">
        <f t="shared" si="186"/>
        <v/>
      </c>
      <c r="G805" s="127"/>
      <c r="H805" s="75" t="str">
        <f t="shared" si="187"/>
        <v/>
      </c>
      <c r="I805" s="127"/>
      <c r="J805" s="75" t="str">
        <f t="shared" si="192"/>
        <v/>
      </c>
      <c r="K805" s="127"/>
      <c r="L805" s="31">
        <v>800</v>
      </c>
      <c r="M805" s="31">
        <f t="shared" si="193"/>
        <v>267</v>
      </c>
      <c r="N805" s="31">
        <f t="shared" si="188"/>
        <v>2</v>
      </c>
      <c r="O805" s="31" t="str">
        <f>IF(LEN(Q805)=0,"",DEC2HEX(MOD(HEX2DEC(INDEX(Assembler!$D$13:$D$512,M805))+N805,65536),4))</f>
        <v/>
      </c>
      <c r="P805" s="78" t="str">
        <f t="shared" si="189"/>
        <v/>
      </c>
      <c r="Q805" s="31" t="str">
        <f>INDEX(Assembler!$E$13:$G$512,M805,N805+1)</f>
        <v/>
      </c>
      <c r="R805" s="81"/>
      <c r="S805" s="31" t="str">
        <f t="shared" si="190"/>
        <v/>
      </c>
      <c r="T805" s="31">
        <f t="shared" si="194"/>
        <v>1</v>
      </c>
      <c r="U805" s="31" t="str">
        <f t="shared" si="182"/>
        <v/>
      </c>
      <c r="V805" s="31" t="str">
        <f t="shared" si="183"/>
        <v/>
      </c>
      <c r="W805" s="31" t="str">
        <f>IF(LEN(U805)=0,"",SUM(T$5:T805))</f>
        <v/>
      </c>
      <c r="X805" s="31" t="str">
        <f t="shared" si="184"/>
        <v/>
      </c>
      <c r="Y805" s="31" t="str">
        <f t="shared" si="191"/>
        <v/>
      </c>
    </row>
    <row r="806" spans="1:25" x14ac:dyDescent="0.2">
      <c r="A806" s="127"/>
      <c r="B806" s="82" t="str">
        <f t="shared" si="180"/>
        <v/>
      </c>
      <c r="C806" s="82" t="str">
        <f t="shared" si="181"/>
        <v/>
      </c>
      <c r="D806" s="127"/>
      <c r="E806" s="82" t="str">
        <f t="shared" si="185"/>
        <v/>
      </c>
      <c r="F806" s="82" t="str">
        <f t="shared" si="186"/>
        <v/>
      </c>
      <c r="G806" s="127"/>
      <c r="H806" s="75" t="str">
        <f t="shared" si="187"/>
        <v/>
      </c>
      <c r="I806" s="127"/>
      <c r="J806" s="75" t="str">
        <f t="shared" si="192"/>
        <v/>
      </c>
      <c r="K806" s="127"/>
      <c r="L806" s="31">
        <v>801</v>
      </c>
      <c r="M806" s="31">
        <f t="shared" si="193"/>
        <v>268</v>
      </c>
      <c r="N806" s="31">
        <f t="shared" si="188"/>
        <v>0</v>
      </c>
      <c r="O806" s="31" t="str">
        <f>IF(LEN(Q806)=0,"",DEC2HEX(MOD(HEX2DEC(INDEX(Assembler!$D$13:$D$512,M806))+N806,65536),4))</f>
        <v/>
      </c>
      <c r="P806" s="78" t="str">
        <f t="shared" si="189"/>
        <v/>
      </c>
      <c r="Q806" s="31" t="str">
        <f>INDEX(Assembler!$E$13:$G$512,M806,N806+1)</f>
        <v/>
      </c>
      <c r="R806" s="81"/>
      <c r="S806" s="31" t="str">
        <f t="shared" si="190"/>
        <v/>
      </c>
      <c r="T806" s="31">
        <f t="shared" si="194"/>
        <v>1</v>
      </c>
      <c r="U806" s="31" t="str">
        <f t="shared" si="182"/>
        <v/>
      </c>
      <c r="V806" s="31" t="str">
        <f t="shared" si="183"/>
        <v/>
      </c>
      <c r="W806" s="31" t="str">
        <f>IF(LEN(U806)=0,"",SUM(T$5:T806))</f>
        <v/>
      </c>
      <c r="X806" s="31" t="str">
        <f t="shared" si="184"/>
        <v/>
      </c>
      <c r="Y806" s="31" t="str">
        <f t="shared" si="191"/>
        <v/>
      </c>
    </row>
    <row r="807" spans="1:25" x14ac:dyDescent="0.2">
      <c r="A807" s="127"/>
      <c r="B807" s="82" t="str">
        <f t="shared" si="180"/>
        <v/>
      </c>
      <c r="C807" s="82" t="str">
        <f t="shared" si="181"/>
        <v/>
      </c>
      <c r="D807" s="127"/>
      <c r="E807" s="82" t="str">
        <f t="shared" si="185"/>
        <v/>
      </c>
      <c r="F807" s="82" t="str">
        <f t="shared" si="186"/>
        <v/>
      </c>
      <c r="G807" s="127"/>
      <c r="H807" s="75" t="str">
        <f t="shared" si="187"/>
        <v/>
      </c>
      <c r="I807" s="127"/>
      <c r="J807" s="75" t="str">
        <f t="shared" si="192"/>
        <v/>
      </c>
      <c r="K807" s="127"/>
      <c r="L807" s="31">
        <v>802</v>
      </c>
      <c r="M807" s="31">
        <f t="shared" si="193"/>
        <v>268</v>
      </c>
      <c r="N807" s="31">
        <f t="shared" si="188"/>
        <v>1</v>
      </c>
      <c r="O807" s="31" t="str">
        <f>IF(LEN(Q807)=0,"",DEC2HEX(MOD(HEX2DEC(INDEX(Assembler!$D$13:$D$512,M807))+N807,65536),4))</f>
        <v/>
      </c>
      <c r="P807" s="78" t="str">
        <f t="shared" si="189"/>
        <v/>
      </c>
      <c r="Q807" s="31" t="str">
        <f>INDEX(Assembler!$E$13:$G$512,M807,N807+1)</f>
        <v/>
      </c>
      <c r="R807" s="81"/>
      <c r="S807" s="31" t="str">
        <f t="shared" si="190"/>
        <v/>
      </c>
      <c r="T807" s="31">
        <f t="shared" si="194"/>
        <v>1</v>
      </c>
      <c r="U807" s="31" t="str">
        <f t="shared" si="182"/>
        <v/>
      </c>
      <c r="V807" s="31" t="str">
        <f t="shared" si="183"/>
        <v/>
      </c>
      <c r="W807" s="31" t="str">
        <f>IF(LEN(U807)=0,"",SUM(T$5:T807))</f>
        <v/>
      </c>
      <c r="X807" s="31" t="str">
        <f t="shared" si="184"/>
        <v/>
      </c>
      <c r="Y807" s="31" t="str">
        <f t="shared" si="191"/>
        <v/>
      </c>
    </row>
    <row r="808" spans="1:25" x14ac:dyDescent="0.2">
      <c r="A808" s="127"/>
      <c r="B808" s="82" t="str">
        <f t="shared" si="180"/>
        <v/>
      </c>
      <c r="C808" s="82" t="str">
        <f t="shared" si="181"/>
        <v/>
      </c>
      <c r="D808" s="127"/>
      <c r="E808" s="82" t="str">
        <f t="shared" si="185"/>
        <v/>
      </c>
      <c r="F808" s="82" t="str">
        <f t="shared" si="186"/>
        <v/>
      </c>
      <c r="G808" s="127"/>
      <c r="H808" s="75" t="str">
        <f t="shared" si="187"/>
        <v/>
      </c>
      <c r="I808" s="127"/>
      <c r="J808" s="75" t="str">
        <f t="shared" si="192"/>
        <v/>
      </c>
      <c r="K808" s="127"/>
      <c r="L808" s="31">
        <v>803</v>
      </c>
      <c r="M808" s="31">
        <f t="shared" si="193"/>
        <v>268</v>
      </c>
      <c r="N808" s="31">
        <f t="shared" si="188"/>
        <v>2</v>
      </c>
      <c r="O808" s="31" t="str">
        <f>IF(LEN(Q808)=0,"",DEC2HEX(MOD(HEX2DEC(INDEX(Assembler!$D$13:$D$512,M808))+N808,65536),4))</f>
        <v/>
      </c>
      <c r="P808" s="78" t="str">
        <f t="shared" si="189"/>
        <v/>
      </c>
      <c r="Q808" s="31" t="str">
        <f>INDEX(Assembler!$E$13:$G$512,M808,N808+1)</f>
        <v/>
      </c>
      <c r="R808" s="81"/>
      <c r="S808" s="31" t="str">
        <f t="shared" si="190"/>
        <v/>
      </c>
      <c r="T808" s="31">
        <f t="shared" si="194"/>
        <v>1</v>
      </c>
      <c r="U808" s="31" t="str">
        <f t="shared" si="182"/>
        <v/>
      </c>
      <c r="V808" s="31" t="str">
        <f t="shared" si="183"/>
        <v/>
      </c>
      <c r="W808" s="31" t="str">
        <f>IF(LEN(U808)=0,"",SUM(T$5:T808))</f>
        <v/>
      </c>
      <c r="X808" s="31" t="str">
        <f t="shared" si="184"/>
        <v/>
      </c>
      <c r="Y808" s="31" t="str">
        <f t="shared" si="191"/>
        <v/>
      </c>
    </row>
    <row r="809" spans="1:25" x14ac:dyDescent="0.2">
      <c r="A809" s="127"/>
      <c r="B809" s="82" t="str">
        <f t="shared" si="180"/>
        <v/>
      </c>
      <c r="C809" s="82" t="str">
        <f t="shared" si="181"/>
        <v/>
      </c>
      <c r="D809" s="127"/>
      <c r="E809" s="82" t="str">
        <f t="shared" si="185"/>
        <v/>
      </c>
      <c r="F809" s="82" t="str">
        <f t="shared" si="186"/>
        <v/>
      </c>
      <c r="G809" s="127"/>
      <c r="H809" s="75" t="str">
        <f t="shared" si="187"/>
        <v/>
      </c>
      <c r="I809" s="127"/>
      <c r="J809" s="75" t="str">
        <f t="shared" si="192"/>
        <v/>
      </c>
      <c r="K809" s="127"/>
      <c r="L809" s="31">
        <v>804</v>
      </c>
      <c r="M809" s="31">
        <f t="shared" si="193"/>
        <v>269</v>
      </c>
      <c r="N809" s="31">
        <f t="shared" si="188"/>
        <v>0</v>
      </c>
      <c r="O809" s="31" t="str">
        <f>IF(LEN(Q809)=0,"",DEC2HEX(MOD(HEX2DEC(INDEX(Assembler!$D$13:$D$512,M809))+N809,65536),4))</f>
        <v/>
      </c>
      <c r="P809" s="78" t="str">
        <f t="shared" si="189"/>
        <v/>
      </c>
      <c r="Q809" s="31" t="str">
        <f>INDEX(Assembler!$E$13:$G$512,M809,N809+1)</f>
        <v/>
      </c>
      <c r="R809" s="81"/>
      <c r="S809" s="31" t="str">
        <f t="shared" si="190"/>
        <v/>
      </c>
      <c r="T809" s="31">
        <f t="shared" si="194"/>
        <v>1</v>
      </c>
      <c r="U809" s="31" t="str">
        <f t="shared" si="182"/>
        <v/>
      </c>
      <c r="V809" s="31" t="str">
        <f t="shared" si="183"/>
        <v/>
      </c>
      <c r="W809" s="31" t="str">
        <f>IF(LEN(U809)=0,"",SUM(T$5:T809))</f>
        <v/>
      </c>
      <c r="X809" s="31" t="str">
        <f t="shared" si="184"/>
        <v/>
      </c>
      <c r="Y809" s="31" t="str">
        <f t="shared" si="191"/>
        <v/>
      </c>
    </row>
    <row r="810" spans="1:25" x14ac:dyDescent="0.2">
      <c r="A810" s="127"/>
      <c r="B810" s="82" t="str">
        <f t="shared" si="180"/>
        <v/>
      </c>
      <c r="C810" s="82" t="str">
        <f t="shared" si="181"/>
        <v/>
      </c>
      <c r="D810" s="127"/>
      <c r="E810" s="82" t="str">
        <f t="shared" si="185"/>
        <v/>
      </c>
      <c r="F810" s="82" t="str">
        <f t="shared" si="186"/>
        <v/>
      </c>
      <c r="G810" s="127"/>
      <c r="H810" s="75" t="str">
        <f t="shared" si="187"/>
        <v/>
      </c>
      <c r="I810" s="127"/>
      <c r="J810" s="75" t="str">
        <f t="shared" si="192"/>
        <v/>
      </c>
      <c r="K810" s="127"/>
      <c r="L810" s="31">
        <v>805</v>
      </c>
      <c r="M810" s="31">
        <f t="shared" si="193"/>
        <v>269</v>
      </c>
      <c r="N810" s="31">
        <f t="shared" si="188"/>
        <v>1</v>
      </c>
      <c r="O810" s="31" t="str">
        <f>IF(LEN(Q810)=0,"",DEC2HEX(MOD(HEX2DEC(INDEX(Assembler!$D$13:$D$512,M810))+N810,65536),4))</f>
        <v/>
      </c>
      <c r="P810" s="78" t="str">
        <f t="shared" si="189"/>
        <v/>
      </c>
      <c r="Q810" s="31" t="str">
        <f>INDEX(Assembler!$E$13:$G$512,M810,N810+1)</f>
        <v/>
      </c>
      <c r="R810" s="81"/>
      <c r="S810" s="31" t="str">
        <f t="shared" si="190"/>
        <v/>
      </c>
      <c r="T810" s="31">
        <f t="shared" si="194"/>
        <v>1</v>
      </c>
      <c r="U810" s="31" t="str">
        <f t="shared" si="182"/>
        <v/>
      </c>
      <c r="V810" s="31" t="str">
        <f t="shared" si="183"/>
        <v/>
      </c>
      <c r="W810" s="31" t="str">
        <f>IF(LEN(U810)=0,"",SUM(T$5:T810))</f>
        <v/>
      </c>
      <c r="X810" s="31" t="str">
        <f t="shared" si="184"/>
        <v/>
      </c>
      <c r="Y810" s="31" t="str">
        <f t="shared" si="191"/>
        <v/>
      </c>
    </row>
    <row r="811" spans="1:25" x14ac:dyDescent="0.2">
      <c r="A811" s="127"/>
      <c r="B811" s="82" t="str">
        <f t="shared" si="180"/>
        <v/>
      </c>
      <c r="C811" s="82" t="str">
        <f t="shared" si="181"/>
        <v/>
      </c>
      <c r="D811" s="127"/>
      <c r="E811" s="82" t="str">
        <f t="shared" si="185"/>
        <v/>
      </c>
      <c r="F811" s="82" t="str">
        <f t="shared" si="186"/>
        <v/>
      </c>
      <c r="G811" s="127"/>
      <c r="H811" s="75" t="str">
        <f t="shared" si="187"/>
        <v/>
      </c>
      <c r="I811" s="127"/>
      <c r="J811" s="75" t="str">
        <f t="shared" si="192"/>
        <v/>
      </c>
      <c r="K811" s="127"/>
      <c r="L811" s="31">
        <v>806</v>
      </c>
      <c r="M811" s="31">
        <f t="shared" si="193"/>
        <v>269</v>
      </c>
      <c r="N811" s="31">
        <f t="shared" si="188"/>
        <v>2</v>
      </c>
      <c r="O811" s="31" t="str">
        <f>IF(LEN(Q811)=0,"",DEC2HEX(MOD(HEX2DEC(INDEX(Assembler!$D$13:$D$512,M811))+N811,65536),4))</f>
        <v/>
      </c>
      <c r="P811" s="78" t="str">
        <f t="shared" si="189"/>
        <v/>
      </c>
      <c r="Q811" s="31" t="str">
        <f>INDEX(Assembler!$E$13:$G$512,M811,N811+1)</f>
        <v/>
      </c>
      <c r="R811" s="81"/>
      <c r="S811" s="31" t="str">
        <f t="shared" si="190"/>
        <v/>
      </c>
      <c r="T811" s="31">
        <f t="shared" si="194"/>
        <v>1</v>
      </c>
      <c r="U811" s="31" t="str">
        <f t="shared" si="182"/>
        <v/>
      </c>
      <c r="V811" s="31" t="str">
        <f t="shared" si="183"/>
        <v/>
      </c>
      <c r="W811" s="31" t="str">
        <f>IF(LEN(U811)=0,"",SUM(T$5:T811))</f>
        <v/>
      </c>
      <c r="X811" s="31" t="str">
        <f t="shared" si="184"/>
        <v/>
      </c>
      <c r="Y811" s="31" t="str">
        <f t="shared" si="191"/>
        <v/>
      </c>
    </row>
    <row r="812" spans="1:25" x14ac:dyDescent="0.2">
      <c r="A812" s="127"/>
      <c r="B812" s="82" t="str">
        <f t="shared" si="180"/>
        <v/>
      </c>
      <c r="C812" s="82" t="str">
        <f t="shared" si="181"/>
        <v/>
      </c>
      <c r="D812" s="127"/>
      <c r="E812" s="82" t="str">
        <f t="shared" si="185"/>
        <v/>
      </c>
      <c r="F812" s="82" t="str">
        <f t="shared" si="186"/>
        <v/>
      </c>
      <c r="G812" s="127"/>
      <c r="H812" s="75" t="str">
        <f t="shared" si="187"/>
        <v/>
      </c>
      <c r="I812" s="127"/>
      <c r="J812" s="75" t="str">
        <f t="shared" si="192"/>
        <v/>
      </c>
      <c r="K812" s="127"/>
      <c r="L812" s="31">
        <v>807</v>
      </c>
      <c r="M812" s="31">
        <f t="shared" si="193"/>
        <v>270</v>
      </c>
      <c r="N812" s="31">
        <f t="shared" si="188"/>
        <v>0</v>
      </c>
      <c r="O812" s="31" t="str">
        <f>IF(LEN(Q812)=0,"",DEC2HEX(MOD(HEX2DEC(INDEX(Assembler!$D$13:$D$512,M812))+N812,65536),4))</f>
        <v/>
      </c>
      <c r="P812" s="78" t="str">
        <f t="shared" si="189"/>
        <v/>
      </c>
      <c r="Q812" s="31" t="str">
        <f>INDEX(Assembler!$E$13:$G$512,M812,N812+1)</f>
        <v/>
      </c>
      <c r="R812" s="81"/>
      <c r="S812" s="31" t="str">
        <f t="shared" si="190"/>
        <v/>
      </c>
      <c r="T812" s="31">
        <f t="shared" si="194"/>
        <v>1</v>
      </c>
      <c r="U812" s="31" t="str">
        <f t="shared" si="182"/>
        <v/>
      </c>
      <c r="V812" s="31" t="str">
        <f t="shared" si="183"/>
        <v/>
      </c>
      <c r="W812" s="31" t="str">
        <f>IF(LEN(U812)=0,"",SUM(T$5:T812))</f>
        <v/>
      </c>
      <c r="X812" s="31" t="str">
        <f t="shared" si="184"/>
        <v/>
      </c>
      <c r="Y812" s="31" t="str">
        <f t="shared" si="191"/>
        <v/>
      </c>
    </row>
    <row r="813" spans="1:25" x14ac:dyDescent="0.2">
      <c r="A813" s="127"/>
      <c r="B813" s="82" t="str">
        <f t="shared" si="180"/>
        <v/>
      </c>
      <c r="C813" s="82" t="str">
        <f t="shared" si="181"/>
        <v/>
      </c>
      <c r="D813" s="127"/>
      <c r="E813" s="82" t="str">
        <f t="shared" si="185"/>
        <v/>
      </c>
      <c r="F813" s="82" t="str">
        <f t="shared" si="186"/>
        <v/>
      </c>
      <c r="G813" s="127"/>
      <c r="H813" s="75" t="str">
        <f t="shared" si="187"/>
        <v/>
      </c>
      <c r="I813" s="127"/>
      <c r="J813" s="75" t="str">
        <f t="shared" si="192"/>
        <v/>
      </c>
      <c r="K813" s="127"/>
      <c r="L813" s="31">
        <v>808</v>
      </c>
      <c r="M813" s="31">
        <f t="shared" si="193"/>
        <v>270</v>
      </c>
      <c r="N813" s="31">
        <f t="shared" si="188"/>
        <v>1</v>
      </c>
      <c r="O813" s="31" t="str">
        <f>IF(LEN(Q813)=0,"",DEC2HEX(MOD(HEX2DEC(INDEX(Assembler!$D$13:$D$512,M813))+N813,65536),4))</f>
        <v/>
      </c>
      <c r="P813" s="78" t="str">
        <f t="shared" si="189"/>
        <v/>
      </c>
      <c r="Q813" s="31" t="str">
        <f>INDEX(Assembler!$E$13:$G$512,M813,N813+1)</f>
        <v/>
      </c>
      <c r="R813" s="81"/>
      <c r="S813" s="31" t="str">
        <f t="shared" si="190"/>
        <v/>
      </c>
      <c r="T813" s="31">
        <f t="shared" si="194"/>
        <v>1</v>
      </c>
      <c r="U813" s="31" t="str">
        <f t="shared" si="182"/>
        <v/>
      </c>
      <c r="V813" s="31" t="str">
        <f t="shared" si="183"/>
        <v/>
      </c>
      <c r="W813" s="31" t="str">
        <f>IF(LEN(U813)=0,"",SUM(T$5:T813))</f>
        <v/>
      </c>
      <c r="X813" s="31" t="str">
        <f t="shared" si="184"/>
        <v/>
      </c>
      <c r="Y813" s="31" t="str">
        <f t="shared" si="191"/>
        <v/>
      </c>
    </row>
    <row r="814" spans="1:25" x14ac:dyDescent="0.2">
      <c r="A814" s="127"/>
      <c r="B814" s="82" t="str">
        <f t="shared" si="180"/>
        <v/>
      </c>
      <c r="C814" s="82" t="str">
        <f t="shared" si="181"/>
        <v/>
      </c>
      <c r="D814" s="127"/>
      <c r="E814" s="82" t="str">
        <f t="shared" si="185"/>
        <v/>
      </c>
      <c r="F814" s="82" t="str">
        <f t="shared" si="186"/>
        <v/>
      </c>
      <c r="G814" s="127"/>
      <c r="H814" s="75" t="str">
        <f t="shared" si="187"/>
        <v/>
      </c>
      <c r="I814" s="127"/>
      <c r="J814" s="75" t="str">
        <f t="shared" si="192"/>
        <v/>
      </c>
      <c r="K814" s="127"/>
      <c r="L814" s="31">
        <v>809</v>
      </c>
      <c r="M814" s="31">
        <f t="shared" si="193"/>
        <v>270</v>
      </c>
      <c r="N814" s="31">
        <f t="shared" si="188"/>
        <v>2</v>
      </c>
      <c r="O814" s="31" t="str">
        <f>IF(LEN(Q814)=0,"",DEC2HEX(MOD(HEX2DEC(INDEX(Assembler!$D$13:$D$512,M814))+N814,65536),4))</f>
        <v/>
      </c>
      <c r="P814" s="78" t="str">
        <f t="shared" si="189"/>
        <v/>
      </c>
      <c r="Q814" s="31" t="str">
        <f>INDEX(Assembler!$E$13:$G$512,M814,N814+1)</f>
        <v/>
      </c>
      <c r="R814" s="81"/>
      <c r="S814" s="31" t="str">
        <f t="shared" si="190"/>
        <v/>
      </c>
      <c r="T814" s="31">
        <f t="shared" si="194"/>
        <v>1</v>
      </c>
      <c r="U814" s="31" t="str">
        <f t="shared" si="182"/>
        <v/>
      </c>
      <c r="V814" s="31" t="str">
        <f t="shared" si="183"/>
        <v/>
      </c>
      <c r="W814" s="31" t="str">
        <f>IF(LEN(U814)=0,"",SUM(T$5:T814))</f>
        <v/>
      </c>
      <c r="X814" s="31" t="str">
        <f t="shared" si="184"/>
        <v/>
      </c>
      <c r="Y814" s="31" t="str">
        <f t="shared" si="191"/>
        <v/>
      </c>
    </row>
    <row r="815" spans="1:25" x14ac:dyDescent="0.2">
      <c r="A815" s="127"/>
      <c r="B815" s="82" t="str">
        <f t="shared" si="180"/>
        <v/>
      </c>
      <c r="C815" s="82" t="str">
        <f t="shared" si="181"/>
        <v/>
      </c>
      <c r="D815" s="127"/>
      <c r="E815" s="82" t="str">
        <f t="shared" si="185"/>
        <v/>
      </c>
      <c r="F815" s="82" t="str">
        <f t="shared" si="186"/>
        <v/>
      </c>
      <c r="G815" s="127"/>
      <c r="H815" s="75" t="str">
        <f t="shared" si="187"/>
        <v/>
      </c>
      <c r="I815" s="127"/>
      <c r="J815" s="75" t="str">
        <f t="shared" si="192"/>
        <v/>
      </c>
      <c r="K815" s="127"/>
      <c r="L815" s="31">
        <v>810</v>
      </c>
      <c r="M815" s="31">
        <f t="shared" si="193"/>
        <v>271</v>
      </c>
      <c r="N815" s="31">
        <f t="shared" si="188"/>
        <v>0</v>
      </c>
      <c r="O815" s="31" t="str">
        <f>IF(LEN(Q815)=0,"",DEC2HEX(MOD(HEX2DEC(INDEX(Assembler!$D$13:$D$512,M815))+N815,65536),4))</f>
        <v/>
      </c>
      <c r="P815" s="78" t="str">
        <f t="shared" si="189"/>
        <v/>
      </c>
      <c r="Q815" s="31" t="str">
        <f>INDEX(Assembler!$E$13:$G$512,M815,N815+1)</f>
        <v/>
      </c>
      <c r="R815" s="81"/>
      <c r="S815" s="31" t="str">
        <f t="shared" si="190"/>
        <v/>
      </c>
      <c r="T815" s="31">
        <f t="shared" si="194"/>
        <v>1</v>
      </c>
      <c r="U815" s="31" t="str">
        <f t="shared" si="182"/>
        <v/>
      </c>
      <c r="V815" s="31" t="str">
        <f t="shared" si="183"/>
        <v/>
      </c>
      <c r="W815" s="31" t="str">
        <f>IF(LEN(U815)=0,"",SUM(T$5:T815))</f>
        <v/>
      </c>
      <c r="X815" s="31" t="str">
        <f t="shared" si="184"/>
        <v/>
      </c>
      <c r="Y815" s="31" t="str">
        <f t="shared" si="191"/>
        <v/>
      </c>
    </row>
    <row r="816" spans="1:25" x14ac:dyDescent="0.2">
      <c r="A816" s="127"/>
      <c r="B816" s="82" t="str">
        <f t="shared" si="180"/>
        <v/>
      </c>
      <c r="C816" s="82" t="str">
        <f t="shared" si="181"/>
        <v/>
      </c>
      <c r="D816" s="127"/>
      <c r="E816" s="82" t="str">
        <f t="shared" si="185"/>
        <v/>
      </c>
      <c r="F816" s="82" t="str">
        <f t="shared" si="186"/>
        <v/>
      </c>
      <c r="G816" s="127"/>
      <c r="H816" s="75" t="str">
        <f t="shared" si="187"/>
        <v/>
      </c>
      <c r="I816" s="127"/>
      <c r="J816" s="75" t="str">
        <f t="shared" si="192"/>
        <v/>
      </c>
      <c r="K816" s="127"/>
      <c r="L816" s="31">
        <v>811</v>
      </c>
      <c r="M816" s="31">
        <f t="shared" si="193"/>
        <v>271</v>
      </c>
      <c r="N816" s="31">
        <f t="shared" si="188"/>
        <v>1</v>
      </c>
      <c r="O816" s="31" t="str">
        <f>IF(LEN(Q816)=0,"",DEC2HEX(MOD(HEX2DEC(INDEX(Assembler!$D$13:$D$512,M816))+N816,65536),4))</f>
        <v/>
      </c>
      <c r="P816" s="78" t="str">
        <f t="shared" si="189"/>
        <v/>
      </c>
      <c r="Q816" s="31" t="str">
        <f>INDEX(Assembler!$E$13:$G$512,M816,N816+1)</f>
        <v/>
      </c>
      <c r="R816" s="81"/>
      <c r="S816" s="31" t="str">
        <f t="shared" si="190"/>
        <v/>
      </c>
      <c r="T816" s="31">
        <f t="shared" si="194"/>
        <v>1</v>
      </c>
      <c r="U816" s="31" t="str">
        <f t="shared" si="182"/>
        <v/>
      </c>
      <c r="V816" s="31" t="str">
        <f t="shared" si="183"/>
        <v/>
      </c>
      <c r="W816" s="31" t="str">
        <f>IF(LEN(U816)=0,"",SUM(T$5:T816))</f>
        <v/>
      </c>
      <c r="X816" s="31" t="str">
        <f t="shared" si="184"/>
        <v/>
      </c>
      <c r="Y816" s="31" t="str">
        <f t="shared" si="191"/>
        <v/>
      </c>
    </row>
    <row r="817" spans="1:25" x14ac:dyDescent="0.2">
      <c r="A817" s="127"/>
      <c r="B817" s="82" t="str">
        <f t="shared" si="180"/>
        <v/>
      </c>
      <c r="C817" s="82" t="str">
        <f t="shared" si="181"/>
        <v/>
      </c>
      <c r="D817" s="127"/>
      <c r="E817" s="82" t="str">
        <f t="shared" si="185"/>
        <v/>
      </c>
      <c r="F817" s="82" t="str">
        <f t="shared" si="186"/>
        <v/>
      </c>
      <c r="G817" s="127"/>
      <c r="H817" s="75" t="str">
        <f t="shared" si="187"/>
        <v/>
      </c>
      <c r="I817" s="127"/>
      <c r="J817" s="75" t="str">
        <f t="shared" si="192"/>
        <v/>
      </c>
      <c r="K817" s="127"/>
      <c r="L817" s="31">
        <v>812</v>
      </c>
      <c r="M817" s="31">
        <f t="shared" si="193"/>
        <v>271</v>
      </c>
      <c r="N817" s="31">
        <f t="shared" si="188"/>
        <v>2</v>
      </c>
      <c r="O817" s="31" t="str">
        <f>IF(LEN(Q817)=0,"",DEC2HEX(MOD(HEX2DEC(INDEX(Assembler!$D$13:$D$512,M817))+N817,65536),4))</f>
        <v/>
      </c>
      <c r="P817" s="78" t="str">
        <f t="shared" si="189"/>
        <v/>
      </c>
      <c r="Q817" s="31" t="str">
        <f>INDEX(Assembler!$E$13:$G$512,M817,N817+1)</f>
        <v/>
      </c>
      <c r="R817" s="81"/>
      <c r="S817" s="31" t="str">
        <f t="shared" si="190"/>
        <v/>
      </c>
      <c r="T817" s="31">
        <f t="shared" si="194"/>
        <v>1</v>
      </c>
      <c r="U817" s="31" t="str">
        <f t="shared" si="182"/>
        <v/>
      </c>
      <c r="V817" s="31" t="str">
        <f t="shared" si="183"/>
        <v/>
      </c>
      <c r="W817" s="31" t="str">
        <f>IF(LEN(U817)=0,"",SUM(T$5:T817))</f>
        <v/>
      </c>
      <c r="X817" s="31" t="str">
        <f t="shared" si="184"/>
        <v/>
      </c>
      <c r="Y817" s="31" t="str">
        <f t="shared" si="191"/>
        <v/>
      </c>
    </row>
    <row r="818" spans="1:25" x14ac:dyDescent="0.2">
      <c r="A818" s="127"/>
      <c r="B818" s="82" t="str">
        <f t="shared" si="180"/>
        <v/>
      </c>
      <c r="C818" s="82" t="str">
        <f t="shared" si="181"/>
        <v/>
      </c>
      <c r="D818" s="127"/>
      <c r="E818" s="82" t="str">
        <f t="shared" si="185"/>
        <v/>
      </c>
      <c r="F818" s="82" t="str">
        <f t="shared" si="186"/>
        <v/>
      </c>
      <c r="G818" s="127"/>
      <c r="H818" s="75" t="str">
        <f t="shared" si="187"/>
        <v/>
      </c>
      <c r="I818" s="127"/>
      <c r="J818" s="75" t="str">
        <f t="shared" si="192"/>
        <v/>
      </c>
      <c r="K818" s="127"/>
      <c r="L818" s="31">
        <v>813</v>
      </c>
      <c r="M818" s="31">
        <f t="shared" si="193"/>
        <v>272</v>
      </c>
      <c r="N818" s="31">
        <f t="shared" si="188"/>
        <v>0</v>
      </c>
      <c r="O818" s="31" t="str">
        <f>IF(LEN(Q818)=0,"",DEC2HEX(MOD(HEX2DEC(INDEX(Assembler!$D$13:$D$512,M818))+N818,65536),4))</f>
        <v/>
      </c>
      <c r="P818" s="78" t="str">
        <f t="shared" si="189"/>
        <v/>
      </c>
      <c r="Q818" s="31" t="str">
        <f>INDEX(Assembler!$E$13:$G$512,M818,N818+1)</f>
        <v/>
      </c>
      <c r="R818" s="81"/>
      <c r="S818" s="31" t="str">
        <f t="shared" si="190"/>
        <v/>
      </c>
      <c r="T818" s="31">
        <f t="shared" si="194"/>
        <v>1</v>
      </c>
      <c r="U818" s="31" t="str">
        <f t="shared" si="182"/>
        <v/>
      </c>
      <c r="V818" s="31" t="str">
        <f t="shared" si="183"/>
        <v/>
      </c>
      <c r="W818" s="31" t="str">
        <f>IF(LEN(U818)=0,"",SUM(T$5:T818))</f>
        <v/>
      </c>
      <c r="X818" s="31" t="str">
        <f t="shared" si="184"/>
        <v/>
      </c>
      <c r="Y818" s="31" t="str">
        <f t="shared" si="191"/>
        <v/>
      </c>
    </row>
    <row r="819" spans="1:25" x14ac:dyDescent="0.2">
      <c r="A819" s="127"/>
      <c r="B819" s="82" t="str">
        <f t="shared" si="180"/>
        <v/>
      </c>
      <c r="C819" s="82" t="str">
        <f t="shared" si="181"/>
        <v/>
      </c>
      <c r="D819" s="127"/>
      <c r="E819" s="82" t="str">
        <f t="shared" si="185"/>
        <v/>
      </c>
      <c r="F819" s="82" t="str">
        <f t="shared" si="186"/>
        <v/>
      </c>
      <c r="G819" s="127"/>
      <c r="H819" s="75" t="str">
        <f t="shared" si="187"/>
        <v/>
      </c>
      <c r="I819" s="127"/>
      <c r="J819" s="75" t="str">
        <f t="shared" si="192"/>
        <v/>
      </c>
      <c r="K819" s="127"/>
      <c r="L819" s="31">
        <v>814</v>
      </c>
      <c r="M819" s="31">
        <f t="shared" si="193"/>
        <v>272</v>
      </c>
      <c r="N819" s="31">
        <f t="shared" si="188"/>
        <v>1</v>
      </c>
      <c r="O819" s="31" t="str">
        <f>IF(LEN(Q819)=0,"",DEC2HEX(MOD(HEX2DEC(INDEX(Assembler!$D$13:$D$512,M819))+N819,65536),4))</f>
        <v/>
      </c>
      <c r="P819" s="78" t="str">
        <f t="shared" si="189"/>
        <v/>
      </c>
      <c r="Q819" s="31" t="str">
        <f>INDEX(Assembler!$E$13:$G$512,M819,N819+1)</f>
        <v/>
      </c>
      <c r="R819" s="81"/>
      <c r="S819" s="31" t="str">
        <f t="shared" si="190"/>
        <v/>
      </c>
      <c r="T819" s="31">
        <f t="shared" si="194"/>
        <v>1</v>
      </c>
      <c r="U819" s="31" t="str">
        <f t="shared" si="182"/>
        <v/>
      </c>
      <c r="V819" s="31" t="str">
        <f t="shared" si="183"/>
        <v/>
      </c>
      <c r="W819" s="31" t="str">
        <f>IF(LEN(U819)=0,"",SUM(T$5:T819))</f>
        <v/>
      </c>
      <c r="X819" s="31" t="str">
        <f t="shared" si="184"/>
        <v/>
      </c>
      <c r="Y819" s="31" t="str">
        <f t="shared" si="191"/>
        <v/>
      </c>
    </row>
    <row r="820" spans="1:25" x14ac:dyDescent="0.2">
      <c r="A820" s="127"/>
      <c r="B820" s="82" t="str">
        <f t="shared" si="180"/>
        <v/>
      </c>
      <c r="C820" s="82" t="str">
        <f t="shared" si="181"/>
        <v/>
      </c>
      <c r="D820" s="127"/>
      <c r="E820" s="82" t="str">
        <f t="shared" si="185"/>
        <v/>
      </c>
      <c r="F820" s="82" t="str">
        <f t="shared" si="186"/>
        <v/>
      </c>
      <c r="G820" s="127"/>
      <c r="H820" s="75" t="str">
        <f t="shared" si="187"/>
        <v/>
      </c>
      <c r="I820" s="127"/>
      <c r="J820" s="75" t="str">
        <f t="shared" si="192"/>
        <v/>
      </c>
      <c r="K820" s="127"/>
      <c r="L820" s="31">
        <v>815</v>
      </c>
      <c r="M820" s="31">
        <f t="shared" si="193"/>
        <v>272</v>
      </c>
      <c r="N820" s="31">
        <f t="shared" si="188"/>
        <v>2</v>
      </c>
      <c r="O820" s="31" t="str">
        <f>IF(LEN(Q820)=0,"",DEC2HEX(MOD(HEX2DEC(INDEX(Assembler!$D$13:$D$512,M820))+N820,65536),4))</f>
        <v/>
      </c>
      <c r="P820" s="78" t="str">
        <f t="shared" si="189"/>
        <v/>
      </c>
      <c r="Q820" s="31" t="str">
        <f>INDEX(Assembler!$E$13:$G$512,M820,N820+1)</f>
        <v/>
      </c>
      <c r="R820" s="81"/>
      <c r="S820" s="31" t="str">
        <f t="shared" si="190"/>
        <v/>
      </c>
      <c r="T820" s="31">
        <f t="shared" si="194"/>
        <v>1</v>
      </c>
      <c r="U820" s="31" t="str">
        <f t="shared" si="182"/>
        <v/>
      </c>
      <c r="V820" s="31" t="str">
        <f t="shared" si="183"/>
        <v/>
      </c>
      <c r="W820" s="31" t="str">
        <f>IF(LEN(U820)=0,"",SUM(T$5:T820))</f>
        <v/>
      </c>
      <c r="X820" s="31" t="str">
        <f t="shared" si="184"/>
        <v/>
      </c>
      <c r="Y820" s="31" t="str">
        <f t="shared" si="191"/>
        <v/>
      </c>
    </row>
    <row r="821" spans="1:25" x14ac:dyDescent="0.2">
      <c r="A821" s="127"/>
      <c r="B821" s="82" t="str">
        <f t="shared" si="180"/>
        <v/>
      </c>
      <c r="C821" s="82" t="str">
        <f t="shared" si="181"/>
        <v/>
      </c>
      <c r="D821" s="127"/>
      <c r="E821" s="82" t="str">
        <f t="shared" si="185"/>
        <v/>
      </c>
      <c r="F821" s="82" t="str">
        <f t="shared" si="186"/>
        <v/>
      </c>
      <c r="G821" s="127"/>
      <c r="H821" s="75" t="str">
        <f t="shared" si="187"/>
        <v/>
      </c>
      <c r="I821" s="127"/>
      <c r="J821" s="75" t="str">
        <f t="shared" si="192"/>
        <v/>
      </c>
      <c r="K821" s="127"/>
      <c r="L821" s="31">
        <v>816</v>
      </c>
      <c r="M821" s="31">
        <f t="shared" si="193"/>
        <v>273</v>
      </c>
      <c r="N821" s="31">
        <f t="shared" si="188"/>
        <v>0</v>
      </c>
      <c r="O821" s="31" t="str">
        <f>IF(LEN(Q821)=0,"",DEC2HEX(MOD(HEX2DEC(INDEX(Assembler!$D$13:$D$512,M821))+N821,65536),4))</f>
        <v/>
      </c>
      <c r="P821" s="78" t="str">
        <f t="shared" si="189"/>
        <v/>
      </c>
      <c r="Q821" s="31" t="str">
        <f>INDEX(Assembler!$E$13:$G$512,M821,N821+1)</f>
        <v/>
      </c>
      <c r="R821" s="81"/>
      <c r="S821" s="31" t="str">
        <f t="shared" si="190"/>
        <v/>
      </c>
      <c r="T821" s="31">
        <f t="shared" si="194"/>
        <v>1</v>
      </c>
      <c r="U821" s="31" t="str">
        <f t="shared" si="182"/>
        <v/>
      </c>
      <c r="V821" s="31" t="str">
        <f t="shared" si="183"/>
        <v/>
      </c>
      <c r="W821" s="31" t="str">
        <f>IF(LEN(U821)=0,"",SUM(T$5:T821))</f>
        <v/>
      </c>
      <c r="X821" s="31" t="str">
        <f t="shared" si="184"/>
        <v/>
      </c>
      <c r="Y821" s="31" t="str">
        <f t="shared" si="191"/>
        <v/>
      </c>
    </row>
    <row r="822" spans="1:25" x14ac:dyDescent="0.2">
      <c r="A822" s="127"/>
      <c r="B822" s="82" t="str">
        <f t="shared" si="180"/>
        <v/>
      </c>
      <c r="C822" s="82" t="str">
        <f t="shared" si="181"/>
        <v/>
      </c>
      <c r="D822" s="127"/>
      <c r="E822" s="82" t="str">
        <f t="shared" si="185"/>
        <v/>
      </c>
      <c r="F822" s="82" t="str">
        <f t="shared" si="186"/>
        <v/>
      </c>
      <c r="G822" s="127"/>
      <c r="H822" s="75" t="str">
        <f t="shared" si="187"/>
        <v/>
      </c>
      <c r="I822" s="127"/>
      <c r="J822" s="75" t="str">
        <f t="shared" si="192"/>
        <v/>
      </c>
      <c r="K822" s="127"/>
      <c r="L822" s="31">
        <v>817</v>
      </c>
      <c r="M822" s="31">
        <f t="shared" si="193"/>
        <v>273</v>
      </c>
      <c r="N822" s="31">
        <f t="shared" si="188"/>
        <v>1</v>
      </c>
      <c r="O822" s="31" t="str">
        <f>IF(LEN(Q822)=0,"",DEC2HEX(MOD(HEX2DEC(INDEX(Assembler!$D$13:$D$512,M822))+N822,65536),4))</f>
        <v/>
      </c>
      <c r="P822" s="78" t="str">
        <f t="shared" si="189"/>
        <v/>
      </c>
      <c r="Q822" s="31" t="str">
        <f>INDEX(Assembler!$E$13:$G$512,M822,N822+1)</f>
        <v/>
      </c>
      <c r="R822" s="81"/>
      <c r="S822" s="31" t="str">
        <f t="shared" si="190"/>
        <v/>
      </c>
      <c r="T822" s="31">
        <f t="shared" si="194"/>
        <v>1</v>
      </c>
      <c r="U822" s="31" t="str">
        <f t="shared" si="182"/>
        <v/>
      </c>
      <c r="V822" s="31" t="str">
        <f t="shared" si="183"/>
        <v/>
      </c>
      <c r="W822" s="31" t="str">
        <f>IF(LEN(U822)=0,"",SUM(T$5:T822))</f>
        <v/>
      </c>
      <c r="X822" s="31" t="str">
        <f t="shared" si="184"/>
        <v/>
      </c>
      <c r="Y822" s="31" t="str">
        <f t="shared" si="191"/>
        <v/>
      </c>
    </row>
    <row r="823" spans="1:25" x14ac:dyDescent="0.2">
      <c r="A823" s="127"/>
      <c r="B823" s="82" t="str">
        <f t="shared" si="180"/>
        <v/>
      </c>
      <c r="C823" s="82" t="str">
        <f t="shared" si="181"/>
        <v/>
      </c>
      <c r="D823" s="127"/>
      <c r="E823" s="82" t="str">
        <f t="shared" si="185"/>
        <v/>
      </c>
      <c r="F823" s="82" t="str">
        <f t="shared" si="186"/>
        <v/>
      </c>
      <c r="G823" s="127"/>
      <c r="H823" s="75" t="str">
        <f t="shared" si="187"/>
        <v/>
      </c>
      <c r="I823" s="127"/>
      <c r="J823" s="75" t="str">
        <f t="shared" si="192"/>
        <v/>
      </c>
      <c r="K823" s="127"/>
      <c r="L823" s="31">
        <v>818</v>
      </c>
      <c r="M823" s="31">
        <f t="shared" si="193"/>
        <v>273</v>
      </c>
      <c r="N823" s="31">
        <f t="shared" si="188"/>
        <v>2</v>
      </c>
      <c r="O823" s="31" t="str">
        <f>IF(LEN(Q823)=0,"",DEC2HEX(MOD(HEX2DEC(INDEX(Assembler!$D$13:$D$512,M823))+N823,65536),4))</f>
        <v/>
      </c>
      <c r="P823" s="78" t="str">
        <f t="shared" si="189"/>
        <v/>
      </c>
      <c r="Q823" s="31" t="str">
        <f>INDEX(Assembler!$E$13:$G$512,M823,N823+1)</f>
        <v/>
      </c>
      <c r="R823" s="81"/>
      <c r="S823" s="31" t="str">
        <f t="shared" si="190"/>
        <v/>
      </c>
      <c r="T823" s="31">
        <f t="shared" si="194"/>
        <v>1</v>
      </c>
      <c r="U823" s="31" t="str">
        <f t="shared" si="182"/>
        <v/>
      </c>
      <c r="V823" s="31" t="str">
        <f t="shared" si="183"/>
        <v/>
      </c>
      <c r="W823" s="31" t="str">
        <f>IF(LEN(U823)=0,"",SUM(T$5:T823))</f>
        <v/>
      </c>
      <c r="X823" s="31" t="str">
        <f t="shared" si="184"/>
        <v/>
      </c>
      <c r="Y823" s="31" t="str">
        <f t="shared" si="191"/>
        <v/>
      </c>
    </row>
    <row r="824" spans="1:25" x14ac:dyDescent="0.2">
      <c r="A824" s="127"/>
      <c r="B824" s="82" t="str">
        <f t="shared" si="180"/>
        <v/>
      </c>
      <c r="C824" s="82" t="str">
        <f t="shared" si="181"/>
        <v/>
      </c>
      <c r="D824" s="127"/>
      <c r="E824" s="82" t="str">
        <f t="shared" si="185"/>
        <v/>
      </c>
      <c r="F824" s="82" t="str">
        <f t="shared" si="186"/>
        <v/>
      </c>
      <c r="G824" s="127"/>
      <c r="H824" s="75" t="str">
        <f t="shared" si="187"/>
        <v/>
      </c>
      <c r="I824" s="127"/>
      <c r="J824" s="75" t="str">
        <f t="shared" si="192"/>
        <v/>
      </c>
      <c r="K824" s="127"/>
      <c r="L824" s="31">
        <v>819</v>
      </c>
      <c r="M824" s="31">
        <f t="shared" si="193"/>
        <v>274</v>
      </c>
      <c r="N824" s="31">
        <f t="shared" si="188"/>
        <v>0</v>
      </c>
      <c r="O824" s="31" t="str">
        <f>IF(LEN(Q824)=0,"",DEC2HEX(MOD(HEX2DEC(INDEX(Assembler!$D$13:$D$512,M824))+N824,65536),4))</f>
        <v/>
      </c>
      <c r="P824" s="78" t="str">
        <f t="shared" si="189"/>
        <v/>
      </c>
      <c r="Q824" s="31" t="str">
        <f>INDEX(Assembler!$E$13:$G$512,M824,N824+1)</f>
        <v/>
      </c>
      <c r="R824" s="81"/>
      <c r="S824" s="31" t="str">
        <f t="shared" si="190"/>
        <v/>
      </c>
      <c r="T824" s="31">
        <f t="shared" si="194"/>
        <v>1</v>
      </c>
      <c r="U824" s="31" t="str">
        <f t="shared" si="182"/>
        <v/>
      </c>
      <c r="V824" s="31" t="str">
        <f t="shared" si="183"/>
        <v/>
      </c>
      <c r="W824" s="31" t="str">
        <f>IF(LEN(U824)=0,"",SUM(T$5:T824))</f>
        <v/>
      </c>
      <c r="X824" s="31" t="str">
        <f t="shared" si="184"/>
        <v/>
      </c>
      <c r="Y824" s="31" t="str">
        <f t="shared" si="191"/>
        <v/>
      </c>
    </row>
    <row r="825" spans="1:25" x14ac:dyDescent="0.2">
      <c r="A825" s="127"/>
      <c r="B825" s="82" t="str">
        <f t="shared" si="180"/>
        <v/>
      </c>
      <c r="C825" s="82" t="str">
        <f t="shared" si="181"/>
        <v/>
      </c>
      <c r="D825" s="127"/>
      <c r="E825" s="82" t="str">
        <f t="shared" si="185"/>
        <v/>
      </c>
      <c r="F825" s="82" t="str">
        <f t="shared" si="186"/>
        <v/>
      </c>
      <c r="G825" s="127"/>
      <c r="H825" s="75" t="str">
        <f t="shared" si="187"/>
        <v/>
      </c>
      <c r="I825" s="127"/>
      <c r="J825" s="75" t="str">
        <f t="shared" si="192"/>
        <v/>
      </c>
      <c r="K825" s="127"/>
      <c r="L825" s="31">
        <v>820</v>
      </c>
      <c r="M825" s="31">
        <f t="shared" si="193"/>
        <v>274</v>
      </c>
      <c r="N825" s="31">
        <f t="shared" si="188"/>
        <v>1</v>
      </c>
      <c r="O825" s="31" t="str">
        <f>IF(LEN(Q825)=0,"",DEC2HEX(MOD(HEX2DEC(INDEX(Assembler!$D$13:$D$512,M825))+N825,65536),4))</f>
        <v/>
      </c>
      <c r="P825" s="78" t="str">
        <f t="shared" si="189"/>
        <v/>
      </c>
      <c r="Q825" s="31" t="str">
        <f>INDEX(Assembler!$E$13:$G$512,M825,N825+1)</f>
        <v/>
      </c>
      <c r="R825" s="81"/>
      <c r="S825" s="31" t="str">
        <f t="shared" si="190"/>
        <v/>
      </c>
      <c r="T825" s="31">
        <f t="shared" si="194"/>
        <v>1</v>
      </c>
      <c r="U825" s="31" t="str">
        <f t="shared" si="182"/>
        <v/>
      </c>
      <c r="V825" s="31" t="str">
        <f t="shared" si="183"/>
        <v/>
      </c>
      <c r="W825" s="31" t="str">
        <f>IF(LEN(U825)=0,"",SUM(T$5:T825))</f>
        <v/>
      </c>
      <c r="X825" s="31" t="str">
        <f t="shared" si="184"/>
        <v/>
      </c>
      <c r="Y825" s="31" t="str">
        <f t="shared" si="191"/>
        <v/>
      </c>
    </row>
    <row r="826" spans="1:25" x14ac:dyDescent="0.2">
      <c r="A826" s="127"/>
      <c r="B826" s="82" t="str">
        <f t="shared" si="180"/>
        <v/>
      </c>
      <c r="C826" s="82" t="str">
        <f t="shared" si="181"/>
        <v/>
      </c>
      <c r="D826" s="127"/>
      <c r="E826" s="82" t="str">
        <f t="shared" si="185"/>
        <v/>
      </c>
      <c r="F826" s="82" t="str">
        <f t="shared" si="186"/>
        <v/>
      </c>
      <c r="G826" s="127"/>
      <c r="H826" s="75" t="str">
        <f t="shared" si="187"/>
        <v/>
      </c>
      <c r="I826" s="127"/>
      <c r="J826" s="75" t="str">
        <f t="shared" si="192"/>
        <v/>
      </c>
      <c r="K826" s="127"/>
      <c r="L826" s="31">
        <v>821</v>
      </c>
      <c r="M826" s="31">
        <f t="shared" si="193"/>
        <v>274</v>
      </c>
      <c r="N826" s="31">
        <f t="shared" si="188"/>
        <v>2</v>
      </c>
      <c r="O826" s="31" t="str">
        <f>IF(LEN(Q826)=0,"",DEC2HEX(MOD(HEX2DEC(INDEX(Assembler!$D$13:$D$512,M826))+N826,65536),4))</f>
        <v/>
      </c>
      <c r="P826" s="78" t="str">
        <f t="shared" si="189"/>
        <v/>
      </c>
      <c r="Q826" s="31" t="str">
        <f>INDEX(Assembler!$E$13:$G$512,M826,N826+1)</f>
        <v/>
      </c>
      <c r="R826" s="81"/>
      <c r="S826" s="31" t="str">
        <f t="shared" si="190"/>
        <v/>
      </c>
      <c r="T826" s="31">
        <f t="shared" si="194"/>
        <v>1</v>
      </c>
      <c r="U826" s="31" t="str">
        <f t="shared" si="182"/>
        <v/>
      </c>
      <c r="V826" s="31" t="str">
        <f t="shared" si="183"/>
        <v/>
      </c>
      <c r="W826" s="31" t="str">
        <f>IF(LEN(U826)=0,"",SUM(T$5:T826))</f>
        <v/>
      </c>
      <c r="X826" s="31" t="str">
        <f t="shared" si="184"/>
        <v/>
      </c>
      <c r="Y826" s="31" t="str">
        <f t="shared" si="191"/>
        <v/>
      </c>
    </row>
    <row r="827" spans="1:25" x14ac:dyDescent="0.2">
      <c r="A827" s="127"/>
      <c r="B827" s="82" t="str">
        <f t="shared" si="180"/>
        <v/>
      </c>
      <c r="C827" s="82" t="str">
        <f t="shared" si="181"/>
        <v/>
      </c>
      <c r="D827" s="127"/>
      <c r="E827" s="82" t="str">
        <f t="shared" si="185"/>
        <v/>
      </c>
      <c r="F827" s="82" t="str">
        <f t="shared" si="186"/>
        <v/>
      </c>
      <c r="G827" s="127"/>
      <c r="H827" s="75" t="str">
        <f t="shared" si="187"/>
        <v/>
      </c>
      <c r="I827" s="127"/>
      <c r="J827" s="75" t="str">
        <f t="shared" si="192"/>
        <v/>
      </c>
      <c r="K827" s="127"/>
      <c r="L827" s="31">
        <v>822</v>
      </c>
      <c r="M827" s="31">
        <f t="shared" si="193"/>
        <v>275</v>
      </c>
      <c r="N827" s="31">
        <f t="shared" si="188"/>
        <v>0</v>
      </c>
      <c r="O827" s="31" t="str">
        <f>IF(LEN(Q827)=0,"",DEC2HEX(MOD(HEX2DEC(INDEX(Assembler!$D$13:$D$512,M827))+N827,65536),4))</f>
        <v/>
      </c>
      <c r="P827" s="78" t="str">
        <f t="shared" si="189"/>
        <v/>
      </c>
      <c r="Q827" s="31" t="str">
        <f>INDEX(Assembler!$E$13:$G$512,M827,N827+1)</f>
        <v/>
      </c>
      <c r="R827" s="81"/>
      <c r="S827" s="31" t="str">
        <f t="shared" si="190"/>
        <v/>
      </c>
      <c r="T827" s="31">
        <f t="shared" si="194"/>
        <v>1</v>
      </c>
      <c r="U827" s="31" t="str">
        <f t="shared" si="182"/>
        <v/>
      </c>
      <c r="V827" s="31" t="str">
        <f t="shared" si="183"/>
        <v/>
      </c>
      <c r="W827" s="31" t="str">
        <f>IF(LEN(U827)=0,"",SUM(T$5:T827))</f>
        <v/>
      </c>
      <c r="X827" s="31" t="str">
        <f t="shared" si="184"/>
        <v/>
      </c>
      <c r="Y827" s="31" t="str">
        <f t="shared" si="191"/>
        <v/>
      </c>
    </row>
    <row r="828" spans="1:25" x14ac:dyDescent="0.2">
      <c r="A828" s="127"/>
      <c r="B828" s="82" t="str">
        <f t="shared" si="180"/>
        <v/>
      </c>
      <c r="C828" s="82" t="str">
        <f t="shared" si="181"/>
        <v/>
      </c>
      <c r="D828" s="127"/>
      <c r="E828" s="82" t="str">
        <f t="shared" si="185"/>
        <v/>
      </c>
      <c r="F828" s="82" t="str">
        <f t="shared" si="186"/>
        <v/>
      </c>
      <c r="G828" s="127"/>
      <c r="H828" s="75" t="str">
        <f t="shared" si="187"/>
        <v/>
      </c>
      <c r="I828" s="127"/>
      <c r="J828" s="75" t="str">
        <f t="shared" si="192"/>
        <v/>
      </c>
      <c r="K828" s="127"/>
      <c r="L828" s="31">
        <v>823</v>
      </c>
      <c r="M828" s="31">
        <f t="shared" si="193"/>
        <v>275</v>
      </c>
      <c r="N828" s="31">
        <f t="shared" si="188"/>
        <v>1</v>
      </c>
      <c r="O828" s="31" t="str">
        <f>IF(LEN(Q828)=0,"",DEC2HEX(MOD(HEX2DEC(INDEX(Assembler!$D$13:$D$512,M828))+N828,65536),4))</f>
        <v/>
      </c>
      <c r="P828" s="78" t="str">
        <f t="shared" si="189"/>
        <v/>
      </c>
      <c r="Q828" s="31" t="str">
        <f>INDEX(Assembler!$E$13:$G$512,M828,N828+1)</f>
        <v/>
      </c>
      <c r="R828" s="81"/>
      <c r="S828" s="31" t="str">
        <f t="shared" si="190"/>
        <v/>
      </c>
      <c r="T828" s="31">
        <f t="shared" si="194"/>
        <v>1</v>
      </c>
      <c r="U828" s="31" t="str">
        <f t="shared" si="182"/>
        <v/>
      </c>
      <c r="V828" s="31" t="str">
        <f t="shared" si="183"/>
        <v/>
      </c>
      <c r="W828" s="31" t="str">
        <f>IF(LEN(U828)=0,"",SUM(T$5:T828))</f>
        <v/>
      </c>
      <c r="X828" s="31" t="str">
        <f t="shared" si="184"/>
        <v/>
      </c>
      <c r="Y828" s="31" t="str">
        <f t="shared" si="191"/>
        <v/>
      </c>
    </row>
    <row r="829" spans="1:25" x14ac:dyDescent="0.2">
      <c r="A829" s="127"/>
      <c r="B829" s="82" t="str">
        <f t="shared" si="180"/>
        <v/>
      </c>
      <c r="C829" s="82" t="str">
        <f t="shared" si="181"/>
        <v/>
      </c>
      <c r="D829" s="127"/>
      <c r="E829" s="82" t="str">
        <f t="shared" si="185"/>
        <v/>
      </c>
      <c r="F829" s="82" t="str">
        <f t="shared" si="186"/>
        <v/>
      </c>
      <c r="G829" s="127"/>
      <c r="H829" s="75" t="str">
        <f t="shared" si="187"/>
        <v/>
      </c>
      <c r="I829" s="127"/>
      <c r="J829" s="75" t="str">
        <f t="shared" si="192"/>
        <v/>
      </c>
      <c r="K829" s="127"/>
      <c r="L829" s="31">
        <v>824</v>
      </c>
      <c r="M829" s="31">
        <f t="shared" si="193"/>
        <v>275</v>
      </c>
      <c r="N829" s="31">
        <f t="shared" si="188"/>
        <v>2</v>
      </c>
      <c r="O829" s="31" t="str">
        <f>IF(LEN(Q829)=0,"",DEC2HEX(MOD(HEX2DEC(INDEX(Assembler!$D$13:$D$512,M829))+N829,65536),4))</f>
        <v/>
      </c>
      <c r="P829" s="78" t="str">
        <f t="shared" si="189"/>
        <v/>
      </c>
      <c r="Q829" s="31" t="str">
        <f>INDEX(Assembler!$E$13:$G$512,M829,N829+1)</f>
        <v/>
      </c>
      <c r="R829" s="81"/>
      <c r="S829" s="31" t="str">
        <f t="shared" si="190"/>
        <v/>
      </c>
      <c r="T829" s="31">
        <f t="shared" si="194"/>
        <v>1</v>
      </c>
      <c r="U829" s="31" t="str">
        <f t="shared" si="182"/>
        <v/>
      </c>
      <c r="V829" s="31" t="str">
        <f t="shared" si="183"/>
        <v/>
      </c>
      <c r="W829" s="31" t="str">
        <f>IF(LEN(U829)=0,"",SUM(T$5:T829))</f>
        <v/>
      </c>
      <c r="X829" s="31" t="str">
        <f t="shared" si="184"/>
        <v/>
      </c>
      <c r="Y829" s="31" t="str">
        <f t="shared" si="191"/>
        <v/>
      </c>
    </row>
    <row r="830" spans="1:25" x14ac:dyDescent="0.2">
      <c r="A830" s="127"/>
      <c r="B830" s="82" t="str">
        <f t="shared" si="180"/>
        <v/>
      </c>
      <c r="C830" s="82" t="str">
        <f t="shared" si="181"/>
        <v/>
      </c>
      <c r="D830" s="127"/>
      <c r="E830" s="82" t="str">
        <f t="shared" si="185"/>
        <v/>
      </c>
      <c r="F830" s="82" t="str">
        <f t="shared" si="186"/>
        <v/>
      </c>
      <c r="G830" s="127"/>
      <c r="H830" s="75" t="str">
        <f t="shared" si="187"/>
        <v/>
      </c>
      <c r="I830" s="127"/>
      <c r="J830" s="75" t="str">
        <f t="shared" si="192"/>
        <v/>
      </c>
      <c r="K830" s="127"/>
      <c r="L830" s="31">
        <v>825</v>
      </c>
      <c r="M830" s="31">
        <f t="shared" si="193"/>
        <v>276</v>
      </c>
      <c r="N830" s="31">
        <f t="shared" si="188"/>
        <v>0</v>
      </c>
      <c r="O830" s="31" t="str">
        <f>IF(LEN(Q830)=0,"",DEC2HEX(MOD(HEX2DEC(INDEX(Assembler!$D$13:$D$512,M830))+N830,65536),4))</f>
        <v/>
      </c>
      <c r="P830" s="78" t="str">
        <f t="shared" si="189"/>
        <v/>
      </c>
      <c r="Q830" s="31" t="str">
        <f>INDEX(Assembler!$E$13:$G$512,M830,N830+1)</f>
        <v/>
      </c>
      <c r="R830" s="81"/>
      <c r="S830" s="31" t="str">
        <f t="shared" si="190"/>
        <v/>
      </c>
      <c r="T830" s="31">
        <f t="shared" si="194"/>
        <v>1</v>
      </c>
      <c r="U830" s="31" t="str">
        <f t="shared" si="182"/>
        <v/>
      </c>
      <c r="V830" s="31" t="str">
        <f t="shared" si="183"/>
        <v/>
      </c>
      <c r="W830" s="31" t="str">
        <f>IF(LEN(U830)=0,"",SUM(T$5:T830))</f>
        <v/>
      </c>
      <c r="X830" s="31" t="str">
        <f t="shared" si="184"/>
        <v/>
      </c>
      <c r="Y830" s="31" t="str">
        <f t="shared" si="191"/>
        <v/>
      </c>
    </row>
    <row r="831" spans="1:25" x14ac:dyDescent="0.2">
      <c r="A831" s="127"/>
      <c r="B831" s="82" t="str">
        <f t="shared" si="180"/>
        <v/>
      </c>
      <c r="C831" s="82" t="str">
        <f t="shared" si="181"/>
        <v/>
      </c>
      <c r="D831" s="127"/>
      <c r="E831" s="82" t="str">
        <f t="shared" si="185"/>
        <v/>
      </c>
      <c r="F831" s="82" t="str">
        <f t="shared" si="186"/>
        <v/>
      </c>
      <c r="G831" s="127"/>
      <c r="H831" s="75" t="str">
        <f t="shared" si="187"/>
        <v/>
      </c>
      <c r="I831" s="127"/>
      <c r="J831" s="75" t="str">
        <f t="shared" si="192"/>
        <v/>
      </c>
      <c r="K831" s="127"/>
      <c r="L831" s="31">
        <v>826</v>
      </c>
      <c r="M831" s="31">
        <f t="shared" si="193"/>
        <v>276</v>
      </c>
      <c r="N831" s="31">
        <f t="shared" si="188"/>
        <v>1</v>
      </c>
      <c r="O831" s="31" t="str">
        <f>IF(LEN(Q831)=0,"",DEC2HEX(MOD(HEX2DEC(INDEX(Assembler!$D$13:$D$512,M831))+N831,65536),4))</f>
        <v/>
      </c>
      <c r="P831" s="78" t="str">
        <f t="shared" si="189"/>
        <v/>
      </c>
      <c r="Q831" s="31" t="str">
        <f>INDEX(Assembler!$E$13:$G$512,M831,N831+1)</f>
        <v/>
      </c>
      <c r="R831" s="81"/>
      <c r="S831" s="31" t="str">
        <f t="shared" si="190"/>
        <v/>
      </c>
      <c r="T831" s="31">
        <f t="shared" si="194"/>
        <v>1</v>
      </c>
      <c r="U831" s="31" t="str">
        <f t="shared" si="182"/>
        <v/>
      </c>
      <c r="V831" s="31" t="str">
        <f t="shared" si="183"/>
        <v/>
      </c>
      <c r="W831" s="31" t="str">
        <f>IF(LEN(U831)=0,"",SUM(T$5:T831))</f>
        <v/>
      </c>
      <c r="X831" s="31" t="str">
        <f t="shared" si="184"/>
        <v/>
      </c>
      <c r="Y831" s="31" t="str">
        <f t="shared" si="191"/>
        <v/>
      </c>
    </row>
    <row r="832" spans="1:25" x14ac:dyDescent="0.2">
      <c r="A832" s="127"/>
      <c r="B832" s="82" t="str">
        <f t="shared" si="180"/>
        <v/>
      </c>
      <c r="C832" s="82" t="str">
        <f t="shared" si="181"/>
        <v/>
      </c>
      <c r="D832" s="127"/>
      <c r="E832" s="82" t="str">
        <f t="shared" si="185"/>
        <v/>
      </c>
      <c r="F832" s="82" t="str">
        <f t="shared" si="186"/>
        <v/>
      </c>
      <c r="G832" s="127"/>
      <c r="H832" s="75" t="str">
        <f t="shared" si="187"/>
        <v/>
      </c>
      <c r="I832" s="127"/>
      <c r="J832" s="75" t="str">
        <f t="shared" si="192"/>
        <v/>
      </c>
      <c r="K832" s="127"/>
      <c r="L832" s="31">
        <v>827</v>
      </c>
      <c r="M832" s="31">
        <f t="shared" si="193"/>
        <v>276</v>
      </c>
      <c r="N832" s="31">
        <f t="shared" si="188"/>
        <v>2</v>
      </c>
      <c r="O832" s="31" t="str">
        <f>IF(LEN(Q832)=0,"",DEC2HEX(MOD(HEX2DEC(INDEX(Assembler!$D$13:$D$512,M832))+N832,65536),4))</f>
        <v/>
      </c>
      <c r="P832" s="78" t="str">
        <f t="shared" si="189"/>
        <v/>
      </c>
      <c r="Q832" s="31" t="str">
        <f>INDEX(Assembler!$E$13:$G$512,M832,N832+1)</f>
        <v/>
      </c>
      <c r="R832" s="81"/>
      <c r="S832" s="31" t="str">
        <f t="shared" si="190"/>
        <v/>
      </c>
      <c r="T832" s="31">
        <f t="shared" si="194"/>
        <v>1</v>
      </c>
      <c r="U832" s="31" t="str">
        <f t="shared" si="182"/>
        <v/>
      </c>
      <c r="V832" s="31" t="str">
        <f t="shared" si="183"/>
        <v/>
      </c>
      <c r="W832" s="31" t="str">
        <f>IF(LEN(U832)=0,"",SUM(T$5:T832))</f>
        <v/>
      </c>
      <c r="X832" s="31" t="str">
        <f t="shared" si="184"/>
        <v/>
      </c>
      <c r="Y832" s="31" t="str">
        <f t="shared" si="191"/>
        <v/>
      </c>
    </row>
    <row r="833" spans="1:25" x14ac:dyDescent="0.2">
      <c r="A833" s="127"/>
      <c r="B833" s="82" t="str">
        <f t="shared" si="180"/>
        <v/>
      </c>
      <c r="C833" s="82" t="str">
        <f t="shared" si="181"/>
        <v/>
      </c>
      <c r="D833" s="127"/>
      <c r="E833" s="82" t="str">
        <f t="shared" si="185"/>
        <v/>
      </c>
      <c r="F833" s="82" t="str">
        <f t="shared" si="186"/>
        <v/>
      </c>
      <c r="G833" s="127"/>
      <c r="H833" s="75" t="str">
        <f t="shared" si="187"/>
        <v/>
      </c>
      <c r="I833" s="127"/>
      <c r="J833" s="75" t="str">
        <f t="shared" si="192"/>
        <v/>
      </c>
      <c r="K833" s="127"/>
      <c r="L833" s="31">
        <v>828</v>
      </c>
      <c r="M833" s="31">
        <f t="shared" si="193"/>
        <v>277</v>
      </c>
      <c r="N833" s="31">
        <f t="shared" si="188"/>
        <v>0</v>
      </c>
      <c r="O833" s="31" t="str">
        <f>IF(LEN(Q833)=0,"",DEC2HEX(MOD(HEX2DEC(INDEX(Assembler!$D$13:$D$512,M833))+N833,65536),4))</f>
        <v/>
      </c>
      <c r="P833" s="78" t="str">
        <f t="shared" si="189"/>
        <v/>
      </c>
      <c r="Q833" s="31" t="str">
        <f>INDEX(Assembler!$E$13:$G$512,M833,N833+1)</f>
        <v/>
      </c>
      <c r="R833" s="81"/>
      <c r="S833" s="31" t="str">
        <f t="shared" si="190"/>
        <v/>
      </c>
      <c r="T833" s="31">
        <f t="shared" si="194"/>
        <v>1</v>
      </c>
      <c r="U833" s="31" t="str">
        <f t="shared" si="182"/>
        <v/>
      </c>
      <c r="V833" s="31" t="str">
        <f t="shared" si="183"/>
        <v/>
      </c>
      <c r="W833" s="31" t="str">
        <f>IF(LEN(U833)=0,"",SUM(T$5:T833))</f>
        <v/>
      </c>
      <c r="X833" s="31" t="str">
        <f t="shared" si="184"/>
        <v/>
      </c>
      <c r="Y833" s="31" t="str">
        <f t="shared" si="191"/>
        <v/>
      </c>
    </row>
    <row r="834" spans="1:25" x14ac:dyDescent="0.2">
      <c r="A834" s="127"/>
      <c r="B834" s="82" t="str">
        <f t="shared" si="180"/>
        <v/>
      </c>
      <c r="C834" s="82" t="str">
        <f t="shared" si="181"/>
        <v/>
      </c>
      <c r="D834" s="127"/>
      <c r="E834" s="82" t="str">
        <f t="shared" si="185"/>
        <v/>
      </c>
      <c r="F834" s="82" t="str">
        <f t="shared" si="186"/>
        <v/>
      </c>
      <c r="G834" s="127"/>
      <c r="H834" s="75" t="str">
        <f t="shared" si="187"/>
        <v/>
      </c>
      <c r="I834" s="127"/>
      <c r="J834" s="75" t="str">
        <f t="shared" si="192"/>
        <v/>
      </c>
      <c r="K834" s="127"/>
      <c r="L834" s="31">
        <v>829</v>
      </c>
      <c r="M834" s="31">
        <f t="shared" si="193"/>
        <v>277</v>
      </c>
      <c r="N834" s="31">
        <f t="shared" si="188"/>
        <v>1</v>
      </c>
      <c r="O834" s="31" t="str">
        <f>IF(LEN(Q834)=0,"",DEC2HEX(MOD(HEX2DEC(INDEX(Assembler!$D$13:$D$512,M834))+N834,65536),4))</f>
        <v/>
      </c>
      <c r="P834" s="78" t="str">
        <f t="shared" si="189"/>
        <v/>
      </c>
      <c r="Q834" s="31" t="str">
        <f>INDEX(Assembler!$E$13:$G$512,M834,N834+1)</f>
        <v/>
      </c>
      <c r="R834" s="81"/>
      <c r="S834" s="31" t="str">
        <f t="shared" si="190"/>
        <v/>
      </c>
      <c r="T834" s="31">
        <f t="shared" si="194"/>
        <v>1</v>
      </c>
      <c r="U834" s="31" t="str">
        <f t="shared" si="182"/>
        <v/>
      </c>
      <c r="V834" s="31" t="str">
        <f t="shared" si="183"/>
        <v/>
      </c>
      <c r="W834" s="31" t="str">
        <f>IF(LEN(U834)=0,"",SUM(T$5:T834))</f>
        <v/>
      </c>
      <c r="X834" s="31" t="str">
        <f t="shared" si="184"/>
        <v/>
      </c>
      <c r="Y834" s="31" t="str">
        <f t="shared" si="191"/>
        <v/>
      </c>
    </row>
    <row r="835" spans="1:25" x14ac:dyDescent="0.2">
      <c r="A835" s="127"/>
      <c r="B835" s="82" t="str">
        <f t="shared" si="180"/>
        <v/>
      </c>
      <c r="C835" s="82" t="str">
        <f t="shared" si="181"/>
        <v/>
      </c>
      <c r="D835" s="127"/>
      <c r="E835" s="82" t="str">
        <f t="shared" si="185"/>
        <v/>
      </c>
      <c r="F835" s="82" t="str">
        <f t="shared" si="186"/>
        <v/>
      </c>
      <c r="G835" s="127"/>
      <c r="H835" s="75" t="str">
        <f t="shared" si="187"/>
        <v/>
      </c>
      <c r="I835" s="127"/>
      <c r="J835" s="75" t="str">
        <f t="shared" si="192"/>
        <v/>
      </c>
      <c r="K835" s="127"/>
      <c r="L835" s="31">
        <v>830</v>
      </c>
      <c r="M835" s="31">
        <f t="shared" si="193"/>
        <v>277</v>
      </c>
      <c r="N835" s="31">
        <f t="shared" si="188"/>
        <v>2</v>
      </c>
      <c r="O835" s="31" t="str">
        <f>IF(LEN(Q835)=0,"",DEC2HEX(MOD(HEX2DEC(INDEX(Assembler!$D$13:$D$512,M835))+N835,65536),4))</f>
        <v/>
      </c>
      <c r="P835" s="78" t="str">
        <f t="shared" si="189"/>
        <v/>
      </c>
      <c r="Q835" s="31" t="str">
        <f>INDEX(Assembler!$E$13:$G$512,M835,N835+1)</f>
        <v/>
      </c>
      <c r="R835" s="81"/>
      <c r="S835" s="31" t="str">
        <f t="shared" si="190"/>
        <v/>
      </c>
      <c r="T835" s="31">
        <f t="shared" si="194"/>
        <v>1</v>
      </c>
      <c r="U835" s="31" t="str">
        <f t="shared" si="182"/>
        <v/>
      </c>
      <c r="V835" s="31" t="str">
        <f t="shared" si="183"/>
        <v/>
      </c>
      <c r="W835" s="31" t="str">
        <f>IF(LEN(U835)=0,"",SUM(T$5:T835))</f>
        <v/>
      </c>
      <c r="X835" s="31" t="str">
        <f t="shared" si="184"/>
        <v/>
      </c>
      <c r="Y835" s="31" t="str">
        <f t="shared" si="191"/>
        <v/>
      </c>
    </row>
    <row r="836" spans="1:25" x14ac:dyDescent="0.2">
      <c r="A836" s="127"/>
      <c r="B836" s="82" t="str">
        <f t="shared" si="180"/>
        <v/>
      </c>
      <c r="C836" s="82" t="str">
        <f t="shared" si="181"/>
        <v/>
      </c>
      <c r="D836" s="127"/>
      <c r="E836" s="82" t="str">
        <f t="shared" si="185"/>
        <v/>
      </c>
      <c r="F836" s="82" t="str">
        <f t="shared" si="186"/>
        <v/>
      </c>
      <c r="G836" s="127"/>
      <c r="H836" s="75" t="str">
        <f t="shared" si="187"/>
        <v/>
      </c>
      <c r="I836" s="127"/>
      <c r="J836" s="75" t="str">
        <f t="shared" si="192"/>
        <v/>
      </c>
      <c r="K836" s="127"/>
      <c r="L836" s="31">
        <v>831</v>
      </c>
      <c r="M836" s="31">
        <f t="shared" si="193"/>
        <v>278</v>
      </c>
      <c r="N836" s="31">
        <f t="shared" si="188"/>
        <v>0</v>
      </c>
      <c r="O836" s="31" t="str">
        <f>IF(LEN(Q836)=0,"",DEC2HEX(MOD(HEX2DEC(INDEX(Assembler!$D$13:$D$512,M836))+N836,65536),4))</f>
        <v/>
      </c>
      <c r="P836" s="78" t="str">
        <f t="shared" si="189"/>
        <v/>
      </c>
      <c r="Q836" s="31" t="str">
        <f>INDEX(Assembler!$E$13:$G$512,M836,N836+1)</f>
        <v/>
      </c>
      <c r="R836" s="81"/>
      <c r="S836" s="31" t="str">
        <f t="shared" si="190"/>
        <v/>
      </c>
      <c r="T836" s="31">
        <f t="shared" si="194"/>
        <v>1</v>
      </c>
      <c r="U836" s="31" t="str">
        <f t="shared" si="182"/>
        <v/>
      </c>
      <c r="V836" s="31" t="str">
        <f t="shared" si="183"/>
        <v/>
      </c>
      <c r="W836" s="31" t="str">
        <f>IF(LEN(U836)=0,"",SUM(T$5:T836))</f>
        <v/>
      </c>
      <c r="X836" s="31" t="str">
        <f t="shared" si="184"/>
        <v/>
      </c>
      <c r="Y836" s="31" t="str">
        <f t="shared" si="191"/>
        <v/>
      </c>
    </row>
    <row r="837" spans="1:25" x14ac:dyDescent="0.2">
      <c r="A837" s="127"/>
      <c r="B837" s="82" t="str">
        <f t="shared" ref="B837:B900" si="195">IF(LEN(S837)=0,"",DEC2HEX(S837,4))</f>
        <v/>
      </c>
      <c r="C837" s="82" t="str">
        <f t="shared" ref="C837:C900" si="196">IF(LEN(B837)=0,"",VLOOKUP(B837,$O$5:$Q$1494,3,0))</f>
        <v/>
      </c>
      <c r="D837" s="127"/>
      <c r="E837" s="82" t="str">
        <f t="shared" si="185"/>
        <v/>
      </c>
      <c r="F837" s="82" t="str">
        <f t="shared" si="186"/>
        <v/>
      </c>
      <c r="G837" s="127"/>
      <c r="H837" s="75" t="str">
        <f t="shared" si="187"/>
        <v/>
      </c>
      <c r="I837" s="127"/>
      <c r="J837" s="75" t="str">
        <f t="shared" si="192"/>
        <v/>
      </c>
      <c r="K837" s="127"/>
      <c r="L837" s="31">
        <v>832</v>
      </c>
      <c r="M837" s="31">
        <f t="shared" si="193"/>
        <v>278</v>
      </c>
      <c r="N837" s="31">
        <f t="shared" si="188"/>
        <v>1</v>
      </c>
      <c r="O837" s="31" t="str">
        <f>IF(LEN(Q837)=0,"",DEC2HEX(MOD(HEX2DEC(INDEX(Assembler!$D$13:$D$512,M837))+N837,65536),4))</f>
        <v/>
      </c>
      <c r="P837" s="78" t="str">
        <f t="shared" si="189"/>
        <v/>
      </c>
      <c r="Q837" s="31" t="str">
        <f>INDEX(Assembler!$E$13:$G$512,M837,N837+1)</f>
        <v/>
      </c>
      <c r="R837" s="81"/>
      <c r="S837" s="31" t="str">
        <f t="shared" si="190"/>
        <v/>
      </c>
      <c r="T837" s="31">
        <f t="shared" si="194"/>
        <v>1</v>
      </c>
      <c r="U837" s="31" t="str">
        <f t="shared" ref="U837:U900" si="197">IF(OR(LEN(S837)=0,T837=0),"",IF(T838=1,1,IF(T839=1,2,IF(T840=1,3,IF(T841=1,4,IF(T842=1,5,IF(T843=1,6,IF(T844=1,7,IF(T845=1,8,IF(T846=1,9,IF(T847=1,10,IF(T848=1,11,IF(T849=1,12,IF(T850=1,13,IF(T851=1,14,IF(T852=1,15,16))))))))))))))))</f>
        <v/>
      </c>
      <c r="V837" s="31" t="str">
        <f t="shared" ref="V837:V900" si="198">IF(OR(LEN(S837)=0,T837=0),"",MOD(U837+HEX2DEC(LEFT(B837,2))+HEX2DEC(RIGHT(B837,2))+HEX2DEC(C837)+IF(T838=1,0,HEX2DEC(C838)+IF(T839=1,0,HEX2DEC(C839)+IF(T840=1,0,HEX2DEC(C840)+IF(T841=1,0,HEX2DEC(C841)+IF(T842=1,0,HEX2DEC(C842)+IF(T843=1,0,HEX2DEC(C843)+IF(T844=1,0,HEX2DEC(C844)+IF(T845=1,0,HEX2DEC(C845)+IF(T846=1,0,HEX2DEC(C846)+IF(T847=1,0,HEX2DEC(C847)+IF(T848=1,0,HEX2DEC(C848)+IF(T849=1,0,HEX2DEC(C849)+IF(T850=1,0,HEX2DEC(C850)+IF(T851=1,0,HEX2DEC(C851)+IF(T852=1,0,HEX2DEC(C852)))))))))))))))),256))</f>
        <v/>
      </c>
      <c r="W837" s="31" t="str">
        <f>IF(LEN(U837)=0,"",SUM(T$5:T837))</f>
        <v/>
      </c>
      <c r="X837" s="31" t="str">
        <f t="shared" ref="X837:X900" si="199">IF(LEN(W837)=0,"",CONCATENATE(":",DEC2HEX(U837,2),B837,"00",C837,IF(U837&gt;1,C838,""),IF(U837&gt;2,C839,""),IF(U837&gt;3,C840,""),IF(U837&gt;4,C841,""),IF(U837&gt;5,C842,""),IF(U837&gt;6,C843,""),IF(U837&gt;7,C844,""),IF(U837&gt;8,C845,""),IF(U837&gt;9,C846,""),IF(U837&gt;10,C847,""),IF(U837&gt;11,C848,""),IF(U837&gt;12,C849,""),IF(U837&gt;13,C850,""),IF(U837&gt;14,C851,""),IF(U837&gt;15,C852,""),DEC2HEX(MOD(-V837,256),2)))</f>
        <v/>
      </c>
      <c r="Y837" s="31" t="str">
        <f t="shared" si="191"/>
        <v/>
      </c>
    </row>
    <row r="838" spans="1:25" x14ac:dyDescent="0.2">
      <c r="A838" s="127"/>
      <c r="B838" s="82" t="str">
        <f t="shared" si="195"/>
        <v/>
      </c>
      <c r="C838" s="82" t="str">
        <f t="shared" si="196"/>
        <v/>
      </c>
      <c r="D838" s="127"/>
      <c r="E838" s="82" t="str">
        <f t="shared" ref="E838:E901" si="200">IF(LEN(B838)=0,"",DEC2OCT(HEX2DEC(B838),6))</f>
        <v/>
      </c>
      <c r="F838" s="82" t="str">
        <f t="shared" ref="F838:F901" si="201">IF(LEN(C838)=0,"",DEC2OCT(HEX2DEC(C838),3))</f>
        <v/>
      </c>
      <c r="G838" s="127"/>
      <c r="H838" s="75" t="str">
        <f t="shared" ref="H838:H901" si="202">IF(ISNA(MATCH(L838+1,$W$5:$W$1504,0)),IF(ISNA(MATCH(L838,$W$5:$W$1504,0)),"",":0000000000"),VLOOKUP(L838+1,$W$5:$X$1504,2,0))</f>
        <v/>
      </c>
      <c r="I838" s="127"/>
      <c r="J838" s="75" t="str">
        <f t="shared" si="192"/>
        <v/>
      </c>
      <c r="K838" s="127"/>
      <c r="L838" s="31">
        <v>833</v>
      </c>
      <c r="M838" s="31">
        <f t="shared" si="193"/>
        <v>278</v>
      </c>
      <c r="N838" s="31">
        <f t="shared" ref="N838:N901" si="203">MOD(L838,3)</f>
        <v>2</v>
      </c>
      <c r="O838" s="31" t="str">
        <f>IF(LEN(Q838)=0,"",DEC2HEX(MOD(HEX2DEC(INDEX(Assembler!$D$13:$D$512,M838))+N838,65536),4))</f>
        <v/>
      </c>
      <c r="P838" s="78" t="str">
        <f t="shared" ref="P838:P901" si="204">IF(LEN(O838)=0,"",VALUE(HEX2DEC(O838)))</f>
        <v/>
      </c>
      <c r="Q838" s="31" t="str">
        <f>INDEX(Assembler!$E$13:$G$512,M838,N838+1)</f>
        <v/>
      </c>
      <c r="R838" s="81"/>
      <c r="S838" s="31" t="str">
        <f t="shared" ref="S838:S901" si="205">IF(ISNUMBER(SMALL($P$5:$P$1504,L838+1)),SMALL($P$5:$P$1504,L838+1),"")</f>
        <v/>
      </c>
      <c r="T838" s="31">
        <f t="shared" si="194"/>
        <v>1</v>
      </c>
      <c r="U838" s="31" t="str">
        <f t="shared" si="197"/>
        <v/>
      </c>
      <c r="V838" s="31" t="str">
        <f t="shared" si="198"/>
        <v/>
      </c>
      <c r="W838" s="31" t="str">
        <f>IF(LEN(U838)=0,"",SUM(T$5:T838))</f>
        <v/>
      </c>
      <c r="X838" s="31" t="str">
        <f t="shared" si="199"/>
        <v/>
      </c>
      <c r="Y838" s="31" t="str">
        <f t="shared" ref="Y838:Y901" si="206">IF(LEN(X838)=0,"",CONCATENATE(MID(X838,4,4),": ",MID(X838,10,2),IF(U838&gt;1,CONCATENATE(" ",MID(X838,12,2)),""),IF(U838&gt;2,CONCATENATE(" ",MID(X838,14,2)),""),IF(U838&gt;3,CONCATENATE(" ",MID(X838,16,2)),""),IF(U838&gt;4,CONCATENATE(" ",MID(X838,18,2)),""),IF(U838&gt;5,CONCATENATE(" ",MID(X838,20,2)),""),IF(U838&gt;6,CONCATENATE(" ",MID(X838,22,2)),""),IF(U838&gt;7,CONCATENATE(" ",MID(X838,24,2)),""),IF(U838&gt;8,CONCATENATE(" ",MID(X838,26,2)),""),IF(U838&gt;9,CONCATENATE(" ",MID(X838,28,2)),""),IF(U838&gt;10,CONCATENATE(" ",MID(X838,30,2)),""),IF(U838&gt;11,CONCATENATE(" ",MID(X838,32,2)),""),IF(U838&gt;12,CONCATENATE(" ",MID(X838,34,2)),""),IF(U838&gt;13,CONCATENATE(" ",MID(X838,36,2)),""),IF(U838&gt;14,CONCATENATE(" ",MID(X838,38,2)),""),IF(U838&gt;15,CONCATENATE(" ",MID(X838,40,2)),"")))</f>
        <v/>
      </c>
    </row>
    <row r="839" spans="1:25" x14ac:dyDescent="0.2">
      <c r="A839" s="127"/>
      <c r="B839" s="82" t="str">
        <f t="shared" si="195"/>
        <v/>
      </c>
      <c r="C839" s="82" t="str">
        <f t="shared" si="196"/>
        <v/>
      </c>
      <c r="D839" s="127"/>
      <c r="E839" s="82" t="str">
        <f t="shared" si="200"/>
        <v/>
      </c>
      <c r="F839" s="82" t="str">
        <f t="shared" si="201"/>
        <v/>
      </c>
      <c r="G839" s="127"/>
      <c r="H839" s="75" t="str">
        <f t="shared" si="202"/>
        <v/>
      </c>
      <c r="I839" s="127"/>
      <c r="J839" s="75" t="str">
        <f t="shared" ref="J839:J902" si="207">IF(LEN(H838)&lt;12,"",VLOOKUP(H838,$X$5:$Y$1504,2,0))</f>
        <v/>
      </c>
      <c r="K839" s="127"/>
      <c r="L839" s="31">
        <v>834</v>
      </c>
      <c r="M839" s="31">
        <f t="shared" ref="M839:M902" si="208">INT(L839/3)+1</f>
        <v>279</v>
      </c>
      <c r="N839" s="31">
        <f t="shared" si="203"/>
        <v>0</v>
      </c>
      <c r="O839" s="31" t="str">
        <f>IF(LEN(Q839)=0,"",DEC2HEX(MOD(HEX2DEC(INDEX(Assembler!$D$13:$D$512,M839))+N839,65536),4))</f>
        <v/>
      </c>
      <c r="P839" s="78" t="str">
        <f t="shared" si="204"/>
        <v/>
      </c>
      <c r="Q839" s="31" t="str">
        <f>INDEX(Assembler!$E$13:$G$512,M839,N839+1)</f>
        <v/>
      </c>
      <c r="R839" s="81"/>
      <c r="S839" s="31" t="str">
        <f t="shared" si="205"/>
        <v/>
      </c>
      <c r="T839" s="31">
        <f t="shared" si="194"/>
        <v>1</v>
      </c>
      <c r="U839" s="31" t="str">
        <f t="shared" si="197"/>
        <v/>
      </c>
      <c r="V839" s="31" t="str">
        <f t="shared" si="198"/>
        <v/>
      </c>
      <c r="W839" s="31" t="str">
        <f>IF(LEN(U839)=0,"",SUM(T$5:T839))</f>
        <v/>
      </c>
      <c r="X839" s="31" t="str">
        <f t="shared" si="199"/>
        <v/>
      </c>
      <c r="Y839" s="31" t="str">
        <f t="shared" si="206"/>
        <v/>
      </c>
    </row>
    <row r="840" spans="1:25" x14ac:dyDescent="0.2">
      <c r="A840" s="127"/>
      <c r="B840" s="82" t="str">
        <f t="shared" si="195"/>
        <v/>
      </c>
      <c r="C840" s="82" t="str">
        <f t="shared" si="196"/>
        <v/>
      </c>
      <c r="D840" s="127"/>
      <c r="E840" s="82" t="str">
        <f t="shared" si="200"/>
        <v/>
      </c>
      <c r="F840" s="82" t="str">
        <f t="shared" si="201"/>
        <v/>
      </c>
      <c r="G840" s="127"/>
      <c r="H840" s="75" t="str">
        <f t="shared" si="202"/>
        <v/>
      </c>
      <c r="I840" s="127"/>
      <c r="J840" s="75" t="str">
        <f t="shared" si="207"/>
        <v/>
      </c>
      <c r="K840" s="127"/>
      <c r="L840" s="31">
        <v>835</v>
      </c>
      <c r="M840" s="31">
        <f t="shared" si="208"/>
        <v>279</v>
      </c>
      <c r="N840" s="31">
        <f t="shared" si="203"/>
        <v>1</v>
      </c>
      <c r="O840" s="31" t="str">
        <f>IF(LEN(Q840)=0,"",DEC2HEX(MOD(HEX2DEC(INDEX(Assembler!$D$13:$D$512,M840))+N840,65536),4))</f>
        <v/>
      </c>
      <c r="P840" s="78" t="str">
        <f t="shared" si="204"/>
        <v/>
      </c>
      <c r="Q840" s="31" t="str">
        <f>INDEX(Assembler!$E$13:$G$512,M840,N840+1)</f>
        <v/>
      </c>
      <c r="R840" s="81"/>
      <c r="S840" s="31" t="str">
        <f t="shared" si="205"/>
        <v/>
      </c>
      <c r="T840" s="31">
        <f t="shared" si="194"/>
        <v>1</v>
      </c>
      <c r="U840" s="31" t="str">
        <f t="shared" si="197"/>
        <v/>
      </c>
      <c r="V840" s="31" t="str">
        <f t="shared" si="198"/>
        <v/>
      </c>
      <c r="W840" s="31" t="str">
        <f>IF(LEN(U840)=0,"",SUM(T$5:T840))</f>
        <v/>
      </c>
      <c r="X840" s="31" t="str">
        <f t="shared" si="199"/>
        <v/>
      </c>
      <c r="Y840" s="31" t="str">
        <f t="shared" si="206"/>
        <v/>
      </c>
    </row>
    <row r="841" spans="1:25" x14ac:dyDescent="0.2">
      <c r="A841" s="127"/>
      <c r="B841" s="82" t="str">
        <f t="shared" si="195"/>
        <v/>
      </c>
      <c r="C841" s="82" t="str">
        <f t="shared" si="196"/>
        <v/>
      </c>
      <c r="D841" s="127"/>
      <c r="E841" s="82" t="str">
        <f t="shared" si="200"/>
        <v/>
      </c>
      <c r="F841" s="82" t="str">
        <f t="shared" si="201"/>
        <v/>
      </c>
      <c r="G841" s="127"/>
      <c r="H841" s="75" t="str">
        <f t="shared" si="202"/>
        <v/>
      </c>
      <c r="I841" s="127"/>
      <c r="J841" s="75" t="str">
        <f t="shared" si="207"/>
        <v/>
      </c>
      <c r="K841" s="127"/>
      <c r="L841" s="31">
        <v>836</v>
      </c>
      <c r="M841" s="31">
        <f t="shared" si="208"/>
        <v>279</v>
      </c>
      <c r="N841" s="31">
        <f t="shared" si="203"/>
        <v>2</v>
      </c>
      <c r="O841" s="31" t="str">
        <f>IF(LEN(Q841)=0,"",DEC2HEX(MOD(HEX2DEC(INDEX(Assembler!$D$13:$D$512,M841))+N841,65536),4))</f>
        <v/>
      </c>
      <c r="P841" s="78" t="str">
        <f t="shared" si="204"/>
        <v/>
      </c>
      <c r="Q841" s="31" t="str">
        <f>INDEX(Assembler!$E$13:$G$512,M841,N841+1)</f>
        <v/>
      </c>
      <c r="R841" s="81"/>
      <c r="S841" s="31" t="str">
        <f t="shared" si="205"/>
        <v/>
      </c>
      <c r="T841" s="31">
        <f t="shared" si="194"/>
        <v>1</v>
      </c>
      <c r="U841" s="31" t="str">
        <f t="shared" si="197"/>
        <v/>
      </c>
      <c r="V841" s="31" t="str">
        <f t="shared" si="198"/>
        <v/>
      </c>
      <c r="W841" s="31" t="str">
        <f>IF(LEN(U841)=0,"",SUM(T$5:T841))</f>
        <v/>
      </c>
      <c r="X841" s="31" t="str">
        <f t="shared" si="199"/>
        <v/>
      </c>
      <c r="Y841" s="31" t="str">
        <f t="shared" si="206"/>
        <v/>
      </c>
    </row>
    <row r="842" spans="1:25" x14ac:dyDescent="0.2">
      <c r="A842" s="127"/>
      <c r="B842" s="82" t="str">
        <f t="shared" si="195"/>
        <v/>
      </c>
      <c r="C842" s="82" t="str">
        <f t="shared" si="196"/>
        <v/>
      </c>
      <c r="D842" s="127"/>
      <c r="E842" s="82" t="str">
        <f t="shared" si="200"/>
        <v/>
      </c>
      <c r="F842" s="82" t="str">
        <f t="shared" si="201"/>
        <v/>
      </c>
      <c r="G842" s="127"/>
      <c r="H842" s="75" t="str">
        <f t="shared" si="202"/>
        <v/>
      </c>
      <c r="I842" s="127"/>
      <c r="J842" s="75" t="str">
        <f t="shared" si="207"/>
        <v/>
      </c>
      <c r="K842" s="127"/>
      <c r="L842" s="31">
        <v>837</v>
      </c>
      <c r="M842" s="31">
        <f t="shared" si="208"/>
        <v>280</v>
      </c>
      <c r="N842" s="31">
        <f t="shared" si="203"/>
        <v>0</v>
      </c>
      <c r="O842" s="31" t="str">
        <f>IF(LEN(Q842)=0,"",DEC2HEX(MOD(HEX2DEC(INDEX(Assembler!$D$13:$D$512,M842))+N842,65536),4))</f>
        <v/>
      </c>
      <c r="P842" s="78" t="str">
        <f t="shared" si="204"/>
        <v/>
      </c>
      <c r="Q842" s="31" t="str">
        <f>INDEX(Assembler!$E$13:$G$512,M842,N842+1)</f>
        <v/>
      </c>
      <c r="R842" s="81"/>
      <c r="S842" s="31" t="str">
        <f t="shared" si="205"/>
        <v/>
      </c>
      <c r="T842" s="31">
        <f t="shared" si="194"/>
        <v>1</v>
      </c>
      <c r="U842" s="31" t="str">
        <f t="shared" si="197"/>
        <v/>
      </c>
      <c r="V842" s="31" t="str">
        <f t="shared" si="198"/>
        <v/>
      </c>
      <c r="W842" s="31" t="str">
        <f>IF(LEN(U842)=0,"",SUM(T$5:T842))</f>
        <v/>
      </c>
      <c r="X842" s="31" t="str">
        <f t="shared" si="199"/>
        <v/>
      </c>
      <c r="Y842" s="31" t="str">
        <f t="shared" si="206"/>
        <v/>
      </c>
    </row>
    <row r="843" spans="1:25" x14ac:dyDescent="0.2">
      <c r="A843" s="127"/>
      <c r="B843" s="82" t="str">
        <f t="shared" si="195"/>
        <v/>
      </c>
      <c r="C843" s="82" t="str">
        <f t="shared" si="196"/>
        <v/>
      </c>
      <c r="D843" s="127"/>
      <c r="E843" s="82" t="str">
        <f t="shared" si="200"/>
        <v/>
      </c>
      <c r="F843" s="82" t="str">
        <f t="shared" si="201"/>
        <v/>
      </c>
      <c r="G843" s="127"/>
      <c r="H843" s="75" t="str">
        <f t="shared" si="202"/>
        <v/>
      </c>
      <c r="I843" s="127"/>
      <c r="J843" s="75" t="str">
        <f t="shared" si="207"/>
        <v/>
      </c>
      <c r="K843" s="127"/>
      <c r="L843" s="31">
        <v>838</v>
      </c>
      <c r="M843" s="31">
        <f t="shared" si="208"/>
        <v>280</v>
      </c>
      <c r="N843" s="31">
        <f t="shared" si="203"/>
        <v>1</v>
      </c>
      <c r="O843" s="31" t="str">
        <f>IF(LEN(Q843)=0,"",DEC2HEX(MOD(HEX2DEC(INDEX(Assembler!$D$13:$D$512,M843))+N843,65536),4))</f>
        <v/>
      </c>
      <c r="P843" s="78" t="str">
        <f t="shared" si="204"/>
        <v/>
      </c>
      <c r="Q843" s="31" t="str">
        <f>INDEX(Assembler!$E$13:$G$512,M843,N843+1)</f>
        <v/>
      </c>
      <c r="R843" s="81"/>
      <c r="S843" s="31" t="str">
        <f t="shared" si="205"/>
        <v/>
      </c>
      <c r="T843" s="31">
        <f t="shared" si="194"/>
        <v>1</v>
      </c>
      <c r="U843" s="31" t="str">
        <f t="shared" si="197"/>
        <v/>
      </c>
      <c r="V843" s="31" t="str">
        <f t="shared" si="198"/>
        <v/>
      </c>
      <c r="W843" s="31" t="str">
        <f>IF(LEN(U843)=0,"",SUM(T$5:T843))</f>
        <v/>
      </c>
      <c r="X843" s="31" t="str">
        <f t="shared" si="199"/>
        <v/>
      </c>
      <c r="Y843" s="31" t="str">
        <f t="shared" si="206"/>
        <v/>
      </c>
    </row>
    <row r="844" spans="1:25" x14ac:dyDescent="0.2">
      <c r="A844" s="127"/>
      <c r="B844" s="82" t="str">
        <f t="shared" si="195"/>
        <v/>
      </c>
      <c r="C844" s="82" t="str">
        <f t="shared" si="196"/>
        <v/>
      </c>
      <c r="D844" s="127"/>
      <c r="E844" s="82" t="str">
        <f t="shared" si="200"/>
        <v/>
      </c>
      <c r="F844" s="82" t="str">
        <f t="shared" si="201"/>
        <v/>
      </c>
      <c r="G844" s="127"/>
      <c r="H844" s="75" t="str">
        <f t="shared" si="202"/>
        <v/>
      </c>
      <c r="I844" s="127"/>
      <c r="J844" s="75" t="str">
        <f t="shared" si="207"/>
        <v/>
      </c>
      <c r="K844" s="127"/>
      <c r="L844" s="31">
        <v>839</v>
      </c>
      <c r="M844" s="31">
        <f t="shared" si="208"/>
        <v>280</v>
      </c>
      <c r="N844" s="31">
        <f t="shared" si="203"/>
        <v>2</v>
      </c>
      <c r="O844" s="31" t="str">
        <f>IF(LEN(Q844)=0,"",DEC2HEX(MOD(HEX2DEC(INDEX(Assembler!$D$13:$D$512,M844))+N844,65536),4))</f>
        <v/>
      </c>
      <c r="P844" s="78" t="str">
        <f t="shared" si="204"/>
        <v/>
      </c>
      <c r="Q844" s="31" t="str">
        <f>INDEX(Assembler!$E$13:$G$512,M844,N844+1)</f>
        <v/>
      </c>
      <c r="R844" s="81"/>
      <c r="S844" s="31" t="str">
        <f t="shared" si="205"/>
        <v/>
      </c>
      <c r="T844" s="31">
        <f t="shared" si="194"/>
        <v>1</v>
      </c>
      <c r="U844" s="31" t="str">
        <f t="shared" si="197"/>
        <v/>
      </c>
      <c r="V844" s="31" t="str">
        <f t="shared" si="198"/>
        <v/>
      </c>
      <c r="W844" s="31" t="str">
        <f>IF(LEN(U844)=0,"",SUM(T$5:T844))</f>
        <v/>
      </c>
      <c r="X844" s="31" t="str">
        <f t="shared" si="199"/>
        <v/>
      </c>
      <c r="Y844" s="31" t="str">
        <f t="shared" si="206"/>
        <v/>
      </c>
    </row>
    <row r="845" spans="1:25" x14ac:dyDescent="0.2">
      <c r="A845" s="127"/>
      <c r="B845" s="82" t="str">
        <f t="shared" si="195"/>
        <v/>
      </c>
      <c r="C845" s="82" t="str">
        <f t="shared" si="196"/>
        <v/>
      </c>
      <c r="D845" s="127"/>
      <c r="E845" s="82" t="str">
        <f t="shared" si="200"/>
        <v/>
      </c>
      <c r="F845" s="82" t="str">
        <f t="shared" si="201"/>
        <v/>
      </c>
      <c r="G845" s="127"/>
      <c r="H845" s="75" t="str">
        <f t="shared" si="202"/>
        <v/>
      </c>
      <c r="I845" s="127"/>
      <c r="J845" s="75" t="str">
        <f t="shared" si="207"/>
        <v/>
      </c>
      <c r="K845" s="127"/>
      <c r="L845" s="31">
        <v>840</v>
      </c>
      <c r="M845" s="31">
        <f t="shared" si="208"/>
        <v>281</v>
      </c>
      <c r="N845" s="31">
        <f t="shared" si="203"/>
        <v>0</v>
      </c>
      <c r="O845" s="31" t="str">
        <f>IF(LEN(Q845)=0,"",DEC2HEX(MOD(HEX2DEC(INDEX(Assembler!$D$13:$D$512,M845))+N845,65536),4))</f>
        <v/>
      </c>
      <c r="P845" s="78" t="str">
        <f t="shared" si="204"/>
        <v/>
      </c>
      <c r="Q845" s="31" t="str">
        <f>INDEX(Assembler!$E$13:$G$512,M845,N845+1)</f>
        <v/>
      </c>
      <c r="R845" s="81"/>
      <c r="S845" s="31" t="str">
        <f t="shared" si="205"/>
        <v/>
      </c>
      <c r="T845" s="31">
        <f t="shared" si="194"/>
        <v>1</v>
      </c>
      <c r="U845" s="31" t="str">
        <f t="shared" si="197"/>
        <v/>
      </c>
      <c r="V845" s="31" t="str">
        <f t="shared" si="198"/>
        <v/>
      </c>
      <c r="W845" s="31" t="str">
        <f>IF(LEN(U845)=0,"",SUM(T$5:T845))</f>
        <v/>
      </c>
      <c r="X845" s="31" t="str">
        <f t="shared" si="199"/>
        <v/>
      </c>
      <c r="Y845" s="31" t="str">
        <f t="shared" si="206"/>
        <v/>
      </c>
    </row>
    <row r="846" spans="1:25" x14ac:dyDescent="0.2">
      <c r="A846" s="127"/>
      <c r="B846" s="82" t="str">
        <f t="shared" si="195"/>
        <v/>
      </c>
      <c r="C846" s="82" t="str">
        <f t="shared" si="196"/>
        <v/>
      </c>
      <c r="D846" s="127"/>
      <c r="E846" s="82" t="str">
        <f t="shared" si="200"/>
        <v/>
      </c>
      <c r="F846" s="82" t="str">
        <f t="shared" si="201"/>
        <v/>
      </c>
      <c r="G846" s="127"/>
      <c r="H846" s="75" t="str">
        <f t="shared" si="202"/>
        <v/>
      </c>
      <c r="I846" s="127"/>
      <c r="J846" s="75" t="str">
        <f t="shared" si="207"/>
        <v/>
      </c>
      <c r="K846" s="127"/>
      <c r="L846" s="31">
        <v>841</v>
      </c>
      <c r="M846" s="31">
        <f t="shared" si="208"/>
        <v>281</v>
      </c>
      <c r="N846" s="31">
        <f t="shared" si="203"/>
        <v>1</v>
      </c>
      <c r="O846" s="31" t="str">
        <f>IF(LEN(Q846)=0,"",DEC2HEX(MOD(HEX2DEC(INDEX(Assembler!$D$13:$D$512,M846))+N846,65536),4))</f>
        <v/>
      </c>
      <c r="P846" s="78" t="str">
        <f t="shared" si="204"/>
        <v/>
      </c>
      <c r="Q846" s="31" t="str">
        <f>INDEX(Assembler!$E$13:$G$512,M846,N846+1)</f>
        <v/>
      </c>
      <c r="R846" s="81"/>
      <c r="S846" s="31" t="str">
        <f t="shared" si="205"/>
        <v/>
      </c>
      <c r="T846" s="31">
        <f t="shared" si="194"/>
        <v>1</v>
      </c>
      <c r="U846" s="31" t="str">
        <f t="shared" si="197"/>
        <v/>
      </c>
      <c r="V846" s="31" t="str">
        <f t="shared" si="198"/>
        <v/>
      </c>
      <c r="W846" s="31" t="str">
        <f>IF(LEN(U846)=0,"",SUM(T$5:T846))</f>
        <v/>
      </c>
      <c r="X846" s="31" t="str">
        <f t="shared" si="199"/>
        <v/>
      </c>
      <c r="Y846" s="31" t="str">
        <f t="shared" si="206"/>
        <v/>
      </c>
    </row>
    <row r="847" spans="1:25" x14ac:dyDescent="0.2">
      <c r="A847" s="127"/>
      <c r="B847" s="82" t="str">
        <f t="shared" si="195"/>
        <v/>
      </c>
      <c r="C847" s="82" t="str">
        <f t="shared" si="196"/>
        <v/>
      </c>
      <c r="D847" s="127"/>
      <c r="E847" s="82" t="str">
        <f t="shared" si="200"/>
        <v/>
      </c>
      <c r="F847" s="82" t="str">
        <f t="shared" si="201"/>
        <v/>
      </c>
      <c r="G847" s="127"/>
      <c r="H847" s="75" t="str">
        <f t="shared" si="202"/>
        <v/>
      </c>
      <c r="I847" s="127"/>
      <c r="J847" s="75" t="str">
        <f t="shared" si="207"/>
        <v/>
      </c>
      <c r="K847" s="127"/>
      <c r="L847" s="31">
        <v>842</v>
      </c>
      <c r="M847" s="31">
        <f t="shared" si="208"/>
        <v>281</v>
      </c>
      <c r="N847" s="31">
        <f t="shared" si="203"/>
        <v>2</v>
      </c>
      <c r="O847" s="31" t="str">
        <f>IF(LEN(Q847)=0,"",DEC2HEX(MOD(HEX2DEC(INDEX(Assembler!$D$13:$D$512,M847))+N847,65536),4))</f>
        <v/>
      </c>
      <c r="P847" s="78" t="str">
        <f t="shared" si="204"/>
        <v/>
      </c>
      <c r="Q847" s="31" t="str">
        <f>INDEX(Assembler!$E$13:$G$512,M847,N847+1)</f>
        <v/>
      </c>
      <c r="R847" s="81"/>
      <c r="S847" s="31" t="str">
        <f t="shared" si="205"/>
        <v/>
      </c>
      <c r="T847" s="31">
        <f t="shared" si="194"/>
        <v>1</v>
      </c>
      <c r="U847" s="31" t="str">
        <f t="shared" si="197"/>
        <v/>
      </c>
      <c r="V847" s="31" t="str">
        <f t="shared" si="198"/>
        <v/>
      </c>
      <c r="W847" s="31" t="str">
        <f>IF(LEN(U847)=0,"",SUM(T$5:T847))</f>
        <v/>
      </c>
      <c r="X847" s="31" t="str">
        <f t="shared" si="199"/>
        <v/>
      </c>
      <c r="Y847" s="31" t="str">
        <f t="shared" si="206"/>
        <v/>
      </c>
    </row>
    <row r="848" spans="1:25" x14ac:dyDescent="0.2">
      <c r="A848" s="127"/>
      <c r="B848" s="82" t="str">
        <f t="shared" si="195"/>
        <v/>
      </c>
      <c r="C848" s="82" t="str">
        <f t="shared" si="196"/>
        <v/>
      </c>
      <c r="D848" s="127"/>
      <c r="E848" s="82" t="str">
        <f t="shared" si="200"/>
        <v/>
      </c>
      <c r="F848" s="82" t="str">
        <f t="shared" si="201"/>
        <v/>
      </c>
      <c r="G848" s="127"/>
      <c r="H848" s="75" t="str">
        <f t="shared" si="202"/>
        <v/>
      </c>
      <c r="I848" s="127"/>
      <c r="J848" s="75" t="str">
        <f t="shared" si="207"/>
        <v/>
      </c>
      <c r="K848" s="127"/>
      <c r="L848" s="31">
        <v>843</v>
      </c>
      <c r="M848" s="31">
        <f t="shared" si="208"/>
        <v>282</v>
      </c>
      <c r="N848" s="31">
        <f t="shared" si="203"/>
        <v>0</v>
      </c>
      <c r="O848" s="31" t="str">
        <f>IF(LEN(Q848)=0,"",DEC2HEX(MOD(HEX2DEC(INDEX(Assembler!$D$13:$D$512,M848))+N848,65536),4))</f>
        <v/>
      </c>
      <c r="P848" s="78" t="str">
        <f t="shared" si="204"/>
        <v/>
      </c>
      <c r="Q848" s="31" t="str">
        <f>INDEX(Assembler!$E$13:$G$512,M848,N848+1)</f>
        <v/>
      </c>
      <c r="R848" s="81"/>
      <c r="S848" s="31" t="str">
        <f t="shared" si="205"/>
        <v/>
      </c>
      <c r="T848" s="31">
        <f t="shared" si="194"/>
        <v>1</v>
      </c>
      <c r="U848" s="31" t="str">
        <f t="shared" si="197"/>
        <v/>
      </c>
      <c r="V848" s="31" t="str">
        <f t="shared" si="198"/>
        <v/>
      </c>
      <c r="W848" s="31" t="str">
        <f>IF(LEN(U848)=0,"",SUM(T$5:T848))</f>
        <v/>
      </c>
      <c r="X848" s="31" t="str">
        <f t="shared" si="199"/>
        <v/>
      </c>
      <c r="Y848" s="31" t="str">
        <f t="shared" si="206"/>
        <v/>
      </c>
    </row>
    <row r="849" spans="1:25" x14ac:dyDescent="0.2">
      <c r="A849" s="127"/>
      <c r="B849" s="82" t="str">
        <f t="shared" si="195"/>
        <v/>
      </c>
      <c r="C849" s="82" t="str">
        <f t="shared" si="196"/>
        <v/>
      </c>
      <c r="D849" s="127"/>
      <c r="E849" s="82" t="str">
        <f t="shared" si="200"/>
        <v/>
      </c>
      <c r="F849" s="82" t="str">
        <f t="shared" si="201"/>
        <v/>
      </c>
      <c r="G849" s="127"/>
      <c r="H849" s="75" t="str">
        <f t="shared" si="202"/>
        <v/>
      </c>
      <c r="I849" s="127"/>
      <c r="J849" s="75" t="str">
        <f t="shared" si="207"/>
        <v/>
      </c>
      <c r="K849" s="127"/>
      <c r="L849" s="31">
        <v>844</v>
      </c>
      <c r="M849" s="31">
        <f t="shared" si="208"/>
        <v>282</v>
      </c>
      <c r="N849" s="31">
        <f t="shared" si="203"/>
        <v>1</v>
      </c>
      <c r="O849" s="31" t="str">
        <f>IF(LEN(Q849)=0,"",DEC2HEX(MOD(HEX2DEC(INDEX(Assembler!$D$13:$D$512,M849))+N849,65536),4))</f>
        <v/>
      </c>
      <c r="P849" s="78" t="str">
        <f t="shared" si="204"/>
        <v/>
      </c>
      <c r="Q849" s="31" t="str">
        <f>INDEX(Assembler!$E$13:$G$512,M849,N849+1)</f>
        <v/>
      </c>
      <c r="R849" s="81"/>
      <c r="S849" s="31" t="str">
        <f t="shared" si="205"/>
        <v/>
      </c>
      <c r="T849" s="31">
        <f t="shared" si="194"/>
        <v>1</v>
      </c>
      <c r="U849" s="31" t="str">
        <f t="shared" si="197"/>
        <v/>
      </c>
      <c r="V849" s="31" t="str">
        <f t="shared" si="198"/>
        <v/>
      </c>
      <c r="W849" s="31" t="str">
        <f>IF(LEN(U849)=0,"",SUM(T$5:T849))</f>
        <v/>
      </c>
      <c r="X849" s="31" t="str">
        <f t="shared" si="199"/>
        <v/>
      </c>
      <c r="Y849" s="31" t="str">
        <f t="shared" si="206"/>
        <v/>
      </c>
    </row>
    <row r="850" spans="1:25" x14ac:dyDescent="0.2">
      <c r="A850" s="127"/>
      <c r="B850" s="82" t="str">
        <f t="shared" si="195"/>
        <v/>
      </c>
      <c r="C850" s="82" t="str">
        <f t="shared" si="196"/>
        <v/>
      </c>
      <c r="D850" s="127"/>
      <c r="E850" s="82" t="str">
        <f t="shared" si="200"/>
        <v/>
      </c>
      <c r="F850" s="82" t="str">
        <f t="shared" si="201"/>
        <v/>
      </c>
      <c r="G850" s="127"/>
      <c r="H850" s="75" t="str">
        <f t="shared" si="202"/>
        <v/>
      </c>
      <c r="I850" s="127"/>
      <c r="J850" s="75" t="str">
        <f t="shared" si="207"/>
        <v/>
      </c>
      <c r="K850" s="127"/>
      <c r="L850" s="31">
        <v>845</v>
      </c>
      <c r="M850" s="31">
        <f t="shared" si="208"/>
        <v>282</v>
      </c>
      <c r="N850" s="31">
        <f t="shared" si="203"/>
        <v>2</v>
      </c>
      <c r="O850" s="31" t="str">
        <f>IF(LEN(Q850)=0,"",DEC2HEX(MOD(HEX2DEC(INDEX(Assembler!$D$13:$D$512,M850))+N850,65536),4))</f>
        <v/>
      </c>
      <c r="P850" s="78" t="str">
        <f t="shared" si="204"/>
        <v/>
      </c>
      <c r="Q850" s="31" t="str">
        <f>INDEX(Assembler!$E$13:$G$512,M850,N850+1)</f>
        <v/>
      </c>
      <c r="R850" s="81"/>
      <c r="S850" s="31" t="str">
        <f t="shared" si="205"/>
        <v/>
      </c>
      <c r="T850" s="31">
        <f t="shared" ref="T850:T913" si="209">IF(LEN(S850)=0,1,IF(S850-1=S849,IF(L850&lt;16,0,IF(SUM(T835:T849)=0,1,0)),1))</f>
        <v>1</v>
      </c>
      <c r="U850" s="31" t="str">
        <f t="shared" si="197"/>
        <v/>
      </c>
      <c r="V850" s="31" t="str">
        <f t="shared" si="198"/>
        <v/>
      </c>
      <c r="W850" s="31" t="str">
        <f>IF(LEN(U850)=0,"",SUM(T$5:T850))</f>
        <v/>
      </c>
      <c r="X850" s="31" t="str">
        <f t="shared" si="199"/>
        <v/>
      </c>
      <c r="Y850" s="31" t="str">
        <f t="shared" si="206"/>
        <v/>
      </c>
    </row>
    <row r="851" spans="1:25" x14ac:dyDescent="0.2">
      <c r="A851" s="127"/>
      <c r="B851" s="82" t="str">
        <f t="shared" si="195"/>
        <v/>
      </c>
      <c r="C851" s="82" t="str">
        <f t="shared" si="196"/>
        <v/>
      </c>
      <c r="D851" s="127"/>
      <c r="E851" s="82" t="str">
        <f t="shared" si="200"/>
        <v/>
      </c>
      <c r="F851" s="82" t="str">
        <f t="shared" si="201"/>
        <v/>
      </c>
      <c r="G851" s="127"/>
      <c r="H851" s="75" t="str">
        <f t="shared" si="202"/>
        <v/>
      </c>
      <c r="I851" s="127"/>
      <c r="J851" s="75" t="str">
        <f t="shared" si="207"/>
        <v/>
      </c>
      <c r="K851" s="127"/>
      <c r="L851" s="31">
        <v>846</v>
      </c>
      <c r="M851" s="31">
        <f t="shared" si="208"/>
        <v>283</v>
      </c>
      <c r="N851" s="31">
        <f t="shared" si="203"/>
        <v>0</v>
      </c>
      <c r="O851" s="31" t="str">
        <f>IF(LEN(Q851)=0,"",DEC2HEX(MOD(HEX2DEC(INDEX(Assembler!$D$13:$D$512,M851))+N851,65536),4))</f>
        <v/>
      </c>
      <c r="P851" s="78" t="str">
        <f t="shared" si="204"/>
        <v/>
      </c>
      <c r="Q851" s="31" t="str">
        <f>INDEX(Assembler!$E$13:$G$512,M851,N851+1)</f>
        <v/>
      </c>
      <c r="R851" s="81"/>
      <c r="S851" s="31" t="str">
        <f t="shared" si="205"/>
        <v/>
      </c>
      <c r="T851" s="31">
        <f t="shared" si="209"/>
        <v>1</v>
      </c>
      <c r="U851" s="31" t="str">
        <f t="shared" si="197"/>
        <v/>
      </c>
      <c r="V851" s="31" t="str">
        <f t="shared" si="198"/>
        <v/>
      </c>
      <c r="W851" s="31" t="str">
        <f>IF(LEN(U851)=0,"",SUM(T$5:T851))</f>
        <v/>
      </c>
      <c r="X851" s="31" t="str">
        <f t="shared" si="199"/>
        <v/>
      </c>
      <c r="Y851" s="31" t="str">
        <f t="shared" si="206"/>
        <v/>
      </c>
    </row>
    <row r="852" spans="1:25" x14ac:dyDescent="0.2">
      <c r="A852" s="127"/>
      <c r="B852" s="82" t="str">
        <f t="shared" si="195"/>
        <v/>
      </c>
      <c r="C852" s="82" t="str">
        <f t="shared" si="196"/>
        <v/>
      </c>
      <c r="D852" s="127"/>
      <c r="E852" s="82" t="str">
        <f t="shared" si="200"/>
        <v/>
      </c>
      <c r="F852" s="82" t="str">
        <f t="shared" si="201"/>
        <v/>
      </c>
      <c r="G852" s="127"/>
      <c r="H852" s="75" t="str">
        <f t="shared" si="202"/>
        <v/>
      </c>
      <c r="I852" s="127"/>
      <c r="J852" s="75" t="str">
        <f t="shared" si="207"/>
        <v/>
      </c>
      <c r="K852" s="127"/>
      <c r="L852" s="31">
        <v>847</v>
      </c>
      <c r="M852" s="31">
        <f t="shared" si="208"/>
        <v>283</v>
      </c>
      <c r="N852" s="31">
        <f t="shared" si="203"/>
        <v>1</v>
      </c>
      <c r="O852" s="31" t="str">
        <f>IF(LEN(Q852)=0,"",DEC2HEX(MOD(HEX2DEC(INDEX(Assembler!$D$13:$D$512,M852))+N852,65536),4))</f>
        <v/>
      </c>
      <c r="P852" s="78" t="str">
        <f t="shared" si="204"/>
        <v/>
      </c>
      <c r="Q852" s="31" t="str">
        <f>INDEX(Assembler!$E$13:$G$512,M852,N852+1)</f>
        <v/>
      </c>
      <c r="R852" s="81"/>
      <c r="S852" s="31" t="str">
        <f t="shared" si="205"/>
        <v/>
      </c>
      <c r="T852" s="31">
        <f t="shared" si="209"/>
        <v>1</v>
      </c>
      <c r="U852" s="31" t="str">
        <f t="shared" si="197"/>
        <v/>
      </c>
      <c r="V852" s="31" t="str">
        <f t="shared" si="198"/>
        <v/>
      </c>
      <c r="W852" s="31" t="str">
        <f>IF(LEN(U852)=0,"",SUM(T$5:T852))</f>
        <v/>
      </c>
      <c r="X852" s="31" t="str">
        <f t="shared" si="199"/>
        <v/>
      </c>
      <c r="Y852" s="31" t="str">
        <f t="shared" si="206"/>
        <v/>
      </c>
    </row>
    <row r="853" spans="1:25" x14ac:dyDescent="0.2">
      <c r="A853" s="127"/>
      <c r="B853" s="82" t="str">
        <f t="shared" si="195"/>
        <v/>
      </c>
      <c r="C853" s="82" t="str">
        <f t="shared" si="196"/>
        <v/>
      </c>
      <c r="D853" s="127"/>
      <c r="E853" s="82" t="str">
        <f t="shared" si="200"/>
        <v/>
      </c>
      <c r="F853" s="82" t="str">
        <f t="shared" si="201"/>
        <v/>
      </c>
      <c r="G853" s="127"/>
      <c r="H853" s="75" t="str">
        <f t="shared" si="202"/>
        <v/>
      </c>
      <c r="I853" s="127"/>
      <c r="J853" s="75" t="str">
        <f t="shared" si="207"/>
        <v/>
      </c>
      <c r="K853" s="127"/>
      <c r="L853" s="31">
        <v>848</v>
      </c>
      <c r="M853" s="31">
        <f t="shared" si="208"/>
        <v>283</v>
      </c>
      <c r="N853" s="31">
        <f t="shared" si="203"/>
        <v>2</v>
      </c>
      <c r="O853" s="31" t="str">
        <f>IF(LEN(Q853)=0,"",DEC2HEX(MOD(HEX2DEC(INDEX(Assembler!$D$13:$D$512,M853))+N853,65536),4))</f>
        <v/>
      </c>
      <c r="P853" s="78" t="str">
        <f t="shared" si="204"/>
        <v/>
      </c>
      <c r="Q853" s="31" t="str">
        <f>INDEX(Assembler!$E$13:$G$512,M853,N853+1)</f>
        <v/>
      </c>
      <c r="R853" s="81"/>
      <c r="S853" s="31" t="str">
        <f t="shared" si="205"/>
        <v/>
      </c>
      <c r="T853" s="31">
        <f t="shared" si="209"/>
        <v>1</v>
      </c>
      <c r="U853" s="31" t="str">
        <f t="shared" si="197"/>
        <v/>
      </c>
      <c r="V853" s="31" t="str">
        <f t="shared" si="198"/>
        <v/>
      </c>
      <c r="W853" s="31" t="str">
        <f>IF(LEN(U853)=0,"",SUM(T$5:T853))</f>
        <v/>
      </c>
      <c r="X853" s="31" t="str">
        <f t="shared" si="199"/>
        <v/>
      </c>
      <c r="Y853" s="31" t="str">
        <f t="shared" si="206"/>
        <v/>
      </c>
    </row>
    <row r="854" spans="1:25" x14ac:dyDescent="0.2">
      <c r="A854" s="127"/>
      <c r="B854" s="82" t="str">
        <f t="shared" si="195"/>
        <v/>
      </c>
      <c r="C854" s="82" t="str">
        <f t="shared" si="196"/>
        <v/>
      </c>
      <c r="D854" s="127"/>
      <c r="E854" s="82" t="str">
        <f t="shared" si="200"/>
        <v/>
      </c>
      <c r="F854" s="82" t="str">
        <f t="shared" si="201"/>
        <v/>
      </c>
      <c r="G854" s="127"/>
      <c r="H854" s="75" t="str">
        <f t="shared" si="202"/>
        <v/>
      </c>
      <c r="I854" s="127"/>
      <c r="J854" s="75" t="str">
        <f t="shared" si="207"/>
        <v/>
      </c>
      <c r="K854" s="127"/>
      <c r="L854" s="31">
        <v>849</v>
      </c>
      <c r="M854" s="31">
        <f t="shared" si="208"/>
        <v>284</v>
      </c>
      <c r="N854" s="31">
        <f t="shared" si="203"/>
        <v>0</v>
      </c>
      <c r="O854" s="31" t="str">
        <f>IF(LEN(Q854)=0,"",DEC2HEX(MOD(HEX2DEC(INDEX(Assembler!$D$13:$D$512,M854))+N854,65536),4))</f>
        <v/>
      </c>
      <c r="P854" s="78" t="str">
        <f t="shared" si="204"/>
        <v/>
      </c>
      <c r="Q854" s="31" t="str">
        <f>INDEX(Assembler!$E$13:$G$512,M854,N854+1)</f>
        <v/>
      </c>
      <c r="R854" s="81"/>
      <c r="S854" s="31" t="str">
        <f t="shared" si="205"/>
        <v/>
      </c>
      <c r="T854" s="31">
        <f t="shared" si="209"/>
        <v>1</v>
      </c>
      <c r="U854" s="31" t="str">
        <f t="shared" si="197"/>
        <v/>
      </c>
      <c r="V854" s="31" t="str">
        <f t="shared" si="198"/>
        <v/>
      </c>
      <c r="W854" s="31" t="str">
        <f>IF(LEN(U854)=0,"",SUM(T$5:T854))</f>
        <v/>
      </c>
      <c r="X854" s="31" t="str">
        <f t="shared" si="199"/>
        <v/>
      </c>
      <c r="Y854" s="31" t="str">
        <f t="shared" si="206"/>
        <v/>
      </c>
    </row>
    <row r="855" spans="1:25" x14ac:dyDescent="0.2">
      <c r="A855" s="127"/>
      <c r="B855" s="82" t="str">
        <f t="shared" si="195"/>
        <v/>
      </c>
      <c r="C855" s="82" t="str">
        <f t="shared" si="196"/>
        <v/>
      </c>
      <c r="D855" s="127"/>
      <c r="E855" s="82" t="str">
        <f t="shared" si="200"/>
        <v/>
      </c>
      <c r="F855" s="82" t="str">
        <f t="shared" si="201"/>
        <v/>
      </c>
      <c r="G855" s="127"/>
      <c r="H855" s="75" t="str">
        <f t="shared" si="202"/>
        <v/>
      </c>
      <c r="I855" s="127"/>
      <c r="J855" s="75" t="str">
        <f t="shared" si="207"/>
        <v/>
      </c>
      <c r="K855" s="127"/>
      <c r="L855" s="31">
        <v>850</v>
      </c>
      <c r="M855" s="31">
        <f t="shared" si="208"/>
        <v>284</v>
      </c>
      <c r="N855" s="31">
        <f t="shared" si="203"/>
        <v>1</v>
      </c>
      <c r="O855" s="31" t="str">
        <f>IF(LEN(Q855)=0,"",DEC2HEX(MOD(HEX2DEC(INDEX(Assembler!$D$13:$D$512,M855))+N855,65536),4))</f>
        <v/>
      </c>
      <c r="P855" s="78" t="str">
        <f t="shared" si="204"/>
        <v/>
      </c>
      <c r="Q855" s="31" t="str">
        <f>INDEX(Assembler!$E$13:$G$512,M855,N855+1)</f>
        <v/>
      </c>
      <c r="R855" s="81"/>
      <c r="S855" s="31" t="str">
        <f t="shared" si="205"/>
        <v/>
      </c>
      <c r="T855" s="31">
        <f t="shared" si="209"/>
        <v>1</v>
      </c>
      <c r="U855" s="31" t="str">
        <f t="shared" si="197"/>
        <v/>
      </c>
      <c r="V855" s="31" t="str">
        <f t="shared" si="198"/>
        <v/>
      </c>
      <c r="W855" s="31" t="str">
        <f>IF(LEN(U855)=0,"",SUM(T$5:T855))</f>
        <v/>
      </c>
      <c r="X855" s="31" t="str">
        <f t="shared" si="199"/>
        <v/>
      </c>
      <c r="Y855" s="31" t="str">
        <f t="shared" si="206"/>
        <v/>
      </c>
    </row>
    <row r="856" spans="1:25" x14ac:dyDescent="0.2">
      <c r="A856" s="127"/>
      <c r="B856" s="82" t="str">
        <f t="shared" si="195"/>
        <v/>
      </c>
      <c r="C856" s="82" t="str">
        <f t="shared" si="196"/>
        <v/>
      </c>
      <c r="D856" s="127"/>
      <c r="E856" s="82" t="str">
        <f t="shared" si="200"/>
        <v/>
      </c>
      <c r="F856" s="82" t="str">
        <f t="shared" si="201"/>
        <v/>
      </c>
      <c r="G856" s="127"/>
      <c r="H856" s="75" t="str">
        <f t="shared" si="202"/>
        <v/>
      </c>
      <c r="I856" s="127"/>
      <c r="J856" s="75" t="str">
        <f t="shared" si="207"/>
        <v/>
      </c>
      <c r="K856" s="127"/>
      <c r="L856" s="31">
        <v>851</v>
      </c>
      <c r="M856" s="31">
        <f t="shared" si="208"/>
        <v>284</v>
      </c>
      <c r="N856" s="31">
        <f t="shared" si="203"/>
        <v>2</v>
      </c>
      <c r="O856" s="31" t="str">
        <f>IF(LEN(Q856)=0,"",DEC2HEX(MOD(HEX2DEC(INDEX(Assembler!$D$13:$D$512,M856))+N856,65536),4))</f>
        <v/>
      </c>
      <c r="P856" s="78" t="str">
        <f t="shared" si="204"/>
        <v/>
      </c>
      <c r="Q856" s="31" t="str">
        <f>INDEX(Assembler!$E$13:$G$512,M856,N856+1)</f>
        <v/>
      </c>
      <c r="R856" s="81"/>
      <c r="S856" s="31" t="str">
        <f t="shared" si="205"/>
        <v/>
      </c>
      <c r="T856" s="31">
        <f t="shared" si="209"/>
        <v>1</v>
      </c>
      <c r="U856" s="31" t="str">
        <f t="shared" si="197"/>
        <v/>
      </c>
      <c r="V856" s="31" t="str">
        <f t="shared" si="198"/>
        <v/>
      </c>
      <c r="W856" s="31" t="str">
        <f>IF(LEN(U856)=0,"",SUM(T$5:T856))</f>
        <v/>
      </c>
      <c r="X856" s="31" t="str">
        <f t="shared" si="199"/>
        <v/>
      </c>
      <c r="Y856" s="31" t="str">
        <f t="shared" si="206"/>
        <v/>
      </c>
    </row>
    <row r="857" spans="1:25" x14ac:dyDescent="0.2">
      <c r="A857" s="127"/>
      <c r="B857" s="82" t="str">
        <f t="shared" si="195"/>
        <v/>
      </c>
      <c r="C857" s="82" t="str">
        <f t="shared" si="196"/>
        <v/>
      </c>
      <c r="D857" s="127"/>
      <c r="E857" s="82" t="str">
        <f t="shared" si="200"/>
        <v/>
      </c>
      <c r="F857" s="82" t="str">
        <f t="shared" si="201"/>
        <v/>
      </c>
      <c r="G857" s="127"/>
      <c r="H857" s="75" t="str">
        <f t="shared" si="202"/>
        <v/>
      </c>
      <c r="I857" s="127"/>
      <c r="J857" s="75" t="str">
        <f t="shared" si="207"/>
        <v/>
      </c>
      <c r="K857" s="127"/>
      <c r="L857" s="31">
        <v>852</v>
      </c>
      <c r="M857" s="31">
        <f t="shared" si="208"/>
        <v>285</v>
      </c>
      <c r="N857" s="31">
        <f t="shared" si="203"/>
        <v>0</v>
      </c>
      <c r="O857" s="31" t="str">
        <f>IF(LEN(Q857)=0,"",DEC2HEX(MOD(HEX2DEC(INDEX(Assembler!$D$13:$D$512,M857))+N857,65536),4))</f>
        <v/>
      </c>
      <c r="P857" s="78" t="str">
        <f t="shared" si="204"/>
        <v/>
      </c>
      <c r="Q857" s="31" t="str">
        <f>INDEX(Assembler!$E$13:$G$512,M857,N857+1)</f>
        <v/>
      </c>
      <c r="R857" s="81"/>
      <c r="S857" s="31" t="str">
        <f t="shared" si="205"/>
        <v/>
      </c>
      <c r="T857" s="31">
        <f t="shared" si="209"/>
        <v>1</v>
      </c>
      <c r="U857" s="31" t="str">
        <f t="shared" si="197"/>
        <v/>
      </c>
      <c r="V857" s="31" t="str">
        <f t="shared" si="198"/>
        <v/>
      </c>
      <c r="W857" s="31" t="str">
        <f>IF(LEN(U857)=0,"",SUM(T$5:T857))</f>
        <v/>
      </c>
      <c r="X857" s="31" t="str">
        <f t="shared" si="199"/>
        <v/>
      </c>
      <c r="Y857" s="31" t="str">
        <f t="shared" si="206"/>
        <v/>
      </c>
    </row>
    <row r="858" spans="1:25" x14ac:dyDescent="0.2">
      <c r="A858" s="127"/>
      <c r="B858" s="82" t="str">
        <f t="shared" si="195"/>
        <v/>
      </c>
      <c r="C858" s="82" t="str">
        <f t="shared" si="196"/>
        <v/>
      </c>
      <c r="D858" s="127"/>
      <c r="E858" s="82" t="str">
        <f t="shared" si="200"/>
        <v/>
      </c>
      <c r="F858" s="82" t="str">
        <f t="shared" si="201"/>
        <v/>
      </c>
      <c r="G858" s="127"/>
      <c r="H858" s="75" t="str">
        <f t="shared" si="202"/>
        <v/>
      </c>
      <c r="I858" s="127"/>
      <c r="J858" s="75" t="str">
        <f t="shared" si="207"/>
        <v/>
      </c>
      <c r="K858" s="127"/>
      <c r="L858" s="31">
        <v>853</v>
      </c>
      <c r="M858" s="31">
        <f t="shared" si="208"/>
        <v>285</v>
      </c>
      <c r="N858" s="31">
        <f t="shared" si="203"/>
        <v>1</v>
      </c>
      <c r="O858" s="31" t="str">
        <f>IF(LEN(Q858)=0,"",DEC2HEX(MOD(HEX2DEC(INDEX(Assembler!$D$13:$D$512,M858))+N858,65536),4))</f>
        <v/>
      </c>
      <c r="P858" s="78" t="str">
        <f t="shared" si="204"/>
        <v/>
      </c>
      <c r="Q858" s="31" t="str">
        <f>INDEX(Assembler!$E$13:$G$512,M858,N858+1)</f>
        <v/>
      </c>
      <c r="R858" s="81"/>
      <c r="S858" s="31" t="str">
        <f t="shared" si="205"/>
        <v/>
      </c>
      <c r="T858" s="31">
        <f t="shared" si="209"/>
        <v>1</v>
      </c>
      <c r="U858" s="31" t="str">
        <f t="shared" si="197"/>
        <v/>
      </c>
      <c r="V858" s="31" t="str">
        <f t="shared" si="198"/>
        <v/>
      </c>
      <c r="W858" s="31" t="str">
        <f>IF(LEN(U858)=0,"",SUM(T$5:T858))</f>
        <v/>
      </c>
      <c r="X858" s="31" t="str">
        <f t="shared" si="199"/>
        <v/>
      </c>
      <c r="Y858" s="31" t="str">
        <f t="shared" si="206"/>
        <v/>
      </c>
    </row>
    <row r="859" spans="1:25" x14ac:dyDescent="0.2">
      <c r="A859" s="127"/>
      <c r="B859" s="82" t="str">
        <f t="shared" si="195"/>
        <v/>
      </c>
      <c r="C859" s="82" t="str">
        <f t="shared" si="196"/>
        <v/>
      </c>
      <c r="D859" s="127"/>
      <c r="E859" s="82" t="str">
        <f t="shared" si="200"/>
        <v/>
      </c>
      <c r="F859" s="82" t="str">
        <f t="shared" si="201"/>
        <v/>
      </c>
      <c r="G859" s="127"/>
      <c r="H859" s="75" t="str">
        <f t="shared" si="202"/>
        <v/>
      </c>
      <c r="I859" s="127"/>
      <c r="J859" s="75" t="str">
        <f t="shared" si="207"/>
        <v/>
      </c>
      <c r="K859" s="127"/>
      <c r="L859" s="31">
        <v>854</v>
      </c>
      <c r="M859" s="31">
        <f t="shared" si="208"/>
        <v>285</v>
      </c>
      <c r="N859" s="31">
        <f t="shared" si="203"/>
        <v>2</v>
      </c>
      <c r="O859" s="31" t="str">
        <f>IF(LEN(Q859)=0,"",DEC2HEX(MOD(HEX2DEC(INDEX(Assembler!$D$13:$D$512,M859))+N859,65536),4))</f>
        <v/>
      </c>
      <c r="P859" s="78" t="str">
        <f t="shared" si="204"/>
        <v/>
      </c>
      <c r="Q859" s="31" t="str">
        <f>INDEX(Assembler!$E$13:$G$512,M859,N859+1)</f>
        <v/>
      </c>
      <c r="R859" s="81"/>
      <c r="S859" s="31" t="str">
        <f t="shared" si="205"/>
        <v/>
      </c>
      <c r="T859" s="31">
        <f t="shared" si="209"/>
        <v>1</v>
      </c>
      <c r="U859" s="31" t="str">
        <f t="shared" si="197"/>
        <v/>
      </c>
      <c r="V859" s="31" t="str">
        <f t="shared" si="198"/>
        <v/>
      </c>
      <c r="W859" s="31" t="str">
        <f>IF(LEN(U859)=0,"",SUM(T$5:T859))</f>
        <v/>
      </c>
      <c r="X859" s="31" t="str">
        <f t="shared" si="199"/>
        <v/>
      </c>
      <c r="Y859" s="31" t="str">
        <f t="shared" si="206"/>
        <v/>
      </c>
    </row>
    <row r="860" spans="1:25" x14ac:dyDescent="0.2">
      <c r="A860" s="127"/>
      <c r="B860" s="82" t="str">
        <f t="shared" si="195"/>
        <v/>
      </c>
      <c r="C860" s="82" t="str">
        <f t="shared" si="196"/>
        <v/>
      </c>
      <c r="D860" s="127"/>
      <c r="E860" s="82" t="str">
        <f t="shared" si="200"/>
        <v/>
      </c>
      <c r="F860" s="82" t="str">
        <f t="shared" si="201"/>
        <v/>
      </c>
      <c r="G860" s="127"/>
      <c r="H860" s="75" t="str">
        <f t="shared" si="202"/>
        <v/>
      </c>
      <c r="I860" s="127"/>
      <c r="J860" s="75" t="str">
        <f t="shared" si="207"/>
        <v/>
      </c>
      <c r="K860" s="127"/>
      <c r="L860" s="31">
        <v>855</v>
      </c>
      <c r="M860" s="31">
        <f t="shared" si="208"/>
        <v>286</v>
      </c>
      <c r="N860" s="31">
        <f t="shared" si="203"/>
        <v>0</v>
      </c>
      <c r="O860" s="31" t="str">
        <f>IF(LEN(Q860)=0,"",DEC2HEX(MOD(HEX2DEC(INDEX(Assembler!$D$13:$D$512,M860))+N860,65536),4))</f>
        <v/>
      </c>
      <c r="P860" s="78" t="str">
        <f t="shared" si="204"/>
        <v/>
      </c>
      <c r="Q860" s="31" t="str">
        <f>INDEX(Assembler!$E$13:$G$512,M860,N860+1)</f>
        <v/>
      </c>
      <c r="R860" s="81"/>
      <c r="S860" s="31" t="str">
        <f t="shared" si="205"/>
        <v/>
      </c>
      <c r="T860" s="31">
        <f t="shared" si="209"/>
        <v>1</v>
      </c>
      <c r="U860" s="31" t="str">
        <f t="shared" si="197"/>
        <v/>
      </c>
      <c r="V860" s="31" t="str">
        <f t="shared" si="198"/>
        <v/>
      </c>
      <c r="W860" s="31" t="str">
        <f>IF(LEN(U860)=0,"",SUM(T$5:T860))</f>
        <v/>
      </c>
      <c r="X860" s="31" t="str">
        <f t="shared" si="199"/>
        <v/>
      </c>
      <c r="Y860" s="31" t="str">
        <f t="shared" si="206"/>
        <v/>
      </c>
    </row>
    <row r="861" spans="1:25" x14ac:dyDescent="0.2">
      <c r="A861" s="127"/>
      <c r="B861" s="82" t="str">
        <f t="shared" si="195"/>
        <v/>
      </c>
      <c r="C861" s="82" t="str">
        <f t="shared" si="196"/>
        <v/>
      </c>
      <c r="D861" s="127"/>
      <c r="E861" s="82" t="str">
        <f t="shared" si="200"/>
        <v/>
      </c>
      <c r="F861" s="82" t="str">
        <f t="shared" si="201"/>
        <v/>
      </c>
      <c r="G861" s="127"/>
      <c r="H861" s="75" t="str">
        <f t="shared" si="202"/>
        <v/>
      </c>
      <c r="I861" s="127"/>
      <c r="J861" s="75" t="str">
        <f t="shared" si="207"/>
        <v/>
      </c>
      <c r="K861" s="127"/>
      <c r="L861" s="31">
        <v>856</v>
      </c>
      <c r="M861" s="31">
        <f t="shared" si="208"/>
        <v>286</v>
      </c>
      <c r="N861" s="31">
        <f t="shared" si="203"/>
        <v>1</v>
      </c>
      <c r="O861" s="31" t="str">
        <f>IF(LEN(Q861)=0,"",DEC2HEX(MOD(HEX2DEC(INDEX(Assembler!$D$13:$D$512,M861))+N861,65536),4))</f>
        <v/>
      </c>
      <c r="P861" s="78" t="str">
        <f t="shared" si="204"/>
        <v/>
      </c>
      <c r="Q861" s="31" t="str">
        <f>INDEX(Assembler!$E$13:$G$512,M861,N861+1)</f>
        <v/>
      </c>
      <c r="R861" s="81"/>
      <c r="S861" s="31" t="str">
        <f t="shared" si="205"/>
        <v/>
      </c>
      <c r="T861" s="31">
        <f t="shared" si="209"/>
        <v>1</v>
      </c>
      <c r="U861" s="31" t="str">
        <f t="shared" si="197"/>
        <v/>
      </c>
      <c r="V861" s="31" t="str">
        <f t="shared" si="198"/>
        <v/>
      </c>
      <c r="W861" s="31" t="str">
        <f>IF(LEN(U861)=0,"",SUM(T$5:T861))</f>
        <v/>
      </c>
      <c r="X861" s="31" t="str">
        <f t="shared" si="199"/>
        <v/>
      </c>
      <c r="Y861" s="31" t="str">
        <f t="shared" si="206"/>
        <v/>
      </c>
    </row>
    <row r="862" spans="1:25" x14ac:dyDescent="0.2">
      <c r="A862" s="127"/>
      <c r="B862" s="82" t="str">
        <f t="shared" si="195"/>
        <v/>
      </c>
      <c r="C862" s="82" t="str">
        <f t="shared" si="196"/>
        <v/>
      </c>
      <c r="D862" s="127"/>
      <c r="E862" s="82" t="str">
        <f t="shared" si="200"/>
        <v/>
      </c>
      <c r="F862" s="82" t="str">
        <f t="shared" si="201"/>
        <v/>
      </c>
      <c r="G862" s="127"/>
      <c r="H862" s="75" t="str">
        <f t="shared" si="202"/>
        <v/>
      </c>
      <c r="I862" s="127"/>
      <c r="J862" s="75" t="str">
        <f t="shared" si="207"/>
        <v/>
      </c>
      <c r="K862" s="127"/>
      <c r="L862" s="31">
        <v>857</v>
      </c>
      <c r="M862" s="31">
        <f t="shared" si="208"/>
        <v>286</v>
      </c>
      <c r="N862" s="31">
        <f t="shared" si="203"/>
        <v>2</v>
      </c>
      <c r="O862" s="31" t="str">
        <f>IF(LEN(Q862)=0,"",DEC2HEX(MOD(HEX2DEC(INDEX(Assembler!$D$13:$D$512,M862))+N862,65536),4))</f>
        <v/>
      </c>
      <c r="P862" s="78" t="str">
        <f t="shared" si="204"/>
        <v/>
      </c>
      <c r="Q862" s="31" t="str">
        <f>INDEX(Assembler!$E$13:$G$512,M862,N862+1)</f>
        <v/>
      </c>
      <c r="R862" s="81"/>
      <c r="S862" s="31" t="str">
        <f t="shared" si="205"/>
        <v/>
      </c>
      <c r="T862" s="31">
        <f t="shared" si="209"/>
        <v>1</v>
      </c>
      <c r="U862" s="31" t="str">
        <f t="shared" si="197"/>
        <v/>
      </c>
      <c r="V862" s="31" t="str">
        <f t="shared" si="198"/>
        <v/>
      </c>
      <c r="W862" s="31" t="str">
        <f>IF(LEN(U862)=0,"",SUM(T$5:T862))</f>
        <v/>
      </c>
      <c r="X862" s="31" t="str">
        <f t="shared" si="199"/>
        <v/>
      </c>
      <c r="Y862" s="31" t="str">
        <f t="shared" si="206"/>
        <v/>
      </c>
    </row>
    <row r="863" spans="1:25" x14ac:dyDescent="0.2">
      <c r="A863" s="127"/>
      <c r="B863" s="82" t="str">
        <f t="shared" si="195"/>
        <v/>
      </c>
      <c r="C863" s="82" t="str">
        <f t="shared" si="196"/>
        <v/>
      </c>
      <c r="D863" s="127"/>
      <c r="E863" s="82" t="str">
        <f t="shared" si="200"/>
        <v/>
      </c>
      <c r="F863" s="82" t="str">
        <f t="shared" si="201"/>
        <v/>
      </c>
      <c r="G863" s="127"/>
      <c r="H863" s="75" t="str">
        <f t="shared" si="202"/>
        <v/>
      </c>
      <c r="I863" s="127"/>
      <c r="J863" s="75" t="str">
        <f t="shared" si="207"/>
        <v/>
      </c>
      <c r="K863" s="127"/>
      <c r="L863" s="31">
        <v>858</v>
      </c>
      <c r="M863" s="31">
        <f t="shared" si="208"/>
        <v>287</v>
      </c>
      <c r="N863" s="31">
        <f t="shared" si="203"/>
        <v>0</v>
      </c>
      <c r="O863" s="31" t="str">
        <f>IF(LEN(Q863)=0,"",DEC2HEX(MOD(HEX2DEC(INDEX(Assembler!$D$13:$D$512,M863))+N863,65536),4))</f>
        <v/>
      </c>
      <c r="P863" s="78" t="str">
        <f t="shared" si="204"/>
        <v/>
      </c>
      <c r="Q863" s="31" t="str">
        <f>INDEX(Assembler!$E$13:$G$512,M863,N863+1)</f>
        <v/>
      </c>
      <c r="R863" s="81"/>
      <c r="S863" s="31" t="str">
        <f t="shared" si="205"/>
        <v/>
      </c>
      <c r="T863" s="31">
        <f t="shared" si="209"/>
        <v>1</v>
      </c>
      <c r="U863" s="31" t="str">
        <f t="shared" si="197"/>
        <v/>
      </c>
      <c r="V863" s="31" t="str">
        <f t="shared" si="198"/>
        <v/>
      </c>
      <c r="W863" s="31" t="str">
        <f>IF(LEN(U863)=0,"",SUM(T$5:T863))</f>
        <v/>
      </c>
      <c r="X863" s="31" t="str">
        <f t="shared" si="199"/>
        <v/>
      </c>
      <c r="Y863" s="31" t="str">
        <f t="shared" si="206"/>
        <v/>
      </c>
    </row>
    <row r="864" spans="1:25" x14ac:dyDescent="0.2">
      <c r="A864" s="127"/>
      <c r="B864" s="82" t="str">
        <f t="shared" si="195"/>
        <v/>
      </c>
      <c r="C864" s="82" t="str">
        <f t="shared" si="196"/>
        <v/>
      </c>
      <c r="D864" s="127"/>
      <c r="E864" s="82" t="str">
        <f t="shared" si="200"/>
        <v/>
      </c>
      <c r="F864" s="82" t="str">
        <f t="shared" si="201"/>
        <v/>
      </c>
      <c r="G864" s="127"/>
      <c r="H864" s="75" t="str">
        <f t="shared" si="202"/>
        <v/>
      </c>
      <c r="I864" s="127"/>
      <c r="J864" s="75" t="str">
        <f t="shared" si="207"/>
        <v/>
      </c>
      <c r="K864" s="127"/>
      <c r="L864" s="31">
        <v>859</v>
      </c>
      <c r="M864" s="31">
        <f t="shared" si="208"/>
        <v>287</v>
      </c>
      <c r="N864" s="31">
        <f t="shared" si="203"/>
        <v>1</v>
      </c>
      <c r="O864" s="31" t="str">
        <f>IF(LEN(Q864)=0,"",DEC2HEX(MOD(HEX2DEC(INDEX(Assembler!$D$13:$D$512,M864))+N864,65536),4))</f>
        <v/>
      </c>
      <c r="P864" s="78" t="str">
        <f t="shared" si="204"/>
        <v/>
      </c>
      <c r="Q864" s="31" t="str">
        <f>INDEX(Assembler!$E$13:$G$512,M864,N864+1)</f>
        <v/>
      </c>
      <c r="R864" s="81"/>
      <c r="S864" s="31" t="str">
        <f t="shared" si="205"/>
        <v/>
      </c>
      <c r="T864" s="31">
        <f t="shared" si="209"/>
        <v>1</v>
      </c>
      <c r="U864" s="31" t="str">
        <f t="shared" si="197"/>
        <v/>
      </c>
      <c r="V864" s="31" t="str">
        <f t="shared" si="198"/>
        <v/>
      </c>
      <c r="W864" s="31" t="str">
        <f>IF(LEN(U864)=0,"",SUM(T$5:T864))</f>
        <v/>
      </c>
      <c r="X864" s="31" t="str">
        <f t="shared" si="199"/>
        <v/>
      </c>
      <c r="Y864" s="31" t="str">
        <f t="shared" si="206"/>
        <v/>
      </c>
    </row>
    <row r="865" spans="1:25" x14ac:dyDescent="0.2">
      <c r="A865" s="127"/>
      <c r="B865" s="82" t="str">
        <f t="shared" si="195"/>
        <v/>
      </c>
      <c r="C865" s="82" t="str">
        <f t="shared" si="196"/>
        <v/>
      </c>
      <c r="D865" s="127"/>
      <c r="E865" s="82" t="str">
        <f t="shared" si="200"/>
        <v/>
      </c>
      <c r="F865" s="82" t="str">
        <f t="shared" si="201"/>
        <v/>
      </c>
      <c r="G865" s="127"/>
      <c r="H865" s="75" t="str">
        <f t="shared" si="202"/>
        <v/>
      </c>
      <c r="I865" s="127"/>
      <c r="J865" s="75" t="str">
        <f t="shared" si="207"/>
        <v/>
      </c>
      <c r="K865" s="127"/>
      <c r="L865" s="31">
        <v>860</v>
      </c>
      <c r="M865" s="31">
        <f t="shared" si="208"/>
        <v>287</v>
      </c>
      <c r="N865" s="31">
        <f t="shared" si="203"/>
        <v>2</v>
      </c>
      <c r="O865" s="31" t="str">
        <f>IF(LEN(Q865)=0,"",DEC2HEX(MOD(HEX2DEC(INDEX(Assembler!$D$13:$D$512,M865))+N865,65536),4))</f>
        <v/>
      </c>
      <c r="P865" s="78" t="str">
        <f t="shared" si="204"/>
        <v/>
      </c>
      <c r="Q865" s="31" t="str">
        <f>INDEX(Assembler!$E$13:$G$512,M865,N865+1)</f>
        <v/>
      </c>
      <c r="R865" s="81"/>
      <c r="S865" s="31" t="str">
        <f t="shared" si="205"/>
        <v/>
      </c>
      <c r="T865" s="31">
        <f t="shared" si="209"/>
        <v>1</v>
      </c>
      <c r="U865" s="31" t="str">
        <f t="shared" si="197"/>
        <v/>
      </c>
      <c r="V865" s="31" t="str">
        <f t="shared" si="198"/>
        <v/>
      </c>
      <c r="W865" s="31" t="str">
        <f>IF(LEN(U865)=0,"",SUM(T$5:T865))</f>
        <v/>
      </c>
      <c r="X865" s="31" t="str">
        <f t="shared" si="199"/>
        <v/>
      </c>
      <c r="Y865" s="31" t="str">
        <f t="shared" si="206"/>
        <v/>
      </c>
    </row>
    <row r="866" spans="1:25" x14ac:dyDescent="0.2">
      <c r="A866" s="127"/>
      <c r="B866" s="82" t="str">
        <f t="shared" si="195"/>
        <v/>
      </c>
      <c r="C866" s="82" t="str">
        <f t="shared" si="196"/>
        <v/>
      </c>
      <c r="D866" s="127"/>
      <c r="E866" s="82" t="str">
        <f t="shared" si="200"/>
        <v/>
      </c>
      <c r="F866" s="82" t="str">
        <f t="shared" si="201"/>
        <v/>
      </c>
      <c r="G866" s="127"/>
      <c r="H866" s="75" t="str">
        <f t="shared" si="202"/>
        <v/>
      </c>
      <c r="I866" s="127"/>
      <c r="J866" s="75" t="str">
        <f t="shared" si="207"/>
        <v/>
      </c>
      <c r="K866" s="127"/>
      <c r="L866" s="31">
        <v>861</v>
      </c>
      <c r="M866" s="31">
        <f t="shared" si="208"/>
        <v>288</v>
      </c>
      <c r="N866" s="31">
        <f t="shared" si="203"/>
        <v>0</v>
      </c>
      <c r="O866" s="31" t="str">
        <f>IF(LEN(Q866)=0,"",DEC2HEX(MOD(HEX2DEC(INDEX(Assembler!$D$13:$D$512,M866))+N866,65536),4))</f>
        <v/>
      </c>
      <c r="P866" s="78" t="str">
        <f t="shared" si="204"/>
        <v/>
      </c>
      <c r="Q866" s="31" t="str">
        <f>INDEX(Assembler!$E$13:$G$512,M866,N866+1)</f>
        <v/>
      </c>
      <c r="R866" s="81"/>
      <c r="S866" s="31" t="str">
        <f t="shared" si="205"/>
        <v/>
      </c>
      <c r="T866" s="31">
        <f t="shared" si="209"/>
        <v>1</v>
      </c>
      <c r="U866" s="31" t="str">
        <f t="shared" si="197"/>
        <v/>
      </c>
      <c r="V866" s="31" t="str">
        <f t="shared" si="198"/>
        <v/>
      </c>
      <c r="W866" s="31" t="str">
        <f>IF(LEN(U866)=0,"",SUM(T$5:T866))</f>
        <v/>
      </c>
      <c r="X866" s="31" t="str">
        <f t="shared" si="199"/>
        <v/>
      </c>
      <c r="Y866" s="31" t="str">
        <f t="shared" si="206"/>
        <v/>
      </c>
    </row>
    <row r="867" spans="1:25" x14ac:dyDescent="0.2">
      <c r="A867" s="127"/>
      <c r="B867" s="82" t="str">
        <f t="shared" si="195"/>
        <v/>
      </c>
      <c r="C867" s="82" t="str">
        <f t="shared" si="196"/>
        <v/>
      </c>
      <c r="D867" s="127"/>
      <c r="E867" s="82" t="str">
        <f t="shared" si="200"/>
        <v/>
      </c>
      <c r="F867" s="82" t="str">
        <f t="shared" si="201"/>
        <v/>
      </c>
      <c r="G867" s="127"/>
      <c r="H867" s="75" t="str">
        <f t="shared" si="202"/>
        <v/>
      </c>
      <c r="I867" s="127"/>
      <c r="J867" s="75" t="str">
        <f t="shared" si="207"/>
        <v/>
      </c>
      <c r="K867" s="127"/>
      <c r="L867" s="31">
        <v>862</v>
      </c>
      <c r="M867" s="31">
        <f t="shared" si="208"/>
        <v>288</v>
      </c>
      <c r="N867" s="31">
        <f t="shared" si="203"/>
        <v>1</v>
      </c>
      <c r="O867" s="31" t="str">
        <f>IF(LEN(Q867)=0,"",DEC2HEX(MOD(HEX2DEC(INDEX(Assembler!$D$13:$D$512,M867))+N867,65536),4))</f>
        <v/>
      </c>
      <c r="P867" s="78" t="str">
        <f t="shared" si="204"/>
        <v/>
      </c>
      <c r="Q867" s="31" t="str">
        <f>INDEX(Assembler!$E$13:$G$512,M867,N867+1)</f>
        <v/>
      </c>
      <c r="R867" s="81"/>
      <c r="S867" s="31" t="str">
        <f t="shared" si="205"/>
        <v/>
      </c>
      <c r="T867" s="31">
        <f t="shared" si="209"/>
        <v>1</v>
      </c>
      <c r="U867" s="31" t="str">
        <f t="shared" si="197"/>
        <v/>
      </c>
      <c r="V867" s="31" t="str">
        <f t="shared" si="198"/>
        <v/>
      </c>
      <c r="W867" s="31" t="str">
        <f>IF(LEN(U867)=0,"",SUM(T$5:T867))</f>
        <v/>
      </c>
      <c r="X867" s="31" t="str">
        <f t="shared" si="199"/>
        <v/>
      </c>
      <c r="Y867" s="31" t="str">
        <f t="shared" si="206"/>
        <v/>
      </c>
    </row>
    <row r="868" spans="1:25" x14ac:dyDescent="0.2">
      <c r="A868" s="127"/>
      <c r="B868" s="82" t="str">
        <f t="shared" si="195"/>
        <v/>
      </c>
      <c r="C868" s="82" t="str">
        <f t="shared" si="196"/>
        <v/>
      </c>
      <c r="D868" s="127"/>
      <c r="E868" s="82" t="str">
        <f t="shared" si="200"/>
        <v/>
      </c>
      <c r="F868" s="82" t="str">
        <f t="shared" si="201"/>
        <v/>
      </c>
      <c r="G868" s="127"/>
      <c r="H868" s="75" t="str">
        <f t="shared" si="202"/>
        <v/>
      </c>
      <c r="I868" s="127"/>
      <c r="J868" s="75" t="str">
        <f t="shared" si="207"/>
        <v/>
      </c>
      <c r="K868" s="127"/>
      <c r="L868" s="31">
        <v>863</v>
      </c>
      <c r="M868" s="31">
        <f t="shared" si="208"/>
        <v>288</v>
      </c>
      <c r="N868" s="31">
        <f t="shared" si="203"/>
        <v>2</v>
      </c>
      <c r="O868" s="31" t="str">
        <f>IF(LEN(Q868)=0,"",DEC2HEX(MOD(HEX2DEC(INDEX(Assembler!$D$13:$D$512,M868))+N868,65536),4))</f>
        <v/>
      </c>
      <c r="P868" s="78" t="str">
        <f t="shared" si="204"/>
        <v/>
      </c>
      <c r="Q868" s="31" t="str">
        <f>INDEX(Assembler!$E$13:$G$512,M868,N868+1)</f>
        <v/>
      </c>
      <c r="R868" s="81"/>
      <c r="S868" s="31" t="str">
        <f t="shared" si="205"/>
        <v/>
      </c>
      <c r="T868" s="31">
        <f t="shared" si="209"/>
        <v>1</v>
      </c>
      <c r="U868" s="31" t="str">
        <f t="shared" si="197"/>
        <v/>
      </c>
      <c r="V868" s="31" t="str">
        <f t="shared" si="198"/>
        <v/>
      </c>
      <c r="W868" s="31" t="str">
        <f>IF(LEN(U868)=0,"",SUM(T$5:T868))</f>
        <v/>
      </c>
      <c r="X868" s="31" t="str">
        <f t="shared" si="199"/>
        <v/>
      </c>
      <c r="Y868" s="31" t="str">
        <f t="shared" si="206"/>
        <v/>
      </c>
    </row>
    <row r="869" spans="1:25" x14ac:dyDescent="0.2">
      <c r="A869" s="127"/>
      <c r="B869" s="82" t="str">
        <f t="shared" si="195"/>
        <v/>
      </c>
      <c r="C869" s="82" t="str">
        <f t="shared" si="196"/>
        <v/>
      </c>
      <c r="D869" s="127"/>
      <c r="E869" s="82" t="str">
        <f t="shared" si="200"/>
        <v/>
      </c>
      <c r="F869" s="82" t="str">
        <f t="shared" si="201"/>
        <v/>
      </c>
      <c r="G869" s="127"/>
      <c r="H869" s="75" t="str">
        <f t="shared" si="202"/>
        <v/>
      </c>
      <c r="I869" s="127"/>
      <c r="J869" s="75" t="str">
        <f t="shared" si="207"/>
        <v/>
      </c>
      <c r="K869" s="127"/>
      <c r="L869" s="31">
        <v>864</v>
      </c>
      <c r="M869" s="31">
        <f t="shared" si="208"/>
        <v>289</v>
      </c>
      <c r="N869" s="31">
        <f t="shared" si="203"/>
        <v>0</v>
      </c>
      <c r="O869" s="31" t="str">
        <f>IF(LEN(Q869)=0,"",DEC2HEX(MOD(HEX2DEC(INDEX(Assembler!$D$13:$D$512,M869))+N869,65536),4))</f>
        <v/>
      </c>
      <c r="P869" s="78" t="str">
        <f t="shared" si="204"/>
        <v/>
      </c>
      <c r="Q869" s="31" t="str">
        <f>INDEX(Assembler!$E$13:$G$512,M869,N869+1)</f>
        <v/>
      </c>
      <c r="R869" s="81"/>
      <c r="S869" s="31" t="str">
        <f t="shared" si="205"/>
        <v/>
      </c>
      <c r="T869" s="31">
        <f t="shared" si="209"/>
        <v>1</v>
      </c>
      <c r="U869" s="31" t="str">
        <f t="shared" si="197"/>
        <v/>
      </c>
      <c r="V869" s="31" t="str">
        <f t="shared" si="198"/>
        <v/>
      </c>
      <c r="W869" s="31" t="str">
        <f>IF(LEN(U869)=0,"",SUM(T$5:T869))</f>
        <v/>
      </c>
      <c r="X869" s="31" t="str">
        <f t="shared" si="199"/>
        <v/>
      </c>
      <c r="Y869" s="31" t="str">
        <f t="shared" si="206"/>
        <v/>
      </c>
    </row>
    <row r="870" spans="1:25" x14ac:dyDescent="0.2">
      <c r="A870" s="127"/>
      <c r="B870" s="82" t="str">
        <f t="shared" si="195"/>
        <v/>
      </c>
      <c r="C870" s="82" t="str">
        <f t="shared" si="196"/>
        <v/>
      </c>
      <c r="D870" s="127"/>
      <c r="E870" s="82" t="str">
        <f t="shared" si="200"/>
        <v/>
      </c>
      <c r="F870" s="82" t="str">
        <f t="shared" si="201"/>
        <v/>
      </c>
      <c r="G870" s="127"/>
      <c r="H870" s="75" t="str">
        <f t="shared" si="202"/>
        <v/>
      </c>
      <c r="I870" s="127"/>
      <c r="J870" s="75" t="str">
        <f t="shared" si="207"/>
        <v/>
      </c>
      <c r="K870" s="127"/>
      <c r="L870" s="31">
        <v>865</v>
      </c>
      <c r="M870" s="31">
        <f t="shared" si="208"/>
        <v>289</v>
      </c>
      <c r="N870" s="31">
        <f t="shared" si="203"/>
        <v>1</v>
      </c>
      <c r="O870" s="31" t="str">
        <f>IF(LEN(Q870)=0,"",DEC2HEX(MOD(HEX2DEC(INDEX(Assembler!$D$13:$D$512,M870))+N870,65536),4))</f>
        <v/>
      </c>
      <c r="P870" s="78" t="str">
        <f t="shared" si="204"/>
        <v/>
      </c>
      <c r="Q870" s="31" t="str">
        <f>INDEX(Assembler!$E$13:$G$512,M870,N870+1)</f>
        <v/>
      </c>
      <c r="R870" s="81"/>
      <c r="S870" s="31" t="str">
        <f t="shared" si="205"/>
        <v/>
      </c>
      <c r="T870" s="31">
        <f t="shared" si="209"/>
        <v>1</v>
      </c>
      <c r="U870" s="31" t="str">
        <f t="shared" si="197"/>
        <v/>
      </c>
      <c r="V870" s="31" t="str">
        <f t="shared" si="198"/>
        <v/>
      </c>
      <c r="W870" s="31" t="str">
        <f>IF(LEN(U870)=0,"",SUM(T$5:T870))</f>
        <v/>
      </c>
      <c r="X870" s="31" t="str">
        <f t="shared" si="199"/>
        <v/>
      </c>
      <c r="Y870" s="31" t="str">
        <f t="shared" si="206"/>
        <v/>
      </c>
    </row>
    <row r="871" spans="1:25" x14ac:dyDescent="0.2">
      <c r="A871" s="127"/>
      <c r="B871" s="82" t="str">
        <f t="shared" si="195"/>
        <v/>
      </c>
      <c r="C871" s="82" t="str">
        <f t="shared" si="196"/>
        <v/>
      </c>
      <c r="D871" s="127"/>
      <c r="E871" s="82" t="str">
        <f t="shared" si="200"/>
        <v/>
      </c>
      <c r="F871" s="82" t="str">
        <f t="shared" si="201"/>
        <v/>
      </c>
      <c r="G871" s="127"/>
      <c r="H871" s="75" t="str">
        <f t="shared" si="202"/>
        <v/>
      </c>
      <c r="I871" s="127"/>
      <c r="J871" s="75" t="str">
        <f t="shared" si="207"/>
        <v/>
      </c>
      <c r="K871" s="127"/>
      <c r="L871" s="31">
        <v>866</v>
      </c>
      <c r="M871" s="31">
        <f t="shared" si="208"/>
        <v>289</v>
      </c>
      <c r="N871" s="31">
        <f t="shared" si="203"/>
        <v>2</v>
      </c>
      <c r="O871" s="31" t="str">
        <f>IF(LEN(Q871)=0,"",DEC2HEX(MOD(HEX2DEC(INDEX(Assembler!$D$13:$D$512,M871))+N871,65536),4))</f>
        <v/>
      </c>
      <c r="P871" s="78" t="str">
        <f t="shared" si="204"/>
        <v/>
      </c>
      <c r="Q871" s="31" t="str">
        <f>INDEX(Assembler!$E$13:$G$512,M871,N871+1)</f>
        <v/>
      </c>
      <c r="R871" s="81"/>
      <c r="S871" s="31" t="str">
        <f t="shared" si="205"/>
        <v/>
      </c>
      <c r="T871" s="31">
        <f t="shared" si="209"/>
        <v>1</v>
      </c>
      <c r="U871" s="31" t="str">
        <f t="shared" si="197"/>
        <v/>
      </c>
      <c r="V871" s="31" t="str">
        <f t="shared" si="198"/>
        <v/>
      </c>
      <c r="W871" s="31" t="str">
        <f>IF(LEN(U871)=0,"",SUM(T$5:T871))</f>
        <v/>
      </c>
      <c r="X871" s="31" t="str">
        <f t="shared" si="199"/>
        <v/>
      </c>
      <c r="Y871" s="31" t="str">
        <f t="shared" si="206"/>
        <v/>
      </c>
    </row>
    <row r="872" spans="1:25" x14ac:dyDescent="0.2">
      <c r="A872" s="127"/>
      <c r="B872" s="82" t="str">
        <f t="shared" si="195"/>
        <v/>
      </c>
      <c r="C872" s="82" t="str">
        <f t="shared" si="196"/>
        <v/>
      </c>
      <c r="D872" s="127"/>
      <c r="E872" s="82" t="str">
        <f t="shared" si="200"/>
        <v/>
      </c>
      <c r="F872" s="82" t="str">
        <f t="shared" si="201"/>
        <v/>
      </c>
      <c r="G872" s="127"/>
      <c r="H872" s="75" t="str">
        <f t="shared" si="202"/>
        <v/>
      </c>
      <c r="I872" s="127"/>
      <c r="J872" s="75" t="str">
        <f t="shared" si="207"/>
        <v/>
      </c>
      <c r="K872" s="127"/>
      <c r="L872" s="31">
        <v>867</v>
      </c>
      <c r="M872" s="31">
        <f t="shared" si="208"/>
        <v>290</v>
      </c>
      <c r="N872" s="31">
        <f t="shared" si="203"/>
        <v>0</v>
      </c>
      <c r="O872" s="31" t="str">
        <f>IF(LEN(Q872)=0,"",DEC2HEX(MOD(HEX2DEC(INDEX(Assembler!$D$13:$D$512,M872))+N872,65536),4))</f>
        <v/>
      </c>
      <c r="P872" s="78" t="str">
        <f t="shared" si="204"/>
        <v/>
      </c>
      <c r="Q872" s="31" t="str">
        <f>INDEX(Assembler!$E$13:$G$512,M872,N872+1)</f>
        <v/>
      </c>
      <c r="R872" s="81"/>
      <c r="S872" s="31" t="str">
        <f t="shared" si="205"/>
        <v/>
      </c>
      <c r="T872" s="31">
        <f t="shared" si="209"/>
        <v>1</v>
      </c>
      <c r="U872" s="31" t="str">
        <f t="shared" si="197"/>
        <v/>
      </c>
      <c r="V872" s="31" t="str">
        <f t="shared" si="198"/>
        <v/>
      </c>
      <c r="W872" s="31" t="str">
        <f>IF(LEN(U872)=0,"",SUM(T$5:T872))</f>
        <v/>
      </c>
      <c r="X872" s="31" t="str">
        <f t="shared" si="199"/>
        <v/>
      </c>
      <c r="Y872" s="31" t="str">
        <f t="shared" si="206"/>
        <v/>
      </c>
    </row>
    <row r="873" spans="1:25" x14ac:dyDescent="0.2">
      <c r="A873" s="127"/>
      <c r="B873" s="82" t="str">
        <f t="shared" si="195"/>
        <v/>
      </c>
      <c r="C873" s="82" t="str">
        <f t="shared" si="196"/>
        <v/>
      </c>
      <c r="D873" s="127"/>
      <c r="E873" s="82" t="str">
        <f t="shared" si="200"/>
        <v/>
      </c>
      <c r="F873" s="82" t="str">
        <f t="shared" si="201"/>
        <v/>
      </c>
      <c r="G873" s="127"/>
      <c r="H873" s="75" t="str">
        <f t="shared" si="202"/>
        <v/>
      </c>
      <c r="I873" s="127"/>
      <c r="J873" s="75" t="str">
        <f t="shared" si="207"/>
        <v/>
      </c>
      <c r="K873" s="127"/>
      <c r="L873" s="31">
        <v>868</v>
      </c>
      <c r="M873" s="31">
        <f t="shared" si="208"/>
        <v>290</v>
      </c>
      <c r="N873" s="31">
        <f t="shared" si="203"/>
        <v>1</v>
      </c>
      <c r="O873" s="31" t="str">
        <f>IF(LEN(Q873)=0,"",DEC2HEX(MOD(HEX2DEC(INDEX(Assembler!$D$13:$D$512,M873))+N873,65536),4))</f>
        <v/>
      </c>
      <c r="P873" s="78" t="str">
        <f t="shared" si="204"/>
        <v/>
      </c>
      <c r="Q873" s="31" t="str">
        <f>INDEX(Assembler!$E$13:$G$512,M873,N873+1)</f>
        <v/>
      </c>
      <c r="R873" s="81"/>
      <c r="S873" s="31" t="str">
        <f t="shared" si="205"/>
        <v/>
      </c>
      <c r="T873" s="31">
        <f t="shared" si="209"/>
        <v>1</v>
      </c>
      <c r="U873" s="31" t="str">
        <f t="shared" si="197"/>
        <v/>
      </c>
      <c r="V873" s="31" t="str">
        <f t="shared" si="198"/>
        <v/>
      </c>
      <c r="W873" s="31" t="str">
        <f>IF(LEN(U873)=0,"",SUM(T$5:T873))</f>
        <v/>
      </c>
      <c r="X873" s="31" t="str">
        <f t="shared" si="199"/>
        <v/>
      </c>
      <c r="Y873" s="31" t="str">
        <f t="shared" si="206"/>
        <v/>
      </c>
    </row>
    <row r="874" spans="1:25" x14ac:dyDescent="0.2">
      <c r="A874" s="127"/>
      <c r="B874" s="82" t="str">
        <f t="shared" si="195"/>
        <v/>
      </c>
      <c r="C874" s="82" t="str">
        <f t="shared" si="196"/>
        <v/>
      </c>
      <c r="D874" s="127"/>
      <c r="E874" s="82" t="str">
        <f t="shared" si="200"/>
        <v/>
      </c>
      <c r="F874" s="82" t="str">
        <f t="shared" si="201"/>
        <v/>
      </c>
      <c r="G874" s="127"/>
      <c r="H874" s="75" t="str">
        <f t="shared" si="202"/>
        <v/>
      </c>
      <c r="I874" s="127"/>
      <c r="J874" s="75" t="str">
        <f t="shared" si="207"/>
        <v/>
      </c>
      <c r="K874" s="127"/>
      <c r="L874" s="31">
        <v>869</v>
      </c>
      <c r="M874" s="31">
        <f t="shared" si="208"/>
        <v>290</v>
      </c>
      <c r="N874" s="31">
        <f t="shared" si="203"/>
        <v>2</v>
      </c>
      <c r="O874" s="31" t="str">
        <f>IF(LEN(Q874)=0,"",DEC2HEX(MOD(HEX2DEC(INDEX(Assembler!$D$13:$D$512,M874))+N874,65536),4))</f>
        <v/>
      </c>
      <c r="P874" s="78" t="str">
        <f t="shared" si="204"/>
        <v/>
      </c>
      <c r="Q874" s="31" t="str">
        <f>INDEX(Assembler!$E$13:$G$512,M874,N874+1)</f>
        <v/>
      </c>
      <c r="R874" s="81"/>
      <c r="S874" s="31" t="str">
        <f t="shared" si="205"/>
        <v/>
      </c>
      <c r="T874" s="31">
        <f t="shared" si="209"/>
        <v>1</v>
      </c>
      <c r="U874" s="31" t="str">
        <f t="shared" si="197"/>
        <v/>
      </c>
      <c r="V874" s="31" t="str">
        <f t="shared" si="198"/>
        <v/>
      </c>
      <c r="W874" s="31" t="str">
        <f>IF(LEN(U874)=0,"",SUM(T$5:T874))</f>
        <v/>
      </c>
      <c r="X874" s="31" t="str">
        <f t="shared" si="199"/>
        <v/>
      </c>
      <c r="Y874" s="31" t="str">
        <f t="shared" si="206"/>
        <v/>
      </c>
    </row>
    <row r="875" spans="1:25" x14ac:dyDescent="0.2">
      <c r="A875" s="127"/>
      <c r="B875" s="82" t="str">
        <f t="shared" si="195"/>
        <v/>
      </c>
      <c r="C875" s="82" t="str">
        <f t="shared" si="196"/>
        <v/>
      </c>
      <c r="D875" s="127"/>
      <c r="E875" s="82" t="str">
        <f t="shared" si="200"/>
        <v/>
      </c>
      <c r="F875" s="82" t="str">
        <f t="shared" si="201"/>
        <v/>
      </c>
      <c r="G875" s="127"/>
      <c r="H875" s="75" t="str">
        <f t="shared" si="202"/>
        <v/>
      </c>
      <c r="I875" s="127"/>
      <c r="J875" s="75" t="str">
        <f t="shared" si="207"/>
        <v/>
      </c>
      <c r="K875" s="127"/>
      <c r="L875" s="31">
        <v>870</v>
      </c>
      <c r="M875" s="31">
        <f t="shared" si="208"/>
        <v>291</v>
      </c>
      <c r="N875" s="31">
        <f t="shared" si="203"/>
        <v>0</v>
      </c>
      <c r="O875" s="31" t="str">
        <f>IF(LEN(Q875)=0,"",DEC2HEX(MOD(HEX2DEC(INDEX(Assembler!$D$13:$D$512,M875))+N875,65536),4))</f>
        <v/>
      </c>
      <c r="P875" s="78" t="str">
        <f t="shared" si="204"/>
        <v/>
      </c>
      <c r="Q875" s="31" t="str">
        <f>INDEX(Assembler!$E$13:$G$512,M875,N875+1)</f>
        <v/>
      </c>
      <c r="R875" s="81"/>
      <c r="S875" s="31" t="str">
        <f t="shared" si="205"/>
        <v/>
      </c>
      <c r="T875" s="31">
        <f t="shared" si="209"/>
        <v>1</v>
      </c>
      <c r="U875" s="31" t="str">
        <f t="shared" si="197"/>
        <v/>
      </c>
      <c r="V875" s="31" t="str">
        <f t="shared" si="198"/>
        <v/>
      </c>
      <c r="W875" s="31" t="str">
        <f>IF(LEN(U875)=0,"",SUM(T$5:T875))</f>
        <v/>
      </c>
      <c r="X875" s="31" t="str">
        <f t="shared" si="199"/>
        <v/>
      </c>
      <c r="Y875" s="31" t="str">
        <f t="shared" si="206"/>
        <v/>
      </c>
    </row>
    <row r="876" spans="1:25" x14ac:dyDescent="0.2">
      <c r="A876" s="127"/>
      <c r="B876" s="82" t="str">
        <f t="shared" si="195"/>
        <v/>
      </c>
      <c r="C876" s="82" t="str">
        <f t="shared" si="196"/>
        <v/>
      </c>
      <c r="D876" s="127"/>
      <c r="E876" s="82" t="str">
        <f t="shared" si="200"/>
        <v/>
      </c>
      <c r="F876" s="82" t="str">
        <f t="shared" si="201"/>
        <v/>
      </c>
      <c r="G876" s="127"/>
      <c r="H876" s="75" t="str">
        <f t="shared" si="202"/>
        <v/>
      </c>
      <c r="I876" s="127"/>
      <c r="J876" s="75" t="str">
        <f t="shared" si="207"/>
        <v/>
      </c>
      <c r="K876" s="127"/>
      <c r="L876" s="31">
        <v>871</v>
      </c>
      <c r="M876" s="31">
        <f t="shared" si="208"/>
        <v>291</v>
      </c>
      <c r="N876" s="31">
        <f t="shared" si="203"/>
        <v>1</v>
      </c>
      <c r="O876" s="31" t="str">
        <f>IF(LEN(Q876)=0,"",DEC2HEX(MOD(HEX2DEC(INDEX(Assembler!$D$13:$D$512,M876))+N876,65536),4))</f>
        <v/>
      </c>
      <c r="P876" s="78" t="str">
        <f t="shared" si="204"/>
        <v/>
      </c>
      <c r="Q876" s="31" t="str">
        <f>INDEX(Assembler!$E$13:$G$512,M876,N876+1)</f>
        <v/>
      </c>
      <c r="R876" s="81"/>
      <c r="S876" s="31" t="str">
        <f t="shared" si="205"/>
        <v/>
      </c>
      <c r="T876" s="31">
        <f t="shared" si="209"/>
        <v>1</v>
      </c>
      <c r="U876" s="31" t="str">
        <f t="shared" si="197"/>
        <v/>
      </c>
      <c r="V876" s="31" t="str">
        <f t="shared" si="198"/>
        <v/>
      </c>
      <c r="W876" s="31" t="str">
        <f>IF(LEN(U876)=0,"",SUM(T$5:T876))</f>
        <v/>
      </c>
      <c r="X876" s="31" t="str">
        <f t="shared" si="199"/>
        <v/>
      </c>
      <c r="Y876" s="31" t="str">
        <f t="shared" si="206"/>
        <v/>
      </c>
    </row>
    <row r="877" spans="1:25" x14ac:dyDescent="0.2">
      <c r="A877" s="127"/>
      <c r="B877" s="82" t="str">
        <f t="shared" si="195"/>
        <v/>
      </c>
      <c r="C877" s="82" t="str">
        <f t="shared" si="196"/>
        <v/>
      </c>
      <c r="D877" s="127"/>
      <c r="E877" s="82" t="str">
        <f t="shared" si="200"/>
        <v/>
      </c>
      <c r="F877" s="82" t="str">
        <f t="shared" si="201"/>
        <v/>
      </c>
      <c r="G877" s="127"/>
      <c r="H877" s="75" t="str">
        <f t="shared" si="202"/>
        <v/>
      </c>
      <c r="I877" s="127"/>
      <c r="J877" s="75" t="str">
        <f t="shared" si="207"/>
        <v/>
      </c>
      <c r="K877" s="127"/>
      <c r="L877" s="31">
        <v>872</v>
      </c>
      <c r="M877" s="31">
        <f t="shared" si="208"/>
        <v>291</v>
      </c>
      <c r="N877" s="31">
        <f t="shared" si="203"/>
        <v>2</v>
      </c>
      <c r="O877" s="31" t="str">
        <f>IF(LEN(Q877)=0,"",DEC2HEX(MOD(HEX2DEC(INDEX(Assembler!$D$13:$D$512,M877))+N877,65536),4))</f>
        <v/>
      </c>
      <c r="P877" s="78" t="str">
        <f t="shared" si="204"/>
        <v/>
      </c>
      <c r="Q877" s="31" t="str">
        <f>INDEX(Assembler!$E$13:$G$512,M877,N877+1)</f>
        <v/>
      </c>
      <c r="R877" s="81"/>
      <c r="S877" s="31" t="str">
        <f t="shared" si="205"/>
        <v/>
      </c>
      <c r="T877" s="31">
        <f t="shared" si="209"/>
        <v>1</v>
      </c>
      <c r="U877" s="31" t="str">
        <f t="shared" si="197"/>
        <v/>
      </c>
      <c r="V877" s="31" t="str">
        <f t="shared" si="198"/>
        <v/>
      </c>
      <c r="W877" s="31" t="str">
        <f>IF(LEN(U877)=0,"",SUM(T$5:T877))</f>
        <v/>
      </c>
      <c r="X877" s="31" t="str">
        <f t="shared" si="199"/>
        <v/>
      </c>
      <c r="Y877" s="31" t="str">
        <f t="shared" si="206"/>
        <v/>
      </c>
    </row>
    <row r="878" spans="1:25" x14ac:dyDescent="0.2">
      <c r="A878" s="127"/>
      <c r="B878" s="82" t="str">
        <f t="shared" si="195"/>
        <v/>
      </c>
      <c r="C878" s="82" t="str">
        <f t="shared" si="196"/>
        <v/>
      </c>
      <c r="D878" s="127"/>
      <c r="E878" s="82" t="str">
        <f t="shared" si="200"/>
        <v/>
      </c>
      <c r="F878" s="82" t="str">
        <f t="shared" si="201"/>
        <v/>
      </c>
      <c r="G878" s="127"/>
      <c r="H878" s="75" t="str">
        <f t="shared" si="202"/>
        <v/>
      </c>
      <c r="I878" s="127"/>
      <c r="J878" s="75" t="str">
        <f t="shared" si="207"/>
        <v/>
      </c>
      <c r="K878" s="127"/>
      <c r="L878" s="31">
        <v>873</v>
      </c>
      <c r="M878" s="31">
        <f t="shared" si="208"/>
        <v>292</v>
      </c>
      <c r="N878" s="31">
        <f t="shared" si="203"/>
        <v>0</v>
      </c>
      <c r="O878" s="31" t="str">
        <f>IF(LEN(Q878)=0,"",DEC2HEX(MOD(HEX2DEC(INDEX(Assembler!$D$13:$D$512,M878))+N878,65536),4))</f>
        <v/>
      </c>
      <c r="P878" s="78" t="str">
        <f t="shared" si="204"/>
        <v/>
      </c>
      <c r="Q878" s="31" t="str">
        <f>INDEX(Assembler!$E$13:$G$512,M878,N878+1)</f>
        <v/>
      </c>
      <c r="R878" s="81"/>
      <c r="S878" s="31" t="str">
        <f t="shared" si="205"/>
        <v/>
      </c>
      <c r="T878" s="31">
        <f t="shared" si="209"/>
        <v>1</v>
      </c>
      <c r="U878" s="31" t="str">
        <f t="shared" si="197"/>
        <v/>
      </c>
      <c r="V878" s="31" t="str">
        <f t="shared" si="198"/>
        <v/>
      </c>
      <c r="W878" s="31" t="str">
        <f>IF(LEN(U878)=0,"",SUM(T$5:T878))</f>
        <v/>
      </c>
      <c r="X878" s="31" t="str">
        <f t="shared" si="199"/>
        <v/>
      </c>
      <c r="Y878" s="31" t="str">
        <f t="shared" si="206"/>
        <v/>
      </c>
    </row>
    <row r="879" spans="1:25" x14ac:dyDescent="0.2">
      <c r="A879" s="127"/>
      <c r="B879" s="82" t="str">
        <f t="shared" si="195"/>
        <v/>
      </c>
      <c r="C879" s="82" t="str">
        <f t="shared" si="196"/>
        <v/>
      </c>
      <c r="D879" s="127"/>
      <c r="E879" s="82" t="str">
        <f t="shared" si="200"/>
        <v/>
      </c>
      <c r="F879" s="82" t="str">
        <f t="shared" si="201"/>
        <v/>
      </c>
      <c r="G879" s="127"/>
      <c r="H879" s="75" t="str">
        <f t="shared" si="202"/>
        <v/>
      </c>
      <c r="I879" s="127"/>
      <c r="J879" s="75" t="str">
        <f t="shared" si="207"/>
        <v/>
      </c>
      <c r="K879" s="127"/>
      <c r="L879" s="31">
        <v>874</v>
      </c>
      <c r="M879" s="31">
        <f t="shared" si="208"/>
        <v>292</v>
      </c>
      <c r="N879" s="31">
        <f t="shared" si="203"/>
        <v>1</v>
      </c>
      <c r="O879" s="31" t="str">
        <f>IF(LEN(Q879)=0,"",DEC2HEX(MOD(HEX2DEC(INDEX(Assembler!$D$13:$D$512,M879))+N879,65536),4))</f>
        <v/>
      </c>
      <c r="P879" s="78" t="str">
        <f t="shared" si="204"/>
        <v/>
      </c>
      <c r="Q879" s="31" t="str">
        <f>INDEX(Assembler!$E$13:$G$512,M879,N879+1)</f>
        <v/>
      </c>
      <c r="R879" s="81"/>
      <c r="S879" s="31" t="str">
        <f t="shared" si="205"/>
        <v/>
      </c>
      <c r="T879" s="31">
        <f t="shared" si="209"/>
        <v>1</v>
      </c>
      <c r="U879" s="31" t="str">
        <f t="shared" si="197"/>
        <v/>
      </c>
      <c r="V879" s="31" t="str">
        <f t="shared" si="198"/>
        <v/>
      </c>
      <c r="W879" s="31" t="str">
        <f>IF(LEN(U879)=0,"",SUM(T$5:T879))</f>
        <v/>
      </c>
      <c r="X879" s="31" t="str">
        <f t="shared" si="199"/>
        <v/>
      </c>
      <c r="Y879" s="31" t="str">
        <f t="shared" si="206"/>
        <v/>
      </c>
    </row>
    <row r="880" spans="1:25" x14ac:dyDescent="0.2">
      <c r="A880" s="127"/>
      <c r="B880" s="82" t="str">
        <f t="shared" si="195"/>
        <v/>
      </c>
      <c r="C880" s="82" t="str">
        <f t="shared" si="196"/>
        <v/>
      </c>
      <c r="D880" s="127"/>
      <c r="E880" s="82" t="str">
        <f t="shared" si="200"/>
        <v/>
      </c>
      <c r="F880" s="82" t="str">
        <f t="shared" si="201"/>
        <v/>
      </c>
      <c r="G880" s="127"/>
      <c r="H880" s="75" t="str">
        <f t="shared" si="202"/>
        <v/>
      </c>
      <c r="I880" s="127"/>
      <c r="J880" s="75" t="str">
        <f t="shared" si="207"/>
        <v/>
      </c>
      <c r="K880" s="127"/>
      <c r="L880" s="31">
        <v>875</v>
      </c>
      <c r="M880" s="31">
        <f t="shared" si="208"/>
        <v>292</v>
      </c>
      <c r="N880" s="31">
        <f t="shared" si="203"/>
        <v>2</v>
      </c>
      <c r="O880" s="31" t="str">
        <f>IF(LEN(Q880)=0,"",DEC2HEX(MOD(HEX2DEC(INDEX(Assembler!$D$13:$D$512,M880))+N880,65536),4))</f>
        <v/>
      </c>
      <c r="P880" s="78" t="str">
        <f t="shared" si="204"/>
        <v/>
      </c>
      <c r="Q880" s="31" t="str">
        <f>INDEX(Assembler!$E$13:$G$512,M880,N880+1)</f>
        <v/>
      </c>
      <c r="R880" s="81"/>
      <c r="S880" s="31" t="str">
        <f t="shared" si="205"/>
        <v/>
      </c>
      <c r="T880" s="31">
        <f t="shared" si="209"/>
        <v>1</v>
      </c>
      <c r="U880" s="31" t="str">
        <f t="shared" si="197"/>
        <v/>
      </c>
      <c r="V880" s="31" t="str">
        <f t="shared" si="198"/>
        <v/>
      </c>
      <c r="W880" s="31" t="str">
        <f>IF(LEN(U880)=0,"",SUM(T$5:T880))</f>
        <v/>
      </c>
      <c r="X880" s="31" t="str">
        <f t="shared" si="199"/>
        <v/>
      </c>
      <c r="Y880" s="31" t="str">
        <f t="shared" si="206"/>
        <v/>
      </c>
    </row>
    <row r="881" spans="1:25" x14ac:dyDescent="0.2">
      <c r="A881" s="127"/>
      <c r="B881" s="82" t="str">
        <f t="shared" si="195"/>
        <v/>
      </c>
      <c r="C881" s="82" t="str">
        <f t="shared" si="196"/>
        <v/>
      </c>
      <c r="D881" s="127"/>
      <c r="E881" s="82" t="str">
        <f t="shared" si="200"/>
        <v/>
      </c>
      <c r="F881" s="82" t="str">
        <f t="shared" si="201"/>
        <v/>
      </c>
      <c r="G881" s="127"/>
      <c r="H881" s="75" t="str">
        <f t="shared" si="202"/>
        <v/>
      </c>
      <c r="I881" s="127"/>
      <c r="J881" s="75" t="str">
        <f t="shared" si="207"/>
        <v/>
      </c>
      <c r="K881" s="127"/>
      <c r="L881" s="31">
        <v>876</v>
      </c>
      <c r="M881" s="31">
        <f t="shared" si="208"/>
        <v>293</v>
      </c>
      <c r="N881" s="31">
        <f t="shared" si="203"/>
        <v>0</v>
      </c>
      <c r="O881" s="31" t="str">
        <f>IF(LEN(Q881)=0,"",DEC2HEX(MOD(HEX2DEC(INDEX(Assembler!$D$13:$D$512,M881))+N881,65536),4))</f>
        <v/>
      </c>
      <c r="P881" s="78" t="str">
        <f t="shared" si="204"/>
        <v/>
      </c>
      <c r="Q881" s="31" t="str">
        <f>INDEX(Assembler!$E$13:$G$512,M881,N881+1)</f>
        <v/>
      </c>
      <c r="R881" s="81"/>
      <c r="S881" s="31" t="str">
        <f t="shared" si="205"/>
        <v/>
      </c>
      <c r="T881" s="31">
        <f t="shared" si="209"/>
        <v>1</v>
      </c>
      <c r="U881" s="31" t="str">
        <f t="shared" si="197"/>
        <v/>
      </c>
      <c r="V881" s="31" t="str">
        <f t="shared" si="198"/>
        <v/>
      </c>
      <c r="W881" s="31" t="str">
        <f>IF(LEN(U881)=0,"",SUM(T$5:T881))</f>
        <v/>
      </c>
      <c r="X881" s="31" t="str">
        <f t="shared" si="199"/>
        <v/>
      </c>
      <c r="Y881" s="31" t="str">
        <f t="shared" si="206"/>
        <v/>
      </c>
    </row>
    <row r="882" spans="1:25" x14ac:dyDescent="0.2">
      <c r="A882" s="127"/>
      <c r="B882" s="82" t="str">
        <f t="shared" si="195"/>
        <v/>
      </c>
      <c r="C882" s="82" t="str">
        <f t="shared" si="196"/>
        <v/>
      </c>
      <c r="D882" s="127"/>
      <c r="E882" s="82" t="str">
        <f t="shared" si="200"/>
        <v/>
      </c>
      <c r="F882" s="82" t="str">
        <f t="shared" si="201"/>
        <v/>
      </c>
      <c r="G882" s="127"/>
      <c r="H882" s="75" t="str">
        <f t="shared" si="202"/>
        <v/>
      </c>
      <c r="I882" s="127"/>
      <c r="J882" s="75" t="str">
        <f t="shared" si="207"/>
        <v/>
      </c>
      <c r="K882" s="127"/>
      <c r="L882" s="31">
        <v>877</v>
      </c>
      <c r="M882" s="31">
        <f t="shared" si="208"/>
        <v>293</v>
      </c>
      <c r="N882" s="31">
        <f t="shared" si="203"/>
        <v>1</v>
      </c>
      <c r="O882" s="31" t="str">
        <f>IF(LEN(Q882)=0,"",DEC2HEX(MOD(HEX2DEC(INDEX(Assembler!$D$13:$D$512,M882))+N882,65536),4))</f>
        <v/>
      </c>
      <c r="P882" s="78" t="str">
        <f t="shared" si="204"/>
        <v/>
      </c>
      <c r="Q882" s="31" t="str">
        <f>INDEX(Assembler!$E$13:$G$512,M882,N882+1)</f>
        <v/>
      </c>
      <c r="R882" s="81"/>
      <c r="S882" s="31" t="str">
        <f t="shared" si="205"/>
        <v/>
      </c>
      <c r="T882" s="31">
        <f t="shared" si="209"/>
        <v>1</v>
      </c>
      <c r="U882" s="31" t="str">
        <f t="shared" si="197"/>
        <v/>
      </c>
      <c r="V882" s="31" t="str">
        <f t="shared" si="198"/>
        <v/>
      </c>
      <c r="W882" s="31" t="str">
        <f>IF(LEN(U882)=0,"",SUM(T$5:T882))</f>
        <v/>
      </c>
      <c r="X882" s="31" t="str">
        <f t="shared" si="199"/>
        <v/>
      </c>
      <c r="Y882" s="31" t="str">
        <f t="shared" si="206"/>
        <v/>
      </c>
    </row>
    <row r="883" spans="1:25" x14ac:dyDescent="0.2">
      <c r="A883" s="127"/>
      <c r="B883" s="82" t="str">
        <f t="shared" si="195"/>
        <v/>
      </c>
      <c r="C883" s="82" t="str">
        <f t="shared" si="196"/>
        <v/>
      </c>
      <c r="D883" s="127"/>
      <c r="E883" s="82" t="str">
        <f t="shared" si="200"/>
        <v/>
      </c>
      <c r="F883" s="82" t="str">
        <f t="shared" si="201"/>
        <v/>
      </c>
      <c r="G883" s="127"/>
      <c r="H883" s="75" t="str">
        <f t="shared" si="202"/>
        <v/>
      </c>
      <c r="I883" s="127"/>
      <c r="J883" s="75" t="str">
        <f t="shared" si="207"/>
        <v/>
      </c>
      <c r="K883" s="127"/>
      <c r="L883" s="31">
        <v>878</v>
      </c>
      <c r="M883" s="31">
        <f t="shared" si="208"/>
        <v>293</v>
      </c>
      <c r="N883" s="31">
        <f t="shared" si="203"/>
        <v>2</v>
      </c>
      <c r="O883" s="31" t="str">
        <f>IF(LEN(Q883)=0,"",DEC2HEX(MOD(HEX2DEC(INDEX(Assembler!$D$13:$D$512,M883))+N883,65536),4))</f>
        <v/>
      </c>
      <c r="P883" s="78" t="str">
        <f t="shared" si="204"/>
        <v/>
      </c>
      <c r="Q883" s="31" t="str">
        <f>INDEX(Assembler!$E$13:$G$512,M883,N883+1)</f>
        <v/>
      </c>
      <c r="R883" s="81"/>
      <c r="S883" s="31" t="str">
        <f t="shared" si="205"/>
        <v/>
      </c>
      <c r="T883" s="31">
        <f t="shared" si="209"/>
        <v>1</v>
      </c>
      <c r="U883" s="31" t="str">
        <f t="shared" si="197"/>
        <v/>
      </c>
      <c r="V883" s="31" t="str">
        <f t="shared" si="198"/>
        <v/>
      </c>
      <c r="W883" s="31" t="str">
        <f>IF(LEN(U883)=0,"",SUM(T$5:T883))</f>
        <v/>
      </c>
      <c r="X883" s="31" t="str">
        <f t="shared" si="199"/>
        <v/>
      </c>
      <c r="Y883" s="31" t="str">
        <f t="shared" si="206"/>
        <v/>
      </c>
    </row>
    <row r="884" spans="1:25" x14ac:dyDescent="0.2">
      <c r="A884" s="127"/>
      <c r="B884" s="82" t="str">
        <f t="shared" si="195"/>
        <v/>
      </c>
      <c r="C884" s="82" t="str">
        <f t="shared" si="196"/>
        <v/>
      </c>
      <c r="D884" s="127"/>
      <c r="E884" s="82" t="str">
        <f t="shared" si="200"/>
        <v/>
      </c>
      <c r="F884" s="82" t="str">
        <f t="shared" si="201"/>
        <v/>
      </c>
      <c r="G884" s="127"/>
      <c r="H884" s="75" t="str">
        <f t="shared" si="202"/>
        <v/>
      </c>
      <c r="I884" s="127"/>
      <c r="J884" s="75" t="str">
        <f t="shared" si="207"/>
        <v/>
      </c>
      <c r="K884" s="127"/>
      <c r="L884" s="31">
        <v>879</v>
      </c>
      <c r="M884" s="31">
        <f t="shared" si="208"/>
        <v>294</v>
      </c>
      <c r="N884" s="31">
        <f t="shared" si="203"/>
        <v>0</v>
      </c>
      <c r="O884" s="31" t="str">
        <f>IF(LEN(Q884)=0,"",DEC2HEX(MOD(HEX2DEC(INDEX(Assembler!$D$13:$D$512,M884))+N884,65536),4))</f>
        <v/>
      </c>
      <c r="P884" s="78" t="str">
        <f t="shared" si="204"/>
        <v/>
      </c>
      <c r="Q884" s="31" t="str">
        <f>INDEX(Assembler!$E$13:$G$512,M884,N884+1)</f>
        <v/>
      </c>
      <c r="R884" s="81"/>
      <c r="S884" s="31" t="str">
        <f t="shared" si="205"/>
        <v/>
      </c>
      <c r="T884" s="31">
        <f t="shared" si="209"/>
        <v>1</v>
      </c>
      <c r="U884" s="31" t="str">
        <f t="shared" si="197"/>
        <v/>
      </c>
      <c r="V884" s="31" t="str">
        <f t="shared" si="198"/>
        <v/>
      </c>
      <c r="W884" s="31" t="str">
        <f>IF(LEN(U884)=0,"",SUM(T$5:T884))</f>
        <v/>
      </c>
      <c r="X884" s="31" t="str">
        <f t="shared" si="199"/>
        <v/>
      </c>
      <c r="Y884" s="31" t="str">
        <f t="shared" si="206"/>
        <v/>
      </c>
    </row>
    <row r="885" spans="1:25" x14ac:dyDescent="0.2">
      <c r="A885" s="127"/>
      <c r="B885" s="82" t="str">
        <f t="shared" si="195"/>
        <v/>
      </c>
      <c r="C885" s="82" t="str">
        <f t="shared" si="196"/>
        <v/>
      </c>
      <c r="D885" s="127"/>
      <c r="E885" s="82" t="str">
        <f t="shared" si="200"/>
        <v/>
      </c>
      <c r="F885" s="82" t="str">
        <f t="shared" si="201"/>
        <v/>
      </c>
      <c r="G885" s="127"/>
      <c r="H885" s="75" t="str">
        <f t="shared" si="202"/>
        <v/>
      </c>
      <c r="I885" s="127"/>
      <c r="J885" s="75" t="str">
        <f t="shared" si="207"/>
        <v/>
      </c>
      <c r="K885" s="127"/>
      <c r="L885" s="31">
        <v>880</v>
      </c>
      <c r="M885" s="31">
        <f t="shared" si="208"/>
        <v>294</v>
      </c>
      <c r="N885" s="31">
        <f t="shared" si="203"/>
        <v>1</v>
      </c>
      <c r="O885" s="31" t="str">
        <f>IF(LEN(Q885)=0,"",DEC2HEX(MOD(HEX2DEC(INDEX(Assembler!$D$13:$D$512,M885))+N885,65536),4))</f>
        <v/>
      </c>
      <c r="P885" s="78" t="str">
        <f t="shared" si="204"/>
        <v/>
      </c>
      <c r="Q885" s="31" t="str">
        <f>INDEX(Assembler!$E$13:$G$512,M885,N885+1)</f>
        <v/>
      </c>
      <c r="R885" s="81"/>
      <c r="S885" s="31" t="str">
        <f t="shared" si="205"/>
        <v/>
      </c>
      <c r="T885" s="31">
        <f t="shared" si="209"/>
        <v>1</v>
      </c>
      <c r="U885" s="31" t="str">
        <f t="shared" si="197"/>
        <v/>
      </c>
      <c r="V885" s="31" t="str">
        <f t="shared" si="198"/>
        <v/>
      </c>
      <c r="W885" s="31" t="str">
        <f>IF(LEN(U885)=0,"",SUM(T$5:T885))</f>
        <v/>
      </c>
      <c r="X885" s="31" t="str">
        <f t="shared" si="199"/>
        <v/>
      </c>
      <c r="Y885" s="31" t="str">
        <f t="shared" si="206"/>
        <v/>
      </c>
    </row>
    <row r="886" spans="1:25" x14ac:dyDescent="0.2">
      <c r="A886" s="127"/>
      <c r="B886" s="82" t="str">
        <f t="shared" si="195"/>
        <v/>
      </c>
      <c r="C886" s="82" t="str">
        <f t="shared" si="196"/>
        <v/>
      </c>
      <c r="D886" s="127"/>
      <c r="E886" s="82" t="str">
        <f t="shared" si="200"/>
        <v/>
      </c>
      <c r="F886" s="82" t="str">
        <f t="shared" si="201"/>
        <v/>
      </c>
      <c r="G886" s="127"/>
      <c r="H886" s="75" t="str">
        <f t="shared" si="202"/>
        <v/>
      </c>
      <c r="I886" s="127"/>
      <c r="J886" s="75" t="str">
        <f t="shared" si="207"/>
        <v/>
      </c>
      <c r="K886" s="127"/>
      <c r="L886" s="31">
        <v>881</v>
      </c>
      <c r="M886" s="31">
        <f t="shared" si="208"/>
        <v>294</v>
      </c>
      <c r="N886" s="31">
        <f t="shared" si="203"/>
        <v>2</v>
      </c>
      <c r="O886" s="31" t="str">
        <f>IF(LEN(Q886)=0,"",DEC2HEX(MOD(HEX2DEC(INDEX(Assembler!$D$13:$D$512,M886))+N886,65536),4))</f>
        <v/>
      </c>
      <c r="P886" s="78" t="str">
        <f t="shared" si="204"/>
        <v/>
      </c>
      <c r="Q886" s="31" t="str">
        <f>INDEX(Assembler!$E$13:$G$512,M886,N886+1)</f>
        <v/>
      </c>
      <c r="R886" s="81"/>
      <c r="S886" s="31" t="str">
        <f t="shared" si="205"/>
        <v/>
      </c>
      <c r="T886" s="31">
        <f t="shared" si="209"/>
        <v>1</v>
      </c>
      <c r="U886" s="31" t="str">
        <f t="shared" si="197"/>
        <v/>
      </c>
      <c r="V886" s="31" t="str">
        <f t="shared" si="198"/>
        <v/>
      </c>
      <c r="W886" s="31" t="str">
        <f>IF(LEN(U886)=0,"",SUM(T$5:T886))</f>
        <v/>
      </c>
      <c r="X886" s="31" t="str">
        <f t="shared" si="199"/>
        <v/>
      </c>
      <c r="Y886" s="31" t="str">
        <f t="shared" si="206"/>
        <v/>
      </c>
    </row>
    <row r="887" spans="1:25" x14ac:dyDescent="0.2">
      <c r="A887" s="127"/>
      <c r="B887" s="82" t="str">
        <f t="shared" si="195"/>
        <v/>
      </c>
      <c r="C887" s="82" t="str">
        <f t="shared" si="196"/>
        <v/>
      </c>
      <c r="D887" s="127"/>
      <c r="E887" s="82" t="str">
        <f t="shared" si="200"/>
        <v/>
      </c>
      <c r="F887" s="82" t="str">
        <f t="shared" si="201"/>
        <v/>
      </c>
      <c r="G887" s="127"/>
      <c r="H887" s="75" t="str">
        <f t="shared" si="202"/>
        <v/>
      </c>
      <c r="I887" s="127"/>
      <c r="J887" s="75" t="str">
        <f t="shared" si="207"/>
        <v/>
      </c>
      <c r="K887" s="127"/>
      <c r="L887" s="31">
        <v>882</v>
      </c>
      <c r="M887" s="31">
        <f t="shared" si="208"/>
        <v>295</v>
      </c>
      <c r="N887" s="31">
        <f t="shared" si="203"/>
        <v>0</v>
      </c>
      <c r="O887" s="31" t="str">
        <f>IF(LEN(Q887)=0,"",DEC2HEX(MOD(HEX2DEC(INDEX(Assembler!$D$13:$D$512,M887))+N887,65536),4))</f>
        <v/>
      </c>
      <c r="P887" s="78" t="str">
        <f t="shared" si="204"/>
        <v/>
      </c>
      <c r="Q887" s="31" t="str">
        <f>INDEX(Assembler!$E$13:$G$512,M887,N887+1)</f>
        <v/>
      </c>
      <c r="R887" s="81"/>
      <c r="S887" s="31" t="str">
        <f t="shared" si="205"/>
        <v/>
      </c>
      <c r="T887" s="31">
        <f t="shared" si="209"/>
        <v>1</v>
      </c>
      <c r="U887" s="31" t="str">
        <f t="shared" si="197"/>
        <v/>
      </c>
      <c r="V887" s="31" t="str">
        <f t="shared" si="198"/>
        <v/>
      </c>
      <c r="W887" s="31" t="str">
        <f>IF(LEN(U887)=0,"",SUM(T$5:T887))</f>
        <v/>
      </c>
      <c r="X887" s="31" t="str">
        <f t="shared" si="199"/>
        <v/>
      </c>
      <c r="Y887" s="31" t="str">
        <f t="shared" si="206"/>
        <v/>
      </c>
    </row>
    <row r="888" spans="1:25" x14ac:dyDescent="0.2">
      <c r="A888" s="127"/>
      <c r="B888" s="82" t="str">
        <f t="shared" si="195"/>
        <v/>
      </c>
      <c r="C888" s="82" t="str">
        <f t="shared" si="196"/>
        <v/>
      </c>
      <c r="D888" s="127"/>
      <c r="E888" s="82" t="str">
        <f t="shared" si="200"/>
        <v/>
      </c>
      <c r="F888" s="82" t="str">
        <f t="shared" si="201"/>
        <v/>
      </c>
      <c r="G888" s="127"/>
      <c r="H888" s="75" t="str">
        <f t="shared" si="202"/>
        <v/>
      </c>
      <c r="I888" s="127"/>
      <c r="J888" s="75" t="str">
        <f t="shared" si="207"/>
        <v/>
      </c>
      <c r="K888" s="127"/>
      <c r="L888" s="31">
        <v>883</v>
      </c>
      <c r="M888" s="31">
        <f t="shared" si="208"/>
        <v>295</v>
      </c>
      <c r="N888" s="31">
        <f t="shared" si="203"/>
        <v>1</v>
      </c>
      <c r="O888" s="31" t="str">
        <f>IF(LEN(Q888)=0,"",DEC2HEX(MOD(HEX2DEC(INDEX(Assembler!$D$13:$D$512,M888))+N888,65536),4))</f>
        <v/>
      </c>
      <c r="P888" s="78" t="str">
        <f t="shared" si="204"/>
        <v/>
      </c>
      <c r="Q888" s="31" t="str">
        <f>INDEX(Assembler!$E$13:$G$512,M888,N888+1)</f>
        <v/>
      </c>
      <c r="R888" s="81"/>
      <c r="S888" s="31" t="str">
        <f t="shared" si="205"/>
        <v/>
      </c>
      <c r="T888" s="31">
        <f t="shared" si="209"/>
        <v>1</v>
      </c>
      <c r="U888" s="31" t="str">
        <f t="shared" si="197"/>
        <v/>
      </c>
      <c r="V888" s="31" t="str">
        <f t="shared" si="198"/>
        <v/>
      </c>
      <c r="W888" s="31" t="str">
        <f>IF(LEN(U888)=0,"",SUM(T$5:T888))</f>
        <v/>
      </c>
      <c r="X888" s="31" t="str">
        <f t="shared" si="199"/>
        <v/>
      </c>
      <c r="Y888" s="31" t="str">
        <f t="shared" si="206"/>
        <v/>
      </c>
    </row>
    <row r="889" spans="1:25" x14ac:dyDescent="0.2">
      <c r="A889" s="127"/>
      <c r="B889" s="82" t="str">
        <f t="shared" si="195"/>
        <v/>
      </c>
      <c r="C889" s="82" t="str">
        <f t="shared" si="196"/>
        <v/>
      </c>
      <c r="D889" s="127"/>
      <c r="E889" s="82" t="str">
        <f t="shared" si="200"/>
        <v/>
      </c>
      <c r="F889" s="82" t="str">
        <f t="shared" si="201"/>
        <v/>
      </c>
      <c r="G889" s="127"/>
      <c r="H889" s="75" t="str">
        <f t="shared" si="202"/>
        <v/>
      </c>
      <c r="I889" s="127"/>
      <c r="J889" s="75" t="str">
        <f t="shared" si="207"/>
        <v/>
      </c>
      <c r="K889" s="127"/>
      <c r="L889" s="31">
        <v>884</v>
      </c>
      <c r="M889" s="31">
        <f t="shared" si="208"/>
        <v>295</v>
      </c>
      <c r="N889" s="31">
        <f t="shared" si="203"/>
        <v>2</v>
      </c>
      <c r="O889" s="31" t="str">
        <f>IF(LEN(Q889)=0,"",DEC2HEX(MOD(HEX2DEC(INDEX(Assembler!$D$13:$D$512,M889))+N889,65536),4))</f>
        <v/>
      </c>
      <c r="P889" s="78" t="str">
        <f t="shared" si="204"/>
        <v/>
      </c>
      <c r="Q889" s="31" t="str">
        <f>INDEX(Assembler!$E$13:$G$512,M889,N889+1)</f>
        <v/>
      </c>
      <c r="R889" s="81"/>
      <c r="S889" s="31" t="str">
        <f t="shared" si="205"/>
        <v/>
      </c>
      <c r="T889" s="31">
        <f t="shared" si="209"/>
        <v>1</v>
      </c>
      <c r="U889" s="31" t="str">
        <f t="shared" si="197"/>
        <v/>
      </c>
      <c r="V889" s="31" t="str">
        <f t="shared" si="198"/>
        <v/>
      </c>
      <c r="W889" s="31" t="str">
        <f>IF(LEN(U889)=0,"",SUM(T$5:T889))</f>
        <v/>
      </c>
      <c r="X889" s="31" t="str">
        <f t="shared" si="199"/>
        <v/>
      </c>
      <c r="Y889" s="31" t="str">
        <f t="shared" si="206"/>
        <v/>
      </c>
    </row>
    <row r="890" spans="1:25" x14ac:dyDescent="0.2">
      <c r="A890" s="127"/>
      <c r="B890" s="82" t="str">
        <f t="shared" si="195"/>
        <v/>
      </c>
      <c r="C890" s="82" t="str">
        <f t="shared" si="196"/>
        <v/>
      </c>
      <c r="D890" s="127"/>
      <c r="E890" s="82" t="str">
        <f t="shared" si="200"/>
        <v/>
      </c>
      <c r="F890" s="82" t="str">
        <f t="shared" si="201"/>
        <v/>
      </c>
      <c r="G890" s="127"/>
      <c r="H890" s="75" t="str">
        <f t="shared" si="202"/>
        <v/>
      </c>
      <c r="I890" s="127"/>
      <c r="J890" s="75" t="str">
        <f t="shared" si="207"/>
        <v/>
      </c>
      <c r="K890" s="127"/>
      <c r="L890" s="31">
        <v>885</v>
      </c>
      <c r="M890" s="31">
        <f t="shared" si="208"/>
        <v>296</v>
      </c>
      <c r="N890" s="31">
        <f t="shared" si="203"/>
        <v>0</v>
      </c>
      <c r="O890" s="31" t="str">
        <f>IF(LEN(Q890)=0,"",DEC2HEX(MOD(HEX2DEC(INDEX(Assembler!$D$13:$D$512,M890))+N890,65536),4))</f>
        <v/>
      </c>
      <c r="P890" s="78" t="str">
        <f t="shared" si="204"/>
        <v/>
      </c>
      <c r="Q890" s="31" t="str">
        <f>INDEX(Assembler!$E$13:$G$512,M890,N890+1)</f>
        <v/>
      </c>
      <c r="R890" s="81"/>
      <c r="S890" s="31" t="str">
        <f t="shared" si="205"/>
        <v/>
      </c>
      <c r="T890" s="31">
        <f t="shared" si="209"/>
        <v>1</v>
      </c>
      <c r="U890" s="31" t="str">
        <f t="shared" si="197"/>
        <v/>
      </c>
      <c r="V890" s="31" t="str">
        <f t="shared" si="198"/>
        <v/>
      </c>
      <c r="W890" s="31" t="str">
        <f>IF(LEN(U890)=0,"",SUM(T$5:T890))</f>
        <v/>
      </c>
      <c r="X890" s="31" t="str">
        <f t="shared" si="199"/>
        <v/>
      </c>
      <c r="Y890" s="31" t="str">
        <f t="shared" si="206"/>
        <v/>
      </c>
    </row>
    <row r="891" spans="1:25" x14ac:dyDescent="0.2">
      <c r="A891" s="127"/>
      <c r="B891" s="82" t="str">
        <f t="shared" si="195"/>
        <v/>
      </c>
      <c r="C891" s="82" t="str">
        <f t="shared" si="196"/>
        <v/>
      </c>
      <c r="D891" s="127"/>
      <c r="E891" s="82" t="str">
        <f t="shared" si="200"/>
        <v/>
      </c>
      <c r="F891" s="82" t="str">
        <f t="shared" si="201"/>
        <v/>
      </c>
      <c r="G891" s="127"/>
      <c r="H891" s="75" t="str">
        <f t="shared" si="202"/>
        <v/>
      </c>
      <c r="I891" s="127"/>
      <c r="J891" s="75" t="str">
        <f t="shared" si="207"/>
        <v/>
      </c>
      <c r="K891" s="127"/>
      <c r="L891" s="31">
        <v>886</v>
      </c>
      <c r="M891" s="31">
        <f t="shared" si="208"/>
        <v>296</v>
      </c>
      <c r="N891" s="31">
        <f t="shared" si="203"/>
        <v>1</v>
      </c>
      <c r="O891" s="31" t="str">
        <f>IF(LEN(Q891)=0,"",DEC2HEX(MOD(HEX2DEC(INDEX(Assembler!$D$13:$D$512,M891))+N891,65536),4))</f>
        <v/>
      </c>
      <c r="P891" s="78" t="str">
        <f t="shared" si="204"/>
        <v/>
      </c>
      <c r="Q891" s="31" t="str">
        <f>INDEX(Assembler!$E$13:$G$512,M891,N891+1)</f>
        <v/>
      </c>
      <c r="R891" s="81"/>
      <c r="S891" s="31" t="str">
        <f t="shared" si="205"/>
        <v/>
      </c>
      <c r="T891" s="31">
        <f t="shared" si="209"/>
        <v>1</v>
      </c>
      <c r="U891" s="31" t="str">
        <f t="shared" si="197"/>
        <v/>
      </c>
      <c r="V891" s="31" t="str">
        <f t="shared" si="198"/>
        <v/>
      </c>
      <c r="W891" s="31" t="str">
        <f>IF(LEN(U891)=0,"",SUM(T$5:T891))</f>
        <v/>
      </c>
      <c r="X891" s="31" t="str">
        <f t="shared" si="199"/>
        <v/>
      </c>
      <c r="Y891" s="31" t="str">
        <f t="shared" si="206"/>
        <v/>
      </c>
    </row>
    <row r="892" spans="1:25" x14ac:dyDescent="0.2">
      <c r="A892" s="127"/>
      <c r="B892" s="82" t="str">
        <f t="shared" si="195"/>
        <v/>
      </c>
      <c r="C892" s="82" t="str">
        <f t="shared" si="196"/>
        <v/>
      </c>
      <c r="D892" s="127"/>
      <c r="E892" s="82" t="str">
        <f t="shared" si="200"/>
        <v/>
      </c>
      <c r="F892" s="82" t="str">
        <f t="shared" si="201"/>
        <v/>
      </c>
      <c r="G892" s="127"/>
      <c r="H892" s="75" t="str">
        <f t="shared" si="202"/>
        <v/>
      </c>
      <c r="I892" s="127"/>
      <c r="J892" s="75" t="str">
        <f t="shared" si="207"/>
        <v/>
      </c>
      <c r="K892" s="127"/>
      <c r="L892" s="31">
        <v>887</v>
      </c>
      <c r="M892" s="31">
        <f t="shared" si="208"/>
        <v>296</v>
      </c>
      <c r="N892" s="31">
        <f t="shared" si="203"/>
        <v>2</v>
      </c>
      <c r="O892" s="31" t="str">
        <f>IF(LEN(Q892)=0,"",DEC2HEX(MOD(HEX2DEC(INDEX(Assembler!$D$13:$D$512,M892))+N892,65536),4))</f>
        <v/>
      </c>
      <c r="P892" s="78" t="str">
        <f t="shared" si="204"/>
        <v/>
      </c>
      <c r="Q892" s="31" t="str">
        <f>INDEX(Assembler!$E$13:$G$512,M892,N892+1)</f>
        <v/>
      </c>
      <c r="R892" s="81"/>
      <c r="S892" s="31" t="str">
        <f t="shared" si="205"/>
        <v/>
      </c>
      <c r="T892" s="31">
        <f t="shared" si="209"/>
        <v>1</v>
      </c>
      <c r="U892" s="31" t="str">
        <f t="shared" si="197"/>
        <v/>
      </c>
      <c r="V892" s="31" t="str">
        <f t="shared" si="198"/>
        <v/>
      </c>
      <c r="W892" s="31" t="str">
        <f>IF(LEN(U892)=0,"",SUM(T$5:T892))</f>
        <v/>
      </c>
      <c r="X892" s="31" t="str">
        <f t="shared" si="199"/>
        <v/>
      </c>
      <c r="Y892" s="31" t="str">
        <f t="shared" si="206"/>
        <v/>
      </c>
    </row>
    <row r="893" spans="1:25" x14ac:dyDescent="0.2">
      <c r="A893" s="127"/>
      <c r="B893" s="82" t="str">
        <f t="shared" si="195"/>
        <v/>
      </c>
      <c r="C893" s="82" t="str">
        <f t="shared" si="196"/>
        <v/>
      </c>
      <c r="D893" s="127"/>
      <c r="E893" s="82" t="str">
        <f t="shared" si="200"/>
        <v/>
      </c>
      <c r="F893" s="82" t="str">
        <f t="shared" si="201"/>
        <v/>
      </c>
      <c r="G893" s="127"/>
      <c r="H893" s="75" t="str">
        <f t="shared" si="202"/>
        <v/>
      </c>
      <c r="I893" s="127"/>
      <c r="J893" s="75" t="str">
        <f t="shared" si="207"/>
        <v/>
      </c>
      <c r="K893" s="127"/>
      <c r="L893" s="31">
        <v>888</v>
      </c>
      <c r="M893" s="31">
        <f t="shared" si="208"/>
        <v>297</v>
      </c>
      <c r="N893" s="31">
        <f t="shared" si="203"/>
        <v>0</v>
      </c>
      <c r="O893" s="31" t="str">
        <f>IF(LEN(Q893)=0,"",DEC2HEX(MOD(HEX2DEC(INDEX(Assembler!$D$13:$D$512,M893))+N893,65536),4))</f>
        <v/>
      </c>
      <c r="P893" s="78" t="str">
        <f t="shared" si="204"/>
        <v/>
      </c>
      <c r="Q893" s="31" t="str">
        <f>INDEX(Assembler!$E$13:$G$512,M893,N893+1)</f>
        <v/>
      </c>
      <c r="R893" s="81"/>
      <c r="S893" s="31" t="str">
        <f t="shared" si="205"/>
        <v/>
      </c>
      <c r="T893" s="31">
        <f t="shared" si="209"/>
        <v>1</v>
      </c>
      <c r="U893" s="31" t="str">
        <f t="shared" si="197"/>
        <v/>
      </c>
      <c r="V893" s="31" t="str">
        <f t="shared" si="198"/>
        <v/>
      </c>
      <c r="W893" s="31" t="str">
        <f>IF(LEN(U893)=0,"",SUM(T$5:T893))</f>
        <v/>
      </c>
      <c r="X893" s="31" t="str">
        <f t="shared" si="199"/>
        <v/>
      </c>
      <c r="Y893" s="31" t="str">
        <f t="shared" si="206"/>
        <v/>
      </c>
    </row>
    <row r="894" spans="1:25" x14ac:dyDescent="0.2">
      <c r="A894" s="127"/>
      <c r="B894" s="82" t="str">
        <f t="shared" si="195"/>
        <v/>
      </c>
      <c r="C894" s="82" t="str">
        <f t="shared" si="196"/>
        <v/>
      </c>
      <c r="D894" s="127"/>
      <c r="E894" s="82" t="str">
        <f t="shared" si="200"/>
        <v/>
      </c>
      <c r="F894" s="82" t="str">
        <f t="shared" si="201"/>
        <v/>
      </c>
      <c r="G894" s="127"/>
      <c r="H894" s="75" t="str">
        <f t="shared" si="202"/>
        <v/>
      </c>
      <c r="I894" s="127"/>
      <c r="J894" s="75" t="str">
        <f t="shared" si="207"/>
        <v/>
      </c>
      <c r="K894" s="127"/>
      <c r="L894" s="31">
        <v>889</v>
      </c>
      <c r="M894" s="31">
        <f t="shared" si="208"/>
        <v>297</v>
      </c>
      <c r="N894" s="31">
        <f t="shared" si="203"/>
        <v>1</v>
      </c>
      <c r="O894" s="31" t="str">
        <f>IF(LEN(Q894)=0,"",DEC2HEX(MOD(HEX2DEC(INDEX(Assembler!$D$13:$D$512,M894))+N894,65536),4))</f>
        <v/>
      </c>
      <c r="P894" s="78" t="str">
        <f t="shared" si="204"/>
        <v/>
      </c>
      <c r="Q894" s="31" t="str">
        <f>INDEX(Assembler!$E$13:$G$512,M894,N894+1)</f>
        <v/>
      </c>
      <c r="R894" s="81"/>
      <c r="S894" s="31" t="str">
        <f t="shared" si="205"/>
        <v/>
      </c>
      <c r="T894" s="31">
        <f t="shared" si="209"/>
        <v>1</v>
      </c>
      <c r="U894" s="31" t="str">
        <f t="shared" si="197"/>
        <v/>
      </c>
      <c r="V894" s="31" t="str">
        <f t="shared" si="198"/>
        <v/>
      </c>
      <c r="W894" s="31" t="str">
        <f>IF(LEN(U894)=0,"",SUM(T$5:T894))</f>
        <v/>
      </c>
      <c r="X894" s="31" t="str">
        <f t="shared" si="199"/>
        <v/>
      </c>
      <c r="Y894" s="31" t="str">
        <f t="shared" si="206"/>
        <v/>
      </c>
    </row>
    <row r="895" spans="1:25" x14ac:dyDescent="0.2">
      <c r="A895" s="127"/>
      <c r="B895" s="82" t="str">
        <f t="shared" si="195"/>
        <v/>
      </c>
      <c r="C895" s="82" t="str">
        <f t="shared" si="196"/>
        <v/>
      </c>
      <c r="D895" s="127"/>
      <c r="E895" s="82" t="str">
        <f t="shared" si="200"/>
        <v/>
      </c>
      <c r="F895" s="82" t="str">
        <f t="shared" si="201"/>
        <v/>
      </c>
      <c r="G895" s="127"/>
      <c r="H895" s="75" t="str">
        <f t="shared" si="202"/>
        <v/>
      </c>
      <c r="I895" s="127"/>
      <c r="J895" s="75" t="str">
        <f t="shared" si="207"/>
        <v/>
      </c>
      <c r="K895" s="127"/>
      <c r="L895" s="31">
        <v>890</v>
      </c>
      <c r="M895" s="31">
        <f t="shared" si="208"/>
        <v>297</v>
      </c>
      <c r="N895" s="31">
        <f t="shared" si="203"/>
        <v>2</v>
      </c>
      <c r="O895" s="31" t="str">
        <f>IF(LEN(Q895)=0,"",DEC2HEX(MOD(HEX2DEC(INDEX(Assembler!$D$13:$D$512,M895))+N895,65536),4))</f>
        <v/>
      </c>
      <c r="P895" s="78" t="str">
        <f t="shared" si="204"/>
        <v/>
      </c>
      <c r="Q895" s="31" t="str">
        <f>INDEX(Assembler!$E$13:$G$512,M895,N895+1)</f>
        <v/>
      </c>
      <c r="R895" s="81"/>
      <c r="S895" s="31" t="str">
        <f t="shared" si="205"/>
        <v/>
      </c>
      <c r="T895" s="31">
        <f t="shared" si="209"/>
        <v>1</v>
      </c>
      <c r="U895" s="31" t="str">
        <f t="shared" si="197"/>
        <v/>
      </c>
      <c r="V895" s="31" t="str">
        <f t="shared" si="198"/>
        <v/>
      </c>
      <c r="W895" s="31" t="str">
        <f>IF(LEN(U895)=0,"",SUM(T$5:T895))</f>
        <v/>
      </c>
      <c r="X895" s="31" t="str">
        <f t="shared" si="199"/>
        <v/>
      </c>
      <c r="Y895" s="31" t="str">
        <f t="shared" si="206"/>
        <v/>
      </c>
    </row>
    <row r="896" spans="1:25" x14ac:dyDescent="0.2">
      <c r="A896" s="127"/>
      <c r="B896" s="82" t="str">
        <f t="shared" si="195"/>
        <v/>
      </c>
      <c r="C896" s="82" t="str">
        <f t="shared" si="196"/>
        <v/>
      </c>
      <c r="D896" s="127"/>
      <c r="E896" s="82" t="str">
        <f t="shared" si="200"/>
        <v/>
      </c>
      <c r="F896" s="82" t="str">
        <f t="shared" si="201"/>
        <v/>
      </c>
      <c r="G896" s="127"/>
      <c r="H896" s="75" t="str">
        <f t="shared" si="202"/>
        <v/>
      </c>
      <c r="I896" s="127"/>
      <c r="J896" s="75" t="str">
        <f t="shared" si="207"/>
        <v/>
      </c>
      <c r="K896" s="127"/>
      <c r="L896" s="31">
        <v>891</v>
      </c>
      <c r="M896" s="31">
        <f t="shared" si="208"/>
        <v>298</v>
      </c>
      <c r="N896" s="31">
        <f t="shared" si="203"/>
        <v>0</v>
      </c>
      <c r="O896" s="31" t="str">
        <f>IF(LEN(Q896)=0,"",DEC2HEX(MOD(HEX2DEC(INDEX(Assembler!$D$13:$D$512,M896))+N896,65536),4))</f>
        <v/>
      </c>
      <c r="P896" s="78" t="str">
        <f t="shared" si="204"/>
        <v/>
      </c>
      <c r="Q896" s="31" t="str">
        <f>INDEX(Assembler!$E$13:$G$512,M896,N896+1)</f>
        <v/>
      </c>
      <c r="R896" s="81"/>
      <c r="S896" s="31" t="str">
        <f t="shared" si="205"/>
        <v/>
      </c>
      <c r="T896" s="31">
        <f t="shared" si="209"/>
        <v>1</v>
      </c>
      <c r="U896" s="31" t="str">
        <f t="shared" si="197"/>
        <v/>
      </c>
      <c r="V896" s="31" t="str">
        <f t="shared" si="198"/>
        <v/>
      </c>
      <c r="W896" s="31" t="str">
        <f>IF(LEN(U896)=0,"",SUM(T$5:T896))</f>
        <v/>
      </c>
      <c r="X896" s="31" t="str">
        <f t="shared" si="199"/>
        <v/>
      </c>
      <c r="Y896" s="31" t="str">
        <f t="shared" si="206"/>
        <v/>
      </c>
    </row>
    <row r="897" spans="1:25" x14ac:dyDescent="0.2">
      <c r="A897" s="127"/>
      <c r="B897" s="82" t="str">
        <f t="shared" si="195"/>
        <v/>
      </c>
      <c r="C897" s="82" t="str">
        <f t="shared" si="196"/>
        <v/>
      </c>
      <c r="D897" s="127"/>
      <c r="E897" s="82" t="str">
        <f t="shared" si="200"/>
        <v/>
      </c>
      <c r="F897" s="82" t="str">
        <f t="shared" si="201"/>
        <v/>
      </c>
      <c r="G897" s="127"/>
      <c r="H897" s="75" t="str">
        <f t="shared" si="202"/>
        <v/>
      </c>
      <c r="I897" s="127"/>
      <c r="J897" s="75" t="str">
        <f t="shared" si="207"/>
        <v/>
      </c>
      <c r="K897" s="127"/>
      <c r="L897" s="31">
        <v>892</v>
      </c>
      <c r="M897" s="31">
        <f t="shared" si="208"/>
        <v>298</v>
      </c>
      <c r="N897" s="31">
        <f t="shared" si="203"/>
        <v>1</v>
      </c>
      <c r="O897" s="31" t="str">
        <f>IF(LEN(Q897)=0,"",DEC2HEX(MOD(HEX2DEC(INDEX(Assembler!$D$13:$D$512,M897))+N897,65536),4))</f>
        <v/>
      </c>
      <c r="P897" s="78" t="str">
        <f t="shared" si="204"/>
        <v/>
      </c>
      <c r="Q897" s="31" t="str">
        <f>INDEX(Assembler!$E$13:$G$512,M897,N897+1)</f>
        <v/>
      </c>
      <c r="R897" s="81"/>
      <c r="S897" s="31" t="str">
        <f t="shared" si="205"/>
        <v/>
      </c>
      <c r="T897" s="31">
        <f t="shared" si="209"/>
        <v>1</v>
      </c>
      <c r="U897" s="31" t="str">
        <f t="shared" si="197"/>
        <v/>
      </c>
      <c r="V897" s="31" t="str">
        <f t="shared" si="198"/>
        <v/>
      </c>
      <c r="W897" s="31" t="str">
        <f>IF(LEN(U897)=0,"",SUM(T$5:T897))</f>
        <v/>
      </c>
      <c r="X897" s="31" t="str">
        <f t="shared" si="199"/>
        <v/>
      </c>
      <c r="Y897" s="31" t="str">
        <f t="shared" si="206"/>
        <v/>
      </c>
    </row>
    <row r="898" spans="1:25" x14ac:dyDescent="0.2">
      <c r="A898" s="127"/>
      <c r="B898" s="82" t="str">
        <f t="shared" si="195"/>
        <v/>
      </c>
      <c r="C898" s="82" t="str">
        <f t="shared" si="196"/>
        <v/>
      </c>
      <c r="D898" s="127"/>
      <c r="E898" s="82" t="str">
        <f t="shared" si="200"/>
        <v/>
      </c>
      <c r="F898" s="82" t="str">
        <f t="shared" si="201"/>
        <v/>
      </c>
      <c r="G898" s="127"/>
      <c r="H898" s="75" t="str">
        <f t="shared" si="202"/>
        <v/>
      </c>
      <c r="I898" s="127"/>
      <c r="J898" s="75" t="str">
        <f t="shared" si="207"/>
        <v/>
      </c>
      <c r="K898" s="127"/>
      <c r="L898" s="31">
        <v>893</v>
      </c>
      <c r="M898" s="31">
        <f t="shared" si="208"/>
        <v>298</v>
      </c>
      <c r="N898" s="31">
        <f t="shared" si="203"/>
        <v>2</v>
      </c>
      <c r="O898" s="31" t="str">
        <f>IF(LEN(Q898)=0,"",DEC2HEX(MOD(HEX2DEC(INDEX(Assembler!$D$13:$D$512,M898))+N898,65536),4))</f>
        <v/>
      </c>
      <c r="P898" s="78" t="str">
        <f t="shared" si="204"/>
        <v/>
      </c>
      <c r="Q898" s="31" t="str">
        <f>INDEX(Assembler!$E$13:$G$512,M898,N898+1)</f>
        <v/>
      </c>
      <c r="R898" s="81"/>
      <c r="S898" s="31" t="str">
        <f t="shared" si="205"/>
        <v/>
      </c>
      <c r="T898" s="31">
        <f t="shared" si="209"/>
        <v>1</v>
      </c>
      <c r="U898" s="31" t="str">
        <f t="shared" si="197"/>
        <v/>
      </c>
      <c r="V898" s="31" t="str">
        <f t="shared" si="198"/>
        <v/>
      </c>
      <c r="W898" s="31" t="str">
        <f>IF(LEN(U898)=0,"",SUM(T$5:T898))</f>
        <v/>
      </c>
      <c r="X898" s="31" t="str">
        <f t="shared" si="199"/>
        <v/>
      </c>
      <c r="Y898" s="31" t="str">
        <f t="shared" si="206"/>
        <v/>
      </c>
    </row>
    <row r="899" spans="1:25" x14ac:dyDescent="0.2">
      <c r="A899" s="127"/>
      <c r="B899" s="82" t="str">
        <f t="shared" si="195"/>
        <v/>
      </c>
      <c r="C899" s="82" t="str">
        <f t="shared" si="196"/>
        <v/>
      </c>
      <c r="D899" s="127"/>
      <c r="E899" s="82" t="str">
        <f t="shared" si="200"/>
        <v/>
      </c>
      <c r="F899" s="82" t="str">
        <f t="shared" si="201"/>
        <v/>
      </c>
      <c r="G899" s="127"/>
      <c r="H899" s="75" t="str">
        <f t="shared" si="202"/>
        <v/>
      </c>
      <c r="I899" s="127"/>
      <c r="J899" s="75" t="str">
        <f t="shared" si="207"/>
        <v/>
      </c>
      <c r="K899" s="127"/>
      <c r="L899" s="31">
        <v>894</v>
      </c>
      <c r="M899" s="31">
        <f t="shared" si="208"/>
        <v>299</v>
      </c>
      <c r="N899" s="31">
        <f t="shared" si="203"/>
        <v>0</v>
      </c>
      <c r="O899" s="31" t="str">
        <f>IF(LEN(Q899)=0,"",DEC2HEX(MOD(HEX2DEC(INDEX(Assembler!$D$13:$D$512,M899))+N899,65536),4))</f>
        <v/>
      </c>
      <c r="P899" s="78" t="str">
        <f t="shared" si="204"/>
        <v/>
      </c>
      <c r="Q899" s="31" t="str">
        <f>INDEX(Assembler!$E$13:$G$512,M899,N899+1)</f>
        <v/>
      </c>
      <c r="R899" s="81"/>
      <c r="S899" s="31" t="str">
        <f t="shared" si="205"/>
        <v/>
      </c>
      <c r="T899" s="31">
        <f t="shared" si="209"/>
        <v>1</v>
      </c>
      <c r="U899" s="31" t="str">
        <f t="shared" si="197"/>
        <v/>
      </c>
      <c r="V899" s="31" t="str">
        <f t="shared" si="198"/>
        <v/>
      </c>
      <c r="W899" s="31" t="str">
        <f>IF(LEN(U899)=0,"",SUM(T$5:T899))</f>
        <v/>
      </c>
      <c r="X899" s="31" t="str">
        <f t="shared" si="199"/>
        <v/>
      </c>
      <c r="Y899" s="31" t="str">
        <f t="shared" si="206"/>
        <v/>
      </c>
    </row>
    <row r="900" spans="1:25" x14ac:dyDescent="0.2">
      <c r="A900" s="127"/>
      <c r="B900" s="82" t="str">
        <f t="shared" si="195"/>
        <v/>
      </c>
      <c r="C900" s="82" t="str">
        <f t="shared" si="196"/>
        <v/>
      </c>
      <c r="D900" s="127"/>
      <c r="E900" s="82" t="str">
        <f t="shared" si="200"/>
        <v/>
      </c>
      <c r="F900" s="82" t="str">
        <f t="shared" si="201"/>
        <v/>
      </c>
      <c r="G900" s="127"/>
      <c r="H900" s="75" t="str">
        <f t="shared" si="202"/>
        <v/>
      </c>
      <c r="I900" s="127"/>
      <c r="J900" s="75" t="str">
        <f t="shared" si="207"/>
        <v/>
      </c>
      <c r="K900" s="127"/>
      <c r="L900" s="31">
        <v>895</v>
      </c>
      <c r="M900" s="31">
        <f t="shared" si="208"/>
        <v>299</v>
      </c>
      <c r="N900" s="31">
        <f t="shared" si="203"/>
        <v>1</v>
      </c>
      <c r="O900" s="31" t="str">
        <f>IF(LEN(Q900)=0,"",DEC2HEX(MOD(HEX2DEC(INDEX(Assembler!$D$13:$D$512,M900))+N900,65536),4))</f>
        <v/>
      </c>
      <c r="P900" s="78" t="str">
        <f t="shared" si="204"/>
        <v/>
      </c>
      <c r="Q900" s="31" t="str">
        <f>INDEX(Assembler!$E$13:$G$512,M900,N900+1)</f>
        <v/>
      </c>
      <c r="R900" s="81"/>
      <c r="S900" s="31" t="str">
        <f t="shared" si="205"/>
        <v/>
      </c>
      <c r="T900" s="31">
        <f t="shared" si="209"/>
        <v>1</v>
      </c>
      <c r="U900" s="31" t="str">
        <f t="shared" si="197"/>
        <v/>
      </c>
      <c r="V900" s="31" t="str">
        <f t="shared" si="198"/>
        <v/>
      </c>
      <c r="W900" s="31" t="str">
        <f>IF(LEN(U900)=0,"",SUM(T$5:T900))</f>
        <v/>
      </c>
      <c r="X900" s="31" t="str">
        <f t="shared" si="199"/>
        <v/>
      </c>
      <c r="Y900" s="31" t="str">
        <f t="shared" si="206"/>
        <v/>
      </c>
    </row>
    <row r="901" spans="1:25" x14ac:dyDescent="0.2">
      <c r="A901" s="127"/>
      <c r="B901" s="82" t="str">
        <f t="shared" ref="B901:B964" si="210">IF(LEN(S901)=0,"",DEC2HEX(S901,4))</f>
        <v/>
      </c>
      <c r="C901" s="82" t="str">
        <f t="shared" ref="C901:C964" si="211">IF(LEN(B901)=0,"",VLOOKUP(B901,$O$5:$Q$1494,3,0))</f>
        <v/>
      </c>
      <c r="D901" s="127"/>
      <c r="E901" s="82" t="str">
        <f t="shared" si="200"/>
        <v/>
      </c>
      <c r="F901" s="82" t="str">
        <f t="shared" si="201"/>
        <v/>
      </c>
      <c r="G901" s="127"/>
      <c r="H901" s="75" t="str">
        <f t="shared" si="202"/>
        <v/>
      </c>
      <c r="I901" s="127"/>
      <c r="J901" s="75" t="str">
        <f t="shared" si="207"/>
        <v/>
      </c>
      <c r="K901" s="127"/>
      <c r="L901" s="31">
        <v>896</v>
      </c>
      <c r="M901" s="31">
        <f t="shared" si="208"/>
        <v>299</v>
      </c>
      <c r="N901" s="31">
        <f t="shared" si="203"/>
        <v>2</v>
      </c>
      <c r="O901" s="31" t="str">
        <f>IF(LEN(Q901)=0,"",DEC2HEX(MOD(HEX2DEC(INDEX(Assembler!$D$13:$D$512,M901))+N901,65536),4))</f>
        <v/>
      </c>
      <c r="P901" s="78" t="str">
        <f t="shared" si="204"/>
        <v/>
      </c>
      <c r="Q901" s="31" t="str">
        <f>INDEX(Assembler!$E$13:$G$512,M901,N901+1)</f>
        <v/>
      </c>
      <c r="R901" s="81"/>
      <c r="S901" s="31" t="str">
        <f t="shared" si="205"/>
        <v/>
      </c>
      <c r="T901" s="31">
        <f t="shared" si="209"/>
        <v>1</v>
      </c>
      <c r="U901" s="31" t="str">
        <f t="shared" ref="U901:U964" si="212">IF(OR(LEN(S901)=0,T901=0),"",IF(T902=1,1,IF(T903=1,2,IF(T904=1,3,IF(T905=1,4,IF(T906=1,5,IF(T907=1,6,IF(T908=1,7,IF(T909=1,8,IF(T910=1,9,IF(T911=1,10,IF(T912=1,11,IF(T913=1,12,IF(T914=1,13,IF(T915=1,14,IF(T916=1,15,16))))))))))))))))</f>
        <v/>
      </c>
      <c r="V901" s="31" t="str">
        <f t="shared" ref="V901:V964" si="213">IF(OR(LEN(S901)=0,T901=0),"",MOD(U901+HEX2DEC(LEFT(B901,2))+HEX2DEC(RIGHT(B901,2))+HEX2DEC(C901)+IF(T902=1,0,HEX2DEC(C902)+IF(T903=1,0,HEX2DEC(C903)+IF(T904=1,0,HEX2DEC(C904)+IF(T905=1,0,HEX2DEC(C905)+IF(T906=1,0,HEX2DEC(C906)+IF(T907=1,0,HEX2DEC(C907)+IF(T908=1,0,HEX2DEC(C908)+IF(T909=1,0,HEX2DEC(C909)+IF(T910=1,0,HEX2DEC(C910)+IF(T911=1,0,HEX2DEC(C911)+IF(T912=1,0,HEX2DEC(C912)+IF(T913=1,0,HEX2DEC(C913)+IF(T914=1,0,HEX2DEC(C914)+IF(T915=1,0,HEX2DEC(C915)+IF(T916=1,0,HEX2DEC(C916)))))))))))))))),256))</f>
        <v/>
      </c>
      <c r="W901" s="31" t="str">
        <f>IF(LEN(U901)=0,"",SUM(T$5:T901))</f>
        <v/>
      </c>
      <c r="X901" s="31" t="str">
        <f t="shared" ref="X901:X964" si="214">IF(LEN(W901)=0,"",CONCATENATE(":",DEC2HEX(U901,2),B901,"00",C901,IF(U901&gt;1,C902,""),IF(U901&gt;2,C903,""),IF(U901&gt;3,C904,""),IF(U901&gt;4,C905,""),IF(U901&gt;5,C906,""),IF(U901&gt;6,C907,""),IF(U901&gt;7,C908,""),IF(U901&gt;8,C909,""),IF(U901&gt;9,C910,""),IF(U901&gt;10,C911,""),IF(U901&gt;11,C912,""),IF(U901&gt;12,C913,""),IF(U901&gt;13,C914,""),IF(U901&gt;14,C915,""),IF(U901&gt;15,C916,""),DEC2HEX(MOD(-V901,256),2)))</f>
        <v/>
      </c>
      <c r="Y901" s="31" t="str">
        <f t="shared" si="206"/>
        <v/>
      </c>
    </row>
    <row r="902" spans="1:25" x14ac:dyDescent="0.2">
      <c r="A902" s="127"/>
      <c r="B902" s="82" t="str">
        <f t="shared" si="210"/>
        <v/>
      </c>
      <c r="C902" s="82" t="str">
        <f t="shared" si="211"/>
        <v/>
      </c>
      <c r="D902" s="127"/>
      <c r="E902" s="82" t="str">
        <f t="shared" ref="E902:E965" si="215">IF(LEN(B902)=0,"",DEC2OCT(HEX2DEC(B902),6))</f>
        <v/>
      </c>
      <c r="F902" s="82" t="str">
        <f t="shared" ref="F902:F965" si="216">IF(LEN(C902)=0,"",DEC2OCT(HEX2DEC(C902),3))</f>
        <v/>
      </c>
      <c r="G902" s="127"/>
      <c r="H902" s="75" t="str">
        <f t="shared" ref="H902:H965" si="217">IF(ISNA(MATCH(L902+1,$W$5:$W$1504,0)),IF(ISNA(MATCH(L902,$W$5:$W$1504,0)),"",":0000000000"),VLOOKUP(L902+1,$W$5:$X$1504,2,0))</f>
        <v/>
      </c>
      <c r="I902" s="127"/>
      <c r="J902" s="75" t="str">
        <f t="shared" si="207"/>
        <v/>
      </c>
      <c r="K902" s="127"/>
      <c r="L902" s="31">
        <v>897</v>
      </c>
      <c r="M902" s="31">
        <f t="shared" si="208"/>
        <v>300</v>
      </c>
      <c r="N902" s="31">
        <f t="shared" ref="N902:N965" si="218">MOD(L902,3)</f>
        <v>0</v>
      </c>
      <c r="O902" s="31" t="str">
        <f>IF(LEN(Q902)=0,"",DEC2HEX(MOD(HEX2DEC(INDEX(Assembler!$D$13:$D$512,M902))+N902,65536),4))</f>
        <v/>
      </c>
      <c r="P902" s="78" t="str">
        <f t="shared" ref="P902:P965" si="219">IF(LEN(O902)=0,"",VALUE(HEX2DEC(O902)))</f>
        <v/>
      </c>
      <c r="Q902" s="31" t="str">
        <f>INDEX(Assembler!$E$13:$G$512,M902,N902+1)</f>
        <v/>
      </c>
      <c r="R902" s="81"/>
      <c r="S902" s="31" t="str">
        <f t="shared" ref="S902:S965" si="220">IF(ISNUMBER(SMALL($P$5:$P$1504,L902+1)),SMALL($P$5:$P$1504,L902+1),"")</f>
        <v/>
      </c>
      <c r="T902" s="31">
        <f t="shared" si="209"/>
        <v>1</v>
      </c>
      <c r="U902" s="31" t="str">
        <f t="shared" si="212"/>
        <v/>
      </c>
      <c r="V902" s="31" t="str">
        <f t="shared" si="213"/>
        <v/>
      </c>
      <c r="W902" s="31" t="str">
        <f>IF(LEN(U902)=0,"",SUM(T$5:T902))</f>
        <v/>
      </c>
      <c r="X902" s="31" t="str">
        <f t="shared" si="214"/>
        <v/>
      </c>
      <c r="Y902" s="31" t="str">
        <f t="shared" ref="Y902:Y965" si="221">IF(LEN(X902)=0,"",CONCATENATE(MID(X902,4,4),": ",MID(X902,10,2),IF(U902&gt;1,CONCATENATE(" ",MID(X902,12,2)),""),IF(U902&gt;2,CONCATENATE(" ",MID(X902,14,2)),""),IF(U902&gt;3,CONCATENATE(" ",MID(X902,16,2)),""),IF(U902&gt;4,CONCATENATE(" ",MID(X902,18,2)),""),IF(U902&gt;5,CONCATENATE(" ",MID(X902,20,2)),""),IF(U902&gt;6,CONCATENATE(" ",MID(X902,22,2)),""),IF(U902&gt;7,CONCATENATE(" ",MID(X902,24,2)),""),IF(U902&gt;8,CONCATENATE(" ",MID(X902,26,2)),""),IF(U902&gt;9,CONCATENATE(" ",MID(X902,28,2)),""),IF(U902&gt;10,CONCATENATE(" ",MID(X902,30,2)),""),IF(U902&gt;11,CONCATENATE(" ",MID(X902,32,2)),""),IF(U902&gt;12,CONCATENATE(" ",MID(X902,34,2)),""),IF(U902&gt;13,CONCATENATE(" ",MID(X902,36,2)),""),IF(U902&gt;14,CONCATENATE(" ",MID(X902,38,2)),""),IF(U902&gt;15,CONCATENATE(" ",MID(X902,40,2)),"")))</f>
        <v/>
      </c>
    </row>
    <row r="903" spans="1:25" x14ac:dyDescent="0.2">
      <c r="A903" s="127"/>
      <c r="B903" s="82" t="str">
        <f t="shared" si="210"/>
        <v/>
      </c>
      <c r="C903" s="82" t="str">
        <f t="shared" si="211"/>
        <v/>
      </c>
      <c r="D903" s="127"/>
      <c r="E903" s="82" t="str">
        <f t="shared" si="215"/>
        <v/>
      </c>
      <c r="F903" s="82" t="str">
        <f t="shared" si="216"/>
        <v/>
      </c>
      <c r="G903" s="127"/>
      <c r="H903" s="75" t="str">
        <f t="shared" si="217"/>
        <v/>
      </c>
      <c r="I903" s="127"/>
      <c r="J903" s="75" t="str">
        <f t="shared" ref="J903:J966" si="222">IF(LEN(H902)&lt;12,"",VLOOKUP(H902,$X$5:$Y$1504,2,0))</f>
        <v/>
      </c>
      <c r="K903" s="127"/>
      <c r="L903" s="31">
        <v>898</v>
      </c>
      <c r="M903" s="31">
        <f t="shared" ref="M903:M966" si="223">INT(L903/3)+1</f>
        <v>300</v>
      </c>
      <c r="N903" s="31">
        <f t="shared" si="218"/>
        <v>1</v>
      </c>
      <c r="O903" s="31" t="str">
        <f>IF(LEN(Q903)=0,"",DEC2HEX(MOD(HEX2DEC(INDEX(Assembler!$D$13:$D$512,M903))+N903,65536),4))</f>
        <v/>
      </c>
      <c r="P903" s="78" t="str">
        <f t="shared" si="219"/>
        <v/>
      </c>
      <c r="Q903" s="31" t="str">
        <f>INDEX(Assembler!$E$13:$G$512,M903,N903+1)</f>
        <v/>
      </c>
      <c r="R903" s="81"/>
      <c r="S903" s="31" t="str">
        <f t="shared" si="220"/>
        <v/>
      </c>
      <c r="T903" s="31">
        <f t="shared" si="209"/>
        <v>1</v>
      </c>
      <c r="U903" s="31" t="str">
        <f t="shared" si="212"/>
        <v/>
      </c>
      <c r="V903" s="31" t="str">
        <f t="shared" si="213"/>
        <v/>
      </c>
      <c r="W903" s="31" t="str">
        <f>IF(LEN(U903)=0,"",SUM(T$5:T903))</f>
        <v/>
      </c>
      <c r="X903" s="31" t="str">
        <f t="shared" si="214"/>
        <v/>
      </c>
      <c r="Y903" s="31" t="str">
        <f t="shared" si="221"/>
        <v/>
      </c>
    </row>
    <row r="904" spans="1:25" x14ac:dyDescent="0.2">
      <c r="A904" s="127"/>
      <c r="B904" s="82" t="str">
        <f t="shared" si="210"/>
        <v/>
      </c>
      <c r="C904" s="82" t="str">
        <f t="shared" si="211"/>
        <v/>
      </c>
      <c r="D904" s="127"/>
      <c r="E904" s="82" t="str">
        <f t="shared" si="215"/>
        <v/>
      </c>
      <c r="F904" s="82" t="str">
        <f t="shared" si="216"/>
        <v/>
      </c>
      <c r="G904" s="127"/>
      <c r="H904" s="75" t="str">
        <f t="shared" si="217"/>
        <v/>
      </c>
      <c r="I904" s="127"/>
      <c r="J904" s="75" t="str">
        <f t="shared" si="222"/>
        <v/>
      </c>
      <c r="K904" s="127"/>
      <c r="L904" s="31">
        <v>899</v>
      </c>
      <c r="M904" s="31">
        <f t="shared" si="223"/>
        <v>300</v>
      </c>
      <c r="N904" s="31">
        <f t="shared" si="218"/>
        <v>2</v>
      </c>
      <c r="O904" s="31" t="str">
        <f>IF(LEN(Q904)=0,"",DEC2HEX(MOD(HEX2DEC(INDEX(Assembler!$D$13:$D$512,M904))+N904,65536),4))</f>
        <v/>
      </c>
      <c r="P904" s="78" t="str">
        <f t="shared" si="219"/>
        <v/>
      </c>
      <c r="Q904" s="31" t="str">
        <f>INDEX(Assembler!$E$13:$G$512,M904,N904+1)</f>
        <v/>
      </c>
      <c r="R904" s="81"/>
      <c r="S904" s="31" t="str">
        <f t="shared" si="220"/>
        <v/>
      </c>
      <c r="T904" s="31">
        <f t="shared" si="209"/>
        <v>1</v>
      </c>
      <c r="U904" s="31" t="str">
        <f t="shared" si="212"/>
        <v/>
      </c>
      <c r="V904" s="31" t="str">
        <f t="shared" si="213"/>
        <v/>
      </c>
      <c r="W904" s="31" t="str">
        <f>IF(LEN(U904)=0,"",SUM(T$5:T904))</f>
        <v/>
      </c>
      <c r="X904" s="31" t="str">
        <f t="shared" si="214"/>
        <v/>
      </c>
      <c r="Y904" s="31" t="str">
        <f t="shared" si="221"/>
        <v/>
      </c>
    </row>
    <row r="905" spans="1:25" x14ac:dyDescent="0.2">
      <c r="A905" s="127"/>
      <c r="B905" s="82" t="str">
        <f t="shared" si="210"/>
        <v/>
      </c>
      <c r="C905" s="82" t="str">
        <f t="shared" si="211"/>
        <v/>
      </c>
      <c r="D905" s="127"/>
      <c r="E905" s="82" t="str">
        <f t="shared" si="215"/>
        <v/>
      </c>
      <c r="F905" s="82" t="str">
        <f t="shared" si="216"/>
        <v/>
      </c>
      <c r="G905" s="127"/>
      <c r="H905" s="75" t="str">
        <f t="shared" si="217"/>
        <v/>
      </c>
      <c r="I905" s="127"/>
      <c r="J905" s="75" t="str">
        <f t="shared" si="222"/>
        <v/>
      </c>
      <c r="K905" s="127"/>
      <c r="L905" s="31">
        <v>900</v>
      </c>
      <c r="M905" s="31">
        <f t="shared" si="223"/>
        <v>301</v>
      </c>
      <c r="N905" s="31">
        <f t="shared" si="218"/>
        <v>0</v>
      </c>
      <c r="O905" s="31" t="str">
        <f>IF(LEN(Q905)=0,"",DEC2HEX(MOD(HEX2DEC(INDEX(Assembler!$D$13:$D$512,M905))+N905,65536),4))</f>
        <v/>
      </c>
      <c r="P905" s="78" t="str">
        <f t="shared" si="219"/>
        <v/>
      </c>
      <c r="Q905" s="31" t="str">
        <f>INDEX(Assembler!$E$13:$G$512,M905,N905+1)</f>
        <v/>
      </c>
      <c r="R905" s="81"/>
      <c r="S905" s="31" t="str">
        <f t="shared" si="220"/>
        <v/>
      </c>
      <c r="T905" s="31">
        <f t="shared" si="209"/>
        <v>1</v>
      </c>
      <c r="U905" s="31" t="str">
        <f t="shared" si="212"/>
        <v/>
      </c>
      <c r="V905" s="31" t="str">
        <f t="shared" si="213"/>
        <v/>
      </c>
      <c r="W905" s="31" t="str">
        <f>IF(LEN(U905)=0,"",SUM(T$5:T905))</f>
        <v/>
      </c>
      <c r="X905" s="31" t="str">
        <f t="shared" si="214"/>
        <v/>
      </c>
      <c r="Y905" s="31" t="str">
        <f t="shared" si="221"/>
        <v/>
      </c>
    </row>
    <row r="906" spans="1:25" x14ac:dyDescent="0.2">
      <c r="A906" s="127"/>
      <c r="B906" s="82" t="str">
        <f t="shared" si="210"/>
        <v/>
      </c>
      <c r="C906" s="82" t="str">
        <f t="shared" si="211"/>
        <v/>
      </c>
      <c r="D906" s="127"/>
      <c r="E906" s="82" t="str">
        <f t="shared" si="215"/>
        <v/>
      </c>
      <c r="F906" s="82" t="str">
        <f t="shared" si="216"/>
        <v/>
      </c>
      <c r="G906" s="127"/>
      <c r="H906" s="75" t="str">
        <f t="shared" si="217"/>
        <v/>
      </c>
      <c r="I906" s="127"/>
      <c r="J906" s="75" t="str">
        <f t="shared" si="222"/>
        <v/>
      </c>
      <c r="K906" s="127"/>
      <c r="L906" s="31">
        <v>901</v>
      </c>
      <c r="M906" s="31">
        <f t="shared" si="223"/>
        <v>301</v>
      </c>
      <c r="N906" s="31">
        <f t="shared" si="218"/>
        <v>1</v>
      </c>
      <c r="O906" s="31" t="str">
        <f>IF(LEN(Q906)=0,"",DEC2HEX(MOD(HEX2DEC(INDEX(Assembler!$D$13:$D$512,M906))+N906,65536),4))</f>
        <v/>
      </c>
      <c r="P906" s="78" t="str">
        <f t="shared" si="219"/>
        <v/>
      </c>
      <c r="Q906" s="31" t="str">
        <f>INDEX(Assembler!$E$13:$G$512,M906,N906+1)</f>
        <v/>
      </c>
      <c r="R906" s="81"/>
      <c r="S906" s="31" t="str">
        <f t="shared" si="220"/>
        <v/>
      </c>
      <c r="T906" s="31">
        <f t="shared" si="209"/>
        <v>1</v>
      </c>
      <c r="U906" s="31" t="str">
        <f t="shared" si="212"/>
        <v/>
      </c>
      <c r="V906" s="31" t="str">
        <f t="shared" si="213"/>
        <v/>
      </c>
      <c r="W906" s="31" t="str">
        <f>IF(LEN(U906)=0,"",SUM(T$5:T906))</f>
        <v/>
      </c>
      <c r="X906" s="31" t="str">
        <f t="shared" si="214"/>
        <v/>
      </c>
      <c r="Y906" s="31" t="str">
        <f t="shared" si="221"/>
        <v/>
      </c>
    </row>
    <row r="907" spans="1:25" x14ac:dyDescent="0.2">
      <c r="A907" s="127"/>
      <c r="B907" s="82" t="str">
        <f t="shared" si="210"/>
        <v/>
      </c>
      <c r="C907" s="82" t="str">
        <f t="shared" si="211"/>
        <v/>
      </c>
      <c r="D907" s="127"/>
      <c r="E907" s="82" t="str">
        <f t="shared" si="215"/>
        <v/>
      </c>
      <c r="F907" s="82" t="str">
        <f t="shared" si="216"/>
        <v/>
      </c>
      <c r="G907" s="127"/>
      <c r="H907" s="75" t="str">
        <f t="shared" si="217"/>
        <v/>
      </c>
      <c r="I907" s="127"/>
      <c r="J907" s="75" t="str">
        <f t="shared" si="222"/>
        <v/>
      </c>
      <c r="K907" s="127"/>
      <c r="L907" s="31">
        <v>902</v>
      </c>
      <c r="M907" s="31">
        <f t="shared" si="223"/>
        <v>301</v>
      </c>
      <c r="N907" s="31">
        <f t="shared" si="218"/>
        <v>2</v>
      </c>
      <c r="O907" s="31" t="str">
        <f>IF(LEN(Q907)=0,"",DEC2HEX(MOD(HEX2DEC(INDEX(Assembler!$D$13:$D$512,M907))+N907,65536),4))</f>
        <v/>
      </c>
      <c r="P907" s="78" t="str">
        <f t="shared" si="219"/>
        <v/>
      </c>
      <c r="Q907" s="31" t="str">
        <f>INDEX(Assembler!$E$13:$G$512,M907,N907+1)</f>
        <v/>
      </c>
      <c r="R907" s="81"/>
      <c r="S907" s="31" t="str">
        <f t="shared" si="220"/>
        <v/>
      </c>
      <c r="T907" s="31">
        <f t="shared" si="209"/>
        <v>1</v>
      </c>
      <c r="U907" s="31" t="str">
        <f t="shared" si="212"/>
        <v/>
      </c>
      <c r="V907" s="31" t="str">
        <f t="shared" si="213"/>
        <v/>
      </c>
      <c r="W907" s="31" t="str">
        <f>IF(LEN(U907)=0,"",SUM(T$5:T907))</f>
        <v/>
      </c>
      <c r="X907" s="31" t="str">
        <f t="shared" si="214"/>
        <v/>
      </c>
      <c r="Y907" s="31" t="str">
        <f t="shared" si="221"/>
        <v/>
      </c>
    </row>
    <row r="908" spans="1:25" x14ac:dyDescent="0.2">
      <c r="A908" s="127"/>
      <c r="B908" s="82" t="str">
        <f t="shared" si="210"/>
        <v/>
      </c>
      <c r="C908" s="82" t="str">
        <f t="shared" si="211"/>
        <v/>
      </c>
      <c r="D908" s="127"/>
      <c r="E908" s="82" t="str">
        <f t="shared" si="215"/>
        <v/>
      </c>
      <c r="F908" s="82" t="str">
        <f t="shared" si="216"/>
        <v/>
      </c>
      <c r="G908" s="127"/>
      <c r="H908" s="75" t="str">
        <f t="shared" si="217"/>
        <v/>
      </c>
      <c r="I908" s="127"/>
      <c r="J908" s="75" t="str">
        <f t="shared" si="222"/>
        <v/>
      </c>
      <c r="K908" s="127"/>
      <c r="L908" s="31">
        <v>903</v>
      </c>
      <c r="M908" s="31">
        <f t="shared" si="223"/>
        <v>302</v>
      </c>
      <c r="N908" s="31">
        <f t="shared" si="218"/>
        <v>0</v>
      </c>
      <c r="O908" s="31" t="str">
        <f>IF(LEN(Q908)=0,"",DEC2HEX(MOD(HEX2DEC(INDEX(Assembler!$D$13:$D$512,M908))+N908,65536),4))</f>
        <v/>
      </c>
      <c r="P908" s="78" t="str">
        <f t="shared" si="219"/>
        <v/>
      </c>
      <c r="Q908" s="31" t="str">
        <f>INDEX(Assembler!$E$13:$G$512,M908,N908+1)</f>
        <v/>
      </c>
      <c r="R908" s="81"/>
      <c r="S908" s="31" t="str">
        <f t="shared" si="220"/>
        <v/>
      </c>
      <c r="T908" s="31">
        <f t="shared" si="209"/>
        <v>1</v>
      </c>
      <c r="U908" s="31" t="str">
        <f t="shared" si="212"/>
        <v/>
      </c>
      <c r="V908" s="31" t="str">
        <f t="shared" si="213"/>
        <v/>
      </c>
      <c r="W908" s="31" t="str">
        <f>IF(LEN(U908)=0,"",SUM(T$5:T908))</f>
        <v/>
      </c>
      <c r="X908" s="31" t="str">
        <f t="shared" si="214"/>
        <v/>
      </c>
      <c r="Y908" s="31" t="str">
        <f t="shared" si="221"/>
        <v/>
      </c>
    </row>
    <row r="909" spans="1:25" x14ac:dyDescent="0.2">
      <c r="A909" s="127"/>
      <c r="B909" s="82" t="str">
        <f t="shared" si="210"/>
        <v/>
      </c>
      <c r="C909" s="82" t="str">
        <f t="shared" si="211"/>
        <v/>
      </c>
      <c r="D909" s="127"/>
      <c r="E909" s="82" t="str">
        <f t="shared" si="215"/>
        <v/>
      </c>
      <c r="F909" s="82" t="str">
        <f t="shared" si="216"/>
        <v/>
      </c>
      <c r="G909" s="127"/>
      <c r="H909" s="75" t="str">
        <f t="shared" si="217"/>
        <v/>
      </c>
      <c r="I909" s="127"/>
      <c r="J909" s="75" t="str">
        <f t="shared" si="222"/>
        <v/>
      </c>
      <c r="K909" s="127"/>
      <c r="L909" s="31">
        <v>904</v>
      </c>
      <c r="M909" s="31">
        <f t="shared" si="223"/>
        <v>302</v>
      </c>
      <c r="N909" s="31">
        <f t="shared" si="218"/>
        <v>1</v>
      </c>
      <c r="O909" s="31" t="str">
        <f>IF(LEN(Q909)=0,"",DEC2HEX(MOD(HEX2DEC(INDEX(Assembler!$D$13:$D$512,M909))+N909,65536),4))</f>
        <v/>
      </c>
      <c r="P909" s="78" t="str">
        <f t="shared" si="219"/>
        <v/>
      </c>
      <c r="Q909" s="31" t="str">
        <f>INDEX(Assembler!$E$13:$G$512,M909,N909+1)</f>
        <v/>
      </c>
      <c r="R909" s="81"/>
      <c r="S909" s="31" t="str">
        <f t="shared" si="220"/>
        <v/>
      </c>
      <c r="T909" s="31">
        <f t="shared" si="209"/>
        <v>1</v>
      </c>
      <c r="U909" s="31" t="str">
        <f t="shared" si="212"/>
        <v/>
      </c>
      <c r="V909" s="31" t="str">
        <f t="shared" si="213"/>
        <v/>
      </c>
      <c r="W909" s="31" t="str">
        <f>IF(LEN(U909)=0,"",SUM(T$5:T909))</f>
        <v/>
      </c>
      <c r="X909" s="31" t="str">
        <f t="shared" si="214"/>
        <v/>
      </c>
      <c r="Y909" s="31" t="str">
        <f t="shared" si="221"/>
        <v/>
      </c>
    </row>
    <row r="910" spans="1:25" x14ac:dyDescent="0.2">
      <c r="A910" s="127"/>
      <c r="B910" s="82" t="str">
        <f t="shared" si="210"/>
        <v/>
      </c>
      <c r="C910" s="82" t="str">
        <f t="shared" si="211"/>
        <v/>
      </c>
      <c r="D910" s="127"/>
      <c r="E910" s="82" t="str">
        <f t="shared" si="215"/>
        <v/>
      </c>
      <c r="F910" s="82" t="str">
        <f t="shared" si="216"/>
        <v/>
      </c>
      <c r="G910" s="127"/>
      <c r="H910" s="75" t="str">
        <f t="shared" si="217"/>
        <v/>
      </c>
      <c r="I910" s="127"/>
      <c r="J910" s="75" t="str">
        <f t="shared" si="222"/>
        <v/>
      </c>
      <c r="K910" s="127"/>
      <c r="L910" s="31">
        <v>905</v>
      </c>
      <c r="M910" s="31">
        <f t="shared" si="223"/>
        <v>302</v>
      </c>
      <c r="N910" s="31">
        <f t="shared" si="218"/>
        <v>2</v>
      </c>
      <c r="O910" s="31" t="str">
        <f>IF(LEN(Q910)=0,"",DEC2HEX(MOD(HEX2DEC(INDEX(Assembler!$D$13:$D$512,M910))+N910,65536),4))</f>
        <v/>
      </c>
      <c r="P910" s="78" t="str">
        <f t="shared" si="219"/>
        <v/>
      </c>
      <c r="Q910" s="31" t="str">
        <f>INDEX(Assembler!$E$13:$G$512,M910,N910+1)</f>
        <v/>
      </c>
      <c r="R910" s="81"/>
      <c r="S910" s="31" t="str">
        <f t="shared" si="220"/>
        <v/>
      </c>
      <c r="T910" s="31">
        <f t="shared" si="209"/>
        <v>1</v>
      </c>
      <c r="U910" s="31" t="str">
        <f t="shared" si="212"/>
        <v/>
      </c>
      <c r="V910" s="31" t="str">
        <f t="shared" si="213"/>
        <v/>
      </c>
      <c r="W910" s="31" t="str">
        <f>IF(LEN(U910)=0,"",SUM(T$5:T910))</f>
        <v/>
      </c>
      <c r="X910" s="31" t="str">
        <f t="shared" si="214"/>
        <v/>
      </c>
      <c r="Y910" s="31" t="str">
        <f t="shared" si="221"/>
        <v/>
      </c>
    </row>
    <row r="911" spans="1:25" x14ac:dyDescent="0.2">
      <c r="A911" s="127"/>
      <c r="B911" s="82" t="str">
        <f t="shared" si="210"/>
        <v/>
      </c>
      <c r="C911" s="82" t="str">
        <f t="shared" si="211"/>
        <v/>
      </c>
      <c r="D911" s="127"/>
      <c r="E911" s="82" t="str">
        <f t="shared" si="215"/>
        <v/>
      </c>
      <c r="F911" s="82" t="str">
        <f t="shared" si="216"/>
        <v/>
      </c>
      <c r="G911" s="127"/>
      <c r="H911" s="75" t="str">
        <f t="shared" si="217"/>
        <v/>
      </c>
      <c r="I911" s="127"/>
      <c r="J911" s="75" t="str">
        <f t="shared" si="222"/>
        <v/>
      </c>
      <c r="K911" s="127"/>
      <c r="L911" s="31">
        <v>906</v>
      </c>
      <c r="M911" s="31">
        <f t="shared" si="223"/>
        <v>303</v>
      </c>
      <c r="N911" s="31">
        <f t="shared" si="218"/>
        <v>0</v>
      </c>
      <c r="O911" s="31" t="str">
        <f>IF(LEN(Q911)=0,"",DEC2HEX(MOD(HEX2DEC(INDEX(Assembler!$D$13:$D$512,M911))+N911,65536),4))</f>
        <v/>
      </c>
      <c r="P911" s="78" t="str">
        <f t="shared" si="219"/>
        <v/>
      </c>
      <c r="Q911" s="31" t="str">
        <f>INDEX(Assembler!$E$13:$G$512,M911,N911+1)</f>
        <v/>
      </c>
      <c r="R911" s="81"/>
      <c r="S911" s="31" t="str">
        <f t="shared" si="220"/>
        <v/>
      </c>
      <c r="T911" s="31">
        <f t="shared" si="209"/>
        <v>1</v>
      </c>
      <c r="U911" s="31" t="str">
        <f t="shared" si="212"/>
        <v/>
      </c>
      <c r="V911" s="31" t="str">
        <f t="shared" si="213"/>
        <v/>
      </c>
      <c r="W911" s="31" t="str">
        <f>IF(LEN(U911)=0,"",SUM(T$5:T911))</f>
        <v/>
      </c>
      <c r="X911" s="31" t="str">
        <f t="shared" si="214"/>
        <v/>
      </c>
      <c r="Y911" s="31" t="str">
        <f t="shared" si="221"/>
        <v/>
      </c>
    </row>
    <row r="912" spans="1:25" x14ac:dyDescent="0.2">
      <c r="A912" s="127"/>
      <c r="B912" s="82" t="str">
        <f t="shared" si="210"/>
        <v/>
      </c>
      <c r="C912" s="82" t="str">
        <f t="shared" si="211"/>
        <v/>
      </c>
      <c r="D912" s="127"/>
      <c r="E912" s="82" t="str">
        <f t="shared" si="215"/>
        <v/>
      </c>
      <c r="F912" s="82" t="str">
        <f t="shared" si="216"/>
        <v/>
      </c>
      <c r="G912" s="127"/>
      <c r="H912" s="75" t="str">
        <f t="shared" si="217"/>
        <v/>
      </c>
      <c r="I912" s="127"/>
      <c r="J912" s="75" t="str">
        <f t="shared" si="222"/>
        <v/>
      </c>
      <c r="K912" s="127"/>
      <c r="L912" s="31">
        <v>907</v>
      </c>
      <c r="M912" s="31">
        <f t="shared" si="223"/>
        <v>303</v>
      </c>
      <c r="N912" s="31">
        <f t="shared" si="218"/>
        <v>1</v>
      </c>
      <c r="O912" s="31" t="str">
        <f>IF(LEN(Q912)=0,"",DEC2HEX(MOD(HEX2DEC(INDEX(Assembler!$D$13:$D$512,M912))+N912,65536),4))</f>
        <v/>
      </c>
      <c r="P912" s="78" t="str">
        <f t="shared" si="219"/>
        <v/>
      </c>
      <c r="Q912" s="31" t="str">
        <f>INDEX(Assembler!$E$13:$G$512,M912,N912+1)</f>
        <v/>
      </c>
      <c r="R912" s="81"/>
      <c r="S912" s="31" t="str">
        <f t="shared" si="220"/>
        <v/>
      </c>
      <c r="T912" s="31">
        <f t="shared" si="209"/>
        <v>1</v>
      </c>
      <c r="U912" s="31" t="str">
        <f t="shared" si="212"/>
        <v/>
      </c>
      <c r="V912" s="31" t="str">
        <f t="shared" si="213"/>
        <v/>
      </c>
      <c r="W912" s="31" t="str">
        <f>IF(LEN(U912)=0,"",SUM(T$5:T912))</f>
        <v/>
      </c>
      <c r="X912" s="31" t="str">
        <f t="shared" si="214"/>
        <v/>
      </c>
      <c r="Y912" s="31" t="str">
        <f t="shared" si="221"/>
        <v/>
      </c>
    </row>
    <row r="913" spans="1:25" x14ac:dyDescent="0.2">
      <c r="A913" s="127"/>
      <c r="B913" s="82" t="str">
        <f t="shared" si="210"/>
        <v/>
      </c>
      <c r="C913" s="82" t="str">
        <f t="shared" si="211"/>
        <v/>
      </c>
      <c r="D913" s="127"/>
      <c r="E913" s="82" t="str">
        <f t="shared" si="215"/>
        <v/>
      </c>
      <c r="F913" s="82" t="str">
        <f t="shared" si="216"/>
        <v/>
      </c>
      <c r="G913" s="127"/>
      <c r="H913" s="75" t="str">
        <f t="shared" si="217"/>
        <v/>
      </c>
      <c r="I913" s="127"/>
      <c r="J913" s="75" t="str">
        <f t="shared" si="222"/>
        <v/>
      </c>
      <c r="K913" s="127"/>
      <c r="L913" s="31">
        <v>908</v>
      </c>
      <c r="M913" s="31">
        <f t="shared" si="223"/>
        <v>303</v>
      </c>
      <c r="N913" s="31">
        <f t="shared" si="218"/>
        <v>2</v>
      </c>
      <c r="O913" s="31" t="str">
        <f>IF(LEN(Q913)=0,"",DEC2HEX(MOD(HEX2DEC(INDEX(Assembler!$D$13:$D$512,M913))+N913,65536),4))</f>
        <v/>
      </c>
      <c r="P913" s="78" t="str">
        <f t="shared" si="219"/>
        <v/>
      </c>
      <c r="Q913" s="31" t="str">
        <f>INDEX(Assembler!$E$13:$G$512,M913,N913+1)</f>
        <v/>
      </c>
      <c r="R913" s="81"/>
      <c r="S913" s="31" t="str">
        <f t="shared" si="220"/>
        <v/>
      </c>
      <c r="T913" s="31">
        <f t="shared" si="209"/>
        <v>1</v>
      </c>
      <c r="U913" s="31" t="str">
        <f t="shared" si="212"/>
        <v/>
      </c>
      <c r="V913" s="31" t="str">
        <f t="shared" si="213"/>
        <v/>
      </c>
      <c r="W913" s="31" t="str">
        <f>IF(LEN(U913)=0,"",SUM(T$5:T913))</f>
        <v/>
      </c>
      <c r="X913" s="31" t="str">
        <f t="shared" si="214"/>
        <v/>
      </c>
      <c r="Y913" s="31" t="str">
        <f t="shared" si="221"/>
        <v/>
      </c>
    </row>
    <row r="914" spans="1:25" x14ac:dyDescent="0.2">
      <c r="A914" s="127"/>
      <c r="B914" s="82" t="str">
        <f t="shared" si="210"/>
        <v/>
      </c>
      <c r="C914" s="82" t="str">
        <f t="shared" si="211"/>
        <v/>
      </c>
      <c r="D914" s="127"/>
      <c r="E914" s="82" t="str">
        <f t="shared" si="215"/>
        <v/>
      </c>
      <c r="F914" s="82" t="str">
        <f t="shared" si="216"/>
        <v/>
      </c>
      <c r="G914" s="127"/>
      <c r="H914" s="75" t="str">
        <f t="shared" si="217"/>
        <v/>
      </c>
      <c r="I914" s="127"/>
      <c r="J914" s="75" t="str">
        <f t="shared" si="222"/>
        <v/>
      </c>
      <c r="K914" s="127"/>
      <c r="L914" s="31">
        <v>909</v>
      </c>
      <c r="M914" s="31">
        <f t="shared" si="223"/>
        <v>304</v>
      </c>
      <c r="N914" s="31">
        <f t="shared" si="218"/>
        <v>0</v>
      </c>
      <c r="O914" s="31" t="str">
        <f>IF(LEN(Q914)=0,"",DEC2HEX(MOD(HEX2DEC(INDEX(Assembler!$D$13:$D$512,M914))+N914,65536),4))</f>
        <v/>
      </c>
      <c r="P914" s="78" t="str">
        <f t="shared" si="219"/>
        <v/>
      </c>
      <c r="Q914" s="31" t="str">
        <f>INDEX(Assembler!$E$13:$G$512,M914,N914+1)</f>
        <v/>
      </c>
      <c r="R914" s="81"/>
      <c r="S914" s="31" t="str">
        <f t="shared" si="220"/>
        <v/>
      </c>
      <c r="T914" s="31">
        <f t="shared" ref="T914:T977" si="224">IF(LEN(S914)=0,1,IF(S914-1=S913,IF(L914&lt;16,0,IF(SUM(T899:T913)=0,1,0)),1))</f>
        <v>1</v>
      </c>
      <c r="U914" s="31" t="str">
        <f t="shared" si="212"/>
        <v/>
      </c>
      <c r="V914" s="31" t="str">
        <f t="shared" si="213"/>
        <v/>
      </c>
      <c r="W914" s="31" t="str">
        <f>IF(LEN(U914)=0,"",SUM(T$5:T914))</f>
        <v/>
      </c>
      <c r="X914" s="31" t="str">
        <f t="shared" si="214"/>
        <v/>
      </c>
      <c r="Y914" s="31" t="str">
        <f t="shared" si="221"/>
        <v/>
      </c>
    </row>
    <row r="915" spans="1:25" x14ac:dyDescent="0.2">
      <c r="A915" s="127"/>
      <c r="B915" s="82" t="str">
        <f t="shared" si="210"/>
        <v/>
      </c>
      <c r="C915" s="82" t="str">
        <f t="shared" si="211"/>
        <v/>
      </c>
      <c r="D915" s="127"/>
      <c r="E915" s="82" t="str">
        <f t="shared" si="215"/>
        <v/>
      </c>
      <c r="F915" s="82" t="str">
        <f t="shared" si="216"/>
        <v/>
      </c>
      <c r="G915" s="127"/>
      <c r="H915" s="75" t="str">
        <f t="shared" si="217"/>
        <v/>
      </c>
      <c r="I915" s="127"/>
      <c r="J915" s="75" t="str">
        <f t="shared" si="222"/>
        <v/>
      </c>
      <c r="K915" s="127"/>
      <c r="L915" s="31">
        <v>910</v>
      </c>
      <c r="M915" s="31">
        <f t="shared" si="223"/>
        <v>304</v>
      </c>
      <c r="N915" s="31">
        <f t="shared" si="218"/>
        <v>1</v>
      </c>
      <c r="O915" s="31" t="str">
        <f>IF(LEN(Q915)=0,"",DEC2HEX(MOD(HEX2DEC(INDEX(Assembler!$D$13:$D$512,M915))+N915,65536),4))</f>
        <v/>
      </c>
      <c r="P915" s="78" t="str">
        <f t="shared" si="219"/>
        <v/>
      </c>
      <c r="Q915" s="31" t="str">
        <f>INDEX(Assembler!$E$13:$G$512,M915,N915+1)</f>
        <v/>
      </c>
      <c r="R915" s="81"/>
      <c r="S915" s="31" t="str">
        <f t="shared" si="220"/>
        <v/>
      </c>
      <c r="T915" s="31">
        <f t="shared" si="224"/>
        <v>1</v>
      </c>
      <c r="U915" s="31" t="str">
        <f t="shared" si="212"/>
        <v/>
      </c>
      <c r="V915" s="31" t="str">
        <f t="shared" si="213"/>
        <v/>
      </c>
      <c r="W915" s="31" t="str">
        <f>IF(LEN(U915)=0,"",SUM(T$5:T915))</f>
        <v/>
      </c>
      <c r="X915" s="31" t="str">
        <f t="shared" si="214"/>
        <v/>
      </c>
      <c r="Y915" s="31" t="str">
        <f t="shared" si="221"/>
        <v/>
      </c>
    </row>
    <row r="916" spans="1:25" x14ac:dyDescent="0.2">
      <c r="A916" s="127"/>
      <c r="B916" s="82" t="str">
        <f t="shared" si="210"/>
        <v/>
      </c>
      <c r="C916" s="82" t="str">
        <f t="shared" si="211"/>
        <v/>
      </c>
      <c r="D916" s="127"/>
      <c r="E916" s="82" t="str">
        <f t="shared" si="215"/>
        <v/>
      </c>
      <c r="F916" s="82" t="str">
        <f t="shared" si="216"/>
        <v/>
      </c>
      <c r="G916" s="127"/>
      <c r="H916" s="75" t="str">
        <f t="shared" si="217"/>
        <v/>
      </c>
      <c r="I916" s="127"/>
      <c r="J916" s="75" t="str">
        <f t="shared" si="222"/>
        <v/>
      </c>
      <c r="K916" s="127"/>
      <c r="L916" s="31">
        <v>911</v>
      </c>
      <c r="M916" s="31">
        <f t="shared" si="223"/>
        <v>304</v>
      </c>
      <c r="N916" s="31">
        <f t="shared" si="218"/>
        <v>2</v>
      </c>
      <c r="O916" s="31" t="str">
        <f>IF(LEN(Q916)=0,"",DEC2HEX(MOD(HEX2DEC(INDEX(Assembler!$D$13:$D$512,M916))+N916,65536),4))</f>
        <v/>
      </c>
      <c r="P916" s="78" t="str">
        <f t="shared" si="219"/>
        <v/>
      </c>
      <c r="Q916" s="31" t="str">
        <f>INDEX(Assembler!$E$13:$G$512,M916,N916+1)</f>
        <v/>
      </c>
      <c r="R916" s="81"/>
      <c r="S916" s="31" t="str">
        <f t="shared" si="220"/>
        <v/>
      </c>
      <c r="T916" s="31">
        <f t="shared" si="224"/>
        <v>1</v>
      </c>
      <c r="U916" s="31" t="str">
        <f t="shared" si="212"/>
        <v/>
      </c>
      <c r="V916" s="31" t="str">
        <f t="shared" si="213"/>
        <v/>
      </c>
      <c r="W916" s="31" t="str">
        <f>IF(LEN(U916)=0,"",SUM(T$5:T916))</f>
        <v/>
      </c>
      <c r="X916" s="31" t="str">
        <f t="shared" si="214"/>
        <v/>
      </c>
      <c r="Y916" s="31" t="str">
        <f t="shared" si="221"/>
        <v/>
      </c>
    </row>
    <row r="917" spans="1:25" x14ac:dyDescent="0.2">
      <c r="A917" s="127"/>
      <c r="B917" s="82" t="str">
        <f t="shared" si="210"/>
        <v/>
      </c>
      <c r="C917" s="82" t="str">
        <f t="shared" si="211"/>
        <v/>
      </c>
      <c r="D917" s="127"/>
      <c r="E917" s="82" t="str">
        <f t="shared" si="215"/>
        <v/>
      </c>
      <c r="F917" s="82" t="str">
        <f t="shared" si="216"/>
        <v/>
      </c>
      <c r="G917" s="127"/>
      <c r="H917" s="75" t="str">
        <f t="shared" si="217"/>
        <v/>
      </c>
      <c r="I917" s="127"/>
      <c r="J917" s="75" t="str">
        <f t="shared" si="222"/>
        <v/>
      </c>
      <c r="K917" s="127"/>
      <c r="L917" s="31">
        <v>912</v>
      </c>
      <c r="M917" s="31">
        <f t="shared" si="223"/>
        <v>305</v>
      </c>
      <c r="N917" s="31">
        <f t="shared" si="218"/>
        <v>0</v>
      </c>
      <c r="O917" s="31" t="str">
        <f>IF(LEN(Q917)=0,"",DEC2HEX(MOD(HEX2DEC(INDEX(Assembler!$D$13:$D$512,M917))+N917,65536),4))</f>
        <v/>
      </c>
      <c r="P917" s="78" t="str">
        <f t="shared" si="219"/>
        <v/>
      </c>
      <c r="Q917" s="31" t="str">
        <f>INDEX(Assembler!$E$13:$G$512,M917,N917+1)</f>
        <v/>
      </c>
      <c r="R917" s="81"/>
      <c r="S917" s="31" t="str">
        <f t="shared" si="220"/>
        <v/>
      </c>
      <c r="T917" s="31">
        <f t="shared" si="224"/>
        <v>1</v>
      </c>
      <c r="U917" s="31" t="str">
        <f t="shared" si="212"/>
        <v/>
      </c>
      <c r="V917" s="31" t="str">
        <f t="shared" si="213"/>
        <v/>
      </c>
      <c r="W917" s="31" t="str">
        <f>IF(LEN(U917)=0,"",SUM(T$5:T917))</f>
        <v/>
      </c>
      <c r="X917" s="31" t="str">
        <f t="shared" si="214"/>
        <v/>
      </c>
      <c r="Y917" s="31" t="str">
        <f t="shared" si="221"/>
        <v/>
      </c>
    </row>
    <row r="918" spans="1:25" x14ac:dyDescent="0.2">
      <c r="A918" s="127"/>
      <c r="B918" s="82" t="str">
        <f t="shared" si="210"/>
        <v/>
      </c>
      <c r="C918" s="82" t="str">
        <f t="shared" si="211"/>
        <v/>
      </c>
      <c r="D918" s="127"/>
      <c r="E918" s="82" t="str">
        <f t="shared" si="215"/>
        <v/>
      </c>
      <c r="F918" s="82" t="str">
        <f t="shared" si="216"/>
        <v/>
      </c>
      <c r="G918" s="127"/>
      <c r="H918" s="75" t="str">
        <f t="shared" si="217"/>
        <v/>
      </c>
      <c r="I918" s="127"/>
      <c r="J918" s="75" t="str">
        <f t="shared" si="222"/>
        <v/>
      </c>
      <c r="K918" s="127"/>
      <c r="L918" s="31">
        <v>913</v>
      </c>
      <c r="M918" s="31">
        <f t="shared" si="223"/>
        <v>305</v>
      </c>
      <c r="N918" s="31">
        <f t="shared" si="218"/>
        <v>1</v>
      </c>
      <c r="O918" s="31" t="str">
        <f>IF(LEN(Q918)=0,"",DEC2HEX(MOD(HEX2DEC(INDEX(Assembler!$D$13:$D$512,M918))+N918,65536),4))</f>
        <v/>
      </c>
      <c r="P918" s="78" t="str">
        <f t="shared" si="219"/>
        <v/>
      </c>
      <c r="Q918" s="31" t="str">
        <f>INDEX(Assembler!$E$13:$G$512,M918,N918+1)</f>
        <v/>
      </c>
      <c r="R918" s="81"/>
      <c r="S918" s="31" t="str">
        <f t="shared" si="220"/>
        <v/>
      </c>
      <c r="T918" s="31">
        <f t="shared" si="224"/>
        <v>1</v>
      </c>
      <c r="U918" s="31" t="str">
        <f t="shared" si="212"/>
        <v/>
      </c>
      <c r="V918" s="31" t="str">
        <f t="shared" si="213"/>
        <v/>
      </c>
      <c r="W918" s="31" t="str">
        <f>IF(LEN(U918)=0,"",SUM(T$5:T918))</f>
        <v/>
      </c>
      <c r="X918" s="31" t="str">
        <f t="shared" si="214"/>
        <v/>
      </c>
      <c r="Y918" s="31" t="str">
        <f t="shared" si="221"/>
        <v/>
      </c>
    </row>
    <row r="919" spans="1:25" x14ac:dyDescent="0.2">
      <c r="A919" s="127"/>
      <c r="B919" s="82" t="str">
        <f t="shared" si="210"/>
        <v/>
      </c>
      <c r="C919" s="82" t="str">
        <f t="shared" si="211"/>
        <v/>
      </c>
      <c r="D919" s="127"/>
      <c r="E919" s="82" t="str">
        <f t="shared" si="215"/>
        <v/>
      </c>
      <c r="F919" s="82" t="str">
        <f t="shared" si="216"/>
        <v/>
      </c>
      <c r="G919" s="127"/>
      <c r="H919" s="75" t="str">
        <f t="shared" si="217"/>
        <v/>
      </c>
      <c r="I919" s="127"/>
      <c r="J919" s="75" t="str">
        <f t="shared" si="222"/>
        <v/>
      </c>
      <c r="K919" s="127"/>
      <c r="L919" s="31">
        <v>914</v>
      </c>
      <c r="M919" s="31">
        <f t="shared" si="223"/>
        <v>305</v>
      </c>
      <c r="N919" s="31">
        <f t="shared" si="218"/>
        <v>2</v>
      </c>
      <c r="O919" s="31" t="str">
        <f>IF(LEN(Q919)=0,"",DEC2HEX(MOD(HEX2DEC(INDEX(Assembler!$D$13:$D$512,M919))+N919,65536),4))</f>
        <v/>
      </c>
      <c r="P919" s="78" t="str">
        <f t="shared" si="219"/>
        <v/>
      </c>
      <c r="Q919" s="31" t="str">
        <f>INDEX(Assembler!$E$13:$G$512,M919,N919+1)</f>
        <v/>
      </c>
      <c r="R919" s="81"/>
      <c r="S919" s="31" t="str">
        <f t="shared" si="220"/>
        <v/>
      </c>
      <c r="T919" s="31">
        <f t="shared" si="224"/>
        <v>1</v>
      </c>
      <c r="U919" s="31" t="str">
        <f t="shared" si="212"/>
        <v/>
      </c>
      <c r="V919" s="31" t="str">
        <f t="shared" si="213"/>
        <v/>
      </c>
      <c r="W919" s="31" t="str">
        <f>IF(LEN(U919)=0,"",SUM(T$5:T919))</f>
        <v/>
      </c>
      <c r="X919" s="31" t="str">
        <f t="shared" si="214"/>
        <v/>
      </c>
      <c r="Y919" s="31" t="str">
        <f t="shared" si="221"/>
        <v/>
      </c>
    </row>
    <row r="920" spans="1:25" x14ac:dyDescent="0.2">
      <c r="A920" s="127"/>
      <c r="B920" s="82" t="str">
        <f t="shared" si="210"/>
        <v/>
      </c>
      <c r="C920" s="82" t="str">
        <f t="shared" si="211"/>
        <v/>
      </c>
      <c r="D920" s="127"/>
      <c r="E920" s="82" t="str">
        <f t="shared" si="215"/>
        <v/>
      </c>
      <c r="F920" s="82" t="str">
        <f t="shared" si="216"/>
        <v/>
      </c>
      <c r="G920" s="127"/>
      <c r="H920" s="75" t="str">
        <f t="shared" si="217"/>
        <v/>
      </c>
      <c r="I920" s="127"/>
      <c r="J920" s="75" t="str">
        <f t="shared" si="222"/>
        <v/>
      </c>
      <c r="K920" s="127"/>
      <c r="L920" s="31">
        <v>915</v>
      </c>
      <c r="M920" s="31">
        <f t="shared" si="223"/>
        <v>306</v>
      </c>
      <c r="N920" s="31">
        <f t="shared" si="218"/>
        <v>0</v>
      </c>
      <c r="O920" s="31" t="str">
        <f>IF(LEN(Q920)=0,"",DEC2HEX(MOD(HEX2DEC(INDEX(Assembler!$D$13:$D$512,M920))+N920,65536),4))</f>
        <v/>
      </c>
      <c r="P920" s="78" t="str">
        <f t="shared" si="219"/>
        <v/>
      </c>
      <c r="Q920" s="31" t="str">
        <f>INDEX(Assembler!$E$13:$G$512,M920,N920+1)</f>
        <v/>
      </c>
      <c r="R920" s="81"/>
      <c r="S920" s="31" t="str">
        <f t="shared" si="220"/>
        <v/>
      </c>
      <c r="T920" s="31">
        <f t="shared" si="224"/>
        <v>1</v>
      </c>
      <c r="U920" s="31" t="str">
        <f t="shared" si="212"/>
        <v/>
      </c>
      <c r="V920" s="31" t="str">
        <f t="shared" si="213"/>
        <v/>
      </c>
      <c r="W920" s="31" t="str">
        <f>IF(LEN(U920)=0,"",SUM(T$5:T920))</f>
        <v/>
      </c>
      <c r="X920" s="31" t="str">
        <f t="shared" si="214"/>
        <v/>
      </c>
      <c r="Y920" s="31" t="str">
        <f t="shared" si="221"/>
        <v/>
      </c>
    </row>
    <row r="921" spans="1:25" x14ac:dyDescent="0.2">
      <c r="A921" s="127"/>
      <c r="B921" s="82" t="str">
        <f t="shared" si="210"/>
        <v/>
      </c>
      <c r="C921" s="82" t="str">
        <f t="shared" si="211"/>
        <v/>
      </c>
      <c r="D921" s="127"/>
      <c r="E921" s="82" t="str">
        <f t="shared" si="215"/>
        <v/>
      </c>
      <c r="F921" s="82" t="str">
        <f t="shared" si="216"/>
        <v/>
      </c>
      <c r="G921" s="127"/>
      <c r="H921" s="75" t="str">
        <f t="shared" si="217"/>
        <v/>
      </c>
      <c r="I921" s="127"/>
      <c r="J921" s="75" t="str">
        <f t="shared" si="222"/>
        <v/>
      </c>
      <c r="K921" s="127"/>
      <c r="L921" s="31">
        <v>916</v>
      </c>
      <c r="M921" s="31">
        <f t="shared" si="223"/>
        <v>306</v>
      </c>
      <c r="N921" s="31">
        <f t="shared" si="218"/>
        <v>1</v>
      </c>
      <c r="O921" s="31" t="str">
        <f>IF(LEN(Q921)=0,"",DEC2HEX(MOD(HEX2DEC(INDEX(Assembler!$D$13:$D$512,M921))+N921,65536),4))</f>
        <v/>
      </c>
      <c r="P921" s="78" t="str">
        <f t="shared" si="219"/>
        <v/>
      </c>
      <c r="Q921" s="31" t="str">
        <f>INDEX(Assembler!$E$13:$G$512,M921,N921+1)</f>
        <v/>
      </c>
      <c r="R921" s="81"/>
      <c r="S921" s="31" t="str">
        <f t="shared" si="220"/>
        <v/>
      </c>
      <c r="T921" s="31">
        <f t="shared" si="224"/>
        <v>1</v>
      </c>
      <c r="U921" s="31" t="str">
        <f t="shared" si="212"/>
        <v/>
      </c>
      <c r="V921" s="31" t="str">
        <f t="shared" si="213"/>
        <v/>
      </c>
      <c r="W921" s="31" t="str">
        <f>IF(LEN(U921)=0,"",SUM(T$5:T921))</f>
        <v/>
      </c>
      <c r="X921" s="31" t="str">
        <f t="shared" si="214"/>
        <v/>
      </c>
      <c r="Y921" s="31" t="str">
        <f t="shared" si="221"/>
        <v/>
      </c>
    </row>
    <row r="922" spans="1:25" x14ac:dyDescent="0.2">
      <c r="A922" s="127"/>
      <c r="B922" s="82" t="str">
        <f t="shared" si="210"/>
        <v/>
      </c>
      <c r="C922" s="82" t="str">
        <f t="shared" si="211"/>
        <v/>
      </c>
      <c r="D922" s="127"/>
      <c r="E922" s="82" t="str">
        <f t="shared" si="215"/>
        <v/>
      </c>
      <c r="F922" s="82" t="str">
        <f t="shared" si="216"/>
        <v/>
      </c>
      <c r="G922" s="127"/>
      <c r="H922" s="75" t="str">
        <f t="shared" si="217"/>
        <v/>
      </c>
      <c r="I922" s="127"/>
      <c r="J922" s="75" t="str">
        <f t="shared" si="222"/>
        <v/>
      </c>
      <c r="K922" s="127"/>
      <c r="L922" s="31">
        <v>917</v>
      </c>
      <c r="M922" s="31">
        <f t="shared" si="223"/>
        <v>306</v>
      </c>
      <c r="N922" s="31">
        <f t="shared" si="218"/>
        <v>2</v>
      </c>
      <c r="O922" s="31" t="str">
        <f>IF(LEN(Q922)=0,"",DEC2HEX(MOD(HEX2DEC(INDEX(Assembler!$D$13:$D$512,M922))+N922,65536),4))</f>
        <v/>
      </c>
      <c r="P922" s="78" t="str">
        <f t="shared" si="219"/>
        <v/>
      </c>
      <c r="Q922" s="31" t="str">
        <f>INDEX(Assembler!$E$13:$G$512,M922,N922+1)</f>
        <v/>
      </c>
      <c r="R922" s="81"/>
      <c r="S922" s="31" t="str">
        <f t="shared" si="220"/>
        <v/>
      </c>
      <c r="T922" s="31">
        <f t="shared" si="224"/>
        <v>1</v>
      </c>
      <c r="U922" s="31" t="str">
        <f t="shared" si="212"/>
        <v/>
      </c>
      <c r="V922" s="31" t="str">
        <f t="shared" si="213"/>
        <v/>
      </c>
      <c r="W922" s="31" t="str">
        <f>IF(LEN(U922)=0,"",SUM(T$5:T922))</f>
        <v/>
      </c>
      <c r="X922" s="31" t="str">
        <f t="shared" si="214"/>
        <v/>
      </c>
      <c r="Y922" s="31" t="str">
        <f t="shared" si="221"/>
        <v/>
      </c>
    </row>
    <row r="923" spans="1:25" x14ac:dyDescent="0.2">
      <c r="A923" s="127"/>
      <c r="B923" s="82" t="str">
        <f t="shared" si="210"/>
        <v/>
      </c>
      <c r="C923" s="82" t="str">
        <f t="shared" si="211"/>
        <v/>
      </c>
      <c r="D923" s="127"/>
      <c r="E923" s="82" t="str">
        <f t="shared" si="215"/>
        <v/>
      </c>
      <c r="F923" s="82" t="str">
        <f t="shared" si="216"/>
        <v/>
      </c>
      <c r="G923" s="127"/>
      <c r="H923" s="75" t="str">
        <f t="shared" si="217"/>
        <v/>
      </c>
      <c r="I923" s="127"/>
      <c r="J923" s="75" t="str">
        <f t="shared" si="222"/>
        <v/>
      </c>
      <c r="K923" s="127"/>
      <c r="L923" s="31">
        <v>918</v>
      </c>
      <c r="M923" s="31">
        <f t="shared" si="223"/>
        <v>307</v>
      </c>
      <c r="N923" s="31">
        <f t="shared" si="218"/>
        <v>0</v>
      </c>
      <c r="O923" s="31" t="str">
        <f>IF(LEN(Q923)=0,"",DEC2HEX(MOD(HEX2DEC(INDEX(Assembler!$D$13:$D$512,M923))+N923,65536),4))</f>
        <v/>
      </c>
      <c r="P923" s="78" t="str">
        <f t="shared" si="219"/>
        <v/>
      </c>
      <c r="Q923" s="31" t="str">
        <f>INDEX(Assembler!$E$13:$G$512,M923,N923+1)</f>
        <v/>
      </c>
      <c r="R923" s="81"/>
      <c r="S923" s="31" t="str">
        <f t="shared" si="220"/>
        <v/>
      </c>
      <c r="T923" s="31">
        <f t="shared" si="224"/>
        <v>1</v>
      </c>
      <c r="U923" s="31" t="str">
        <f t="shared" si="212"/>
        <v/>
      </c>
      <c r="V923" s="31" t="str">
        <f t="shared" si="213"/>
        <v/>
      </c>
      <c r="W923" s="31" t="str">
        <f>IF(LEN(U923)=0,"",SUM(T$5:T923))</f>
        <v/>
      </c>
      <c r="X923" s="31" t="str">
        <f t="shared" si="214"/>
        <v/>
      </c>
      <c r="Y923" s="31" t="str">
        <f t="shared" si="221"/>
        <v/>
      </c>
    </row>
    <row r="924" spans="1:25" x14ac:dyDescent="0.2">
      <c r="A924" s="127"/>
      <c r="B924" s="82" t="str">
        <f t="shared" si="210"/>
        <v/>
      </c>
      <c r="C924" s="82" t="str">
        <f t="shared" si="211"/>
        <v/>
      </c>
      <c r="D924" s="127"/>
      <c r="E924" s="82" t="str">
        <f t="shared" si="215"/>
        <v/>
      </c>
      <c r="F924" s="82" t="str">
        <f t="shared" si="216"/>
        <v/>
      </c>
      <c r="G924" s="127"/>
      <c r="H924" s="75" t="str">
        <f t="shared" si="217"/>
        <v/>
      </c>
      <c r="I924" s="127"/>
      <c r="J924" s="75" t="str">
        <f t="shared" si="222"/>
        <v/>
      </c>
      <c r="K924" s="127"/>
      <c r="L924" s="31">
        <v>919</v>
      </c>
      <c r="M924" s="31">
        <f t="shared" si="223"/>
        <v>307</v>
      </c>
      <c r="N924" s="31">
        <f t="shared" si="218"/>
        <v>1</v>
      </c>
      <c r="O924" s="31" t="str">
        <f>IF(LEN(Q924)=0,"",DEC2HEX(MOD(HEX2DEC(INDEX(Assembler!$D$13:$D$512,M924))+N924,65536),4))</f>
        <v/>
      </c>
      <c r="P924" s="78" t="str">
        <f t="shared" si="219"/>
        <v/>
      </c>
      <c r="Q924" s="31" t="str">
        <f>INDEX(Assembler!$E$13:$G$512,M924,N924+1)</f>
        <v/>
      </c>
      <c r="R924" s="81"/>
      <c r="S924" s="31" t="str">
        <f t="shared" si="220"/>
        <v/>
      </c>
      <c r="T924" s="31">
        <f t="shared" si="224"/>
        <v>1</v>
      </c>
      <c r="U924" s="31" t="str">
        <f t="shared" si="212"/>
        <v/>
      </c>
      <c r="V924" s="31" t="str">
        <f t="shared" si="213"/>
        <v/>
      </c>
      <c r="W924" s="31" t="str">
        <f>IF(LEN(U924)=0,"",SUM(T$5:T924))</f>
        <v/>
      </c>
      <c r="X924" s="31" t="str">
        <f t="shared" si="214"/>
        <v/>
      </c>
      <c r="Y924" s="31" t="str">
        <f t="shared" si="221"/>
        <v/>
      </c>
    </row>
    <row r="925" spans="1:25" x14ac:dyDescent="0.2">
      <c r="A925" s="127"/>
      <c r="B925" s="82" t="str">
        <f t="shared" si="210"/>
        <v/>
      </c>
      <c r="C925" s="82" t="str">
        <f t="shared" si="211"/>
        <v/>
      </c>
      <c r="D925" s="127"/>
      <c r="E925" s="82" t="str">
        <f t="shared" si="215"/>
        <v/>
      </c>
      <c r="F925" s="82" t="str">
        <f t="shared" si="216"/>
        <v/>
      </c>
      <c r="G925" s="127"/>
      <c r="H925" s="75" t="str">
        <f t="shared" si="217"/>
        <v/>
      </c>
      <c r="I925" s="127"/>
      <c r="J925" s="75" t="str">
        <f t="shared" si="222"/>
        <v/>
      </c>
      <c r="K925" s="127"/>
      <c r="L925" s="31">
        <v>920</v>
      </c>
      <c r="M925" s="31">
        <f t="shared" si="223"/>
        <v>307</v>
      </c>
      <c r="N925" s="31">
        <f t="shared" si="218"/>
        <v>2</v>
      </c>
      <c r="O925" s="31" t="str">
        <f>IF(LEN(Q925)=0,"",DEC2HEX(MOD(HEX2DEC(INDEX(Assembler!$D$13:$D$512,M925))+N925,65536),4))</f>
        <v/>
      </c>
      <c r="P925" s="78" t="str">
        <f t="shared" si="219"/>
        <v/>
      </c>
      <c r="Q925" s="31" t="str">
        <f>INDEX(Assembler!$E$13:$G$512,M925,N925+1)</f>
        <v/>
      </c>
      <c r="R925" s="81"/>
      <c r="S925" s="31" t="str">
        <f t="shared" si="220"/>
        <v/>
      </c>
      <c r="T925" s="31">
        <f t="shared" si="224"/>
        <v>1</v>
      </c>
      <c r="U925" s="31" t="str">
        <f t="shared" si="212"/>
        <v/>
      </c>
      <c r="V925" s="31" t="str">
        <f t="shared" si="213"/>
        <v/>
      </c>
      <c r="W925" s="31" t="str">
        <f>IF(LEN(U925)=0,"",SUM(T$5:T925))</f>
        <v/>
      </c>
      <c r="X925" s="31" t="str">
        <f t="shared" si="214"/>
        <v/>
      </c>
      <c r="Y925" s="31" t="str">
        <f t="shared" si="221"/>
        <v/>
      </c>
    </row>
    <row r="926" spans="1:25" x14ac:dyDescent="0.2">
      <c r="A926" s="127"/>
      <c r="B926" s="82" t="str">
        <f t="shared" si="210"/>
        <v/>
      </c>
      <c r="C926" s="82" t="str">
        <f t="shared" si="211"/>
        <v/>
      </c>
      <c r="D926" s="127"/>
      <c r="E926" s="82" t="str">
        <f t="shared" si="215"/>
        <v/>
      </c>
      <c r="F926" s="82" t="str">
        <f t="shared" si="216"/>
        <v/>
      </c>
      <c r="G926" s="127"/>
      <c r="H926" s="75" t="str">
        <f t="shared" si="217"/>
        <v/>
      </c>
      <c r="I926" s="127"/>
      <c r="J926" s="75" t="str">
        <f t="shared" si="222"/>
        <v/>
      </c>
      <c r="K926" s="127"/>
      <c r="L926" s="31">
        <v>921</v>
      </c>
      <c r="M926" s="31">
        <f t="shared" si="223"/>
        <v>308</v>
      </c>
      <c r="N926" s="31">
        <f t="shared" si="218"/>
        <v>0</v>
      </c>
      <c r="O926" s="31" t="str">
        <f>IF(LEN(Q926)=0,"",DEC2HEX(MOD(HEX2DEC(INDEX(Assembler!$D$13:$D$512,M926))+N926,65536),4))</f>
        <v/>
      </c>
      <c r="P926" s="78" t="str">
        <f t="shared" si="219"/>
        <v/>
      </c>
      <c r="Q926" s="31" t="str">
        <f>INDEX(Assembler!$E$13:$G$512,M926,N926+1)</f>
        <v/>
      </c>
      <c r="R926" s="81"/>
      <c r="S926" s="31" t="str">
        <f t="shared" si="220"/>
        <v/>
      </c>
      <c r="T926" s="31">
        <f t="shared" si="224"/>
        <v>1</v>
      </c>
      <c r="U926" s="31" t="str">
        <f t="shared" si="212"/>
        <v/>
      </c>
      <c r="V926" s="31" t="str">
        <f t="shared" si="213"/>
        <v/>
      </c>
      <c r="W926" s="31" t="str">
        <f>IF(LEN(U926)=0,"",SUM(T$5:T926))</f>
        <v/>
      </c>
      <c r="X926" s="31" t="str">
        <f t="shared" si="214"/>
        <v/>
      </c>
      <c r="Y926" s="31" t="str">
        <f t="shared" si="221"/>
        <v/>
      </c>
    </row>
    <row r="927" spans="1:25" x14ac:dyDescent="0.2">
      <c r="A927" s="127"/>
      <c r="B927" s="82" t="str">
        <f t="shared" si="210"/>
        <v/>
      </c>
      <c r="C927" s="82" t="str">
        <f t="shared" si="211"/>
        <v/>
      </c>
      <c r="D927" s="127"/>
      <c r="E927" s="82" t="str">
        <f t="shared" si="215"/>
        <v/>
      </c>
      <c r="F927" s="82" t="str">
        <f t="shared" si="216"/>
        <v/>
      </c>
      <c r="G927" s="127"/>
      <c r="H927" s="75" t="str">
        <f t="shared" si="217"/>
        <v/>
      </c>
      <c r="I927" s="127"/>
      <c r="J927" s="75" t="str">
        <f t="shared" si="222"/>
        <v/>
      </c>
      <c r="K927" s="127"/>
      <c r="L927" s="31">
        <v>922</v>
      </c>
      <c r="M927" s="31">
        <f t="shared" si="223"/>
        <v>308</v>
      </c>
      <c r="N927" s="31">
        <f t="shared" si="218"/>
        <v>1</v>
      </c>
      <c r="O927" s="31" t="str">
        <f>IF(LEN(Q927)=0,"",DEC2HEX(MOD(HEX2DEC(INDEX(Assembler!$D$13:$D$512,M927))+N927,65536),4))</f>
        <v/>
      </c>
      <c r="P927" s="78" t="str">
        <f t="shared" si="219"/>
        <v/>
      </c>
      <c r="Q927" s="31" t="str">
        <f>INDEX(Assembler!$E$13:$G$512,M927,N927+1)</f>
        <v/>
      </c>
      <c r="R927" s="81"/>
      <c r="S927" s="31" t="str">
        <f t="shared" si="220"/>
        <v/>
      </c>
      <c r="T927" s="31">
        <f t="shared" si="224"/>
        <v>1</v>
      </c>
      <c r="U927" s="31" t="str">
        <f t="shared" si="212"/>
        <v/>
      </c>
      <c r="V927" s="31" t="str">
        <f t="shared" si="213"/>
        <v/>
      </c>
      <c r="W927" s="31" t="str">
        <f>IF(LEN(U927)=0,"",SUM(T$5:T927))</f>
        <v/>
      </c>
      <c r="X927" s="31" t="str">
        <f t="shared" si="214"/>
        <v/>
      </c>
      <c r="Y927" s="31" t="str">
        <f t="shared" si="221"/>
        <v/>
      </c>
    </row>
    <row r="928" spans="1:25" x14ac:dyDescent="0.2">
      <c r="A928" s="127"/>
      <c r="B928" s="82" t="str">
        <f t="shared" si="210"/>
        <v/>
      </c>
      <c r="C928" s="82" t="str">
        <f t="shared" si="211"/>
        <v/>
      </c>
      <c r="D928" s="127"/>
      <c r="E928" s="82" t="str">
        <f t="shared" si="215"/>
        <v/>
      </c>
      <c r="F928" s="82" t="str">
        <f t="shared" si="216"/>
        <v/>
      </c>
      <c r="G928" s="127"/>
      <c r="H928" s="75" t="str">
        <f t="shared" si="217"/>
        <v/>
      </c>
      <c r="I928" s="127"/>
      <c r="J928" s="75" t="str">
        <f t="shared" si="222"/>
        <v/>
      </c>
      <c r="K928" s="127"/>
      <c r="L928" s="31">
        <v>923</v>
      </c>
      <c r="M928" s="31">
        <f t="shared" si="223"/>
        <v>308</v>
      </c>
      <c r="N928" s="31">
        <f t="shared" si="218"/>
        <v>2</v>
      </c>
      <c r="O928" s="31" t="str">
        <f>IF(LEN(Q928)=0,"",DEC2HEX(MOD(HEX2DEC(INDEX(Assembler!$D$13:$D$512,M928))+N928,65536),4))</f>
        <v/>
      </c>
      <c r="P928" s="78" t="str">
        <f t="shared" si="219"/>
        <v/>
      </c>
      <c r="Q928" s="31" t="str">
        <f>INDEX(Assembler!$E$13:$G$512,M928,N928+1)</f>
        <v/>
      </c>
      <c r="R928" s="81"/>
      <c r="S928" s="31" t="str">
        <f t="shared" si="220"/>
        <v/>
      </c>
      <c r="T928" s="31">
        <f t="shared" si="224"/>
        <v>1</v>
      </c>
      <c r="U928" s="31" t="str">
        <f t="shared" si="212"/>
        <v/>
      </c>
      <c r="V928" s="31" t="str">
        <f t="shared" si="213"/>
        <v/>
      </c>
      <c r="W928" s="31" t="str">
        <f>IF(LEN(U928)=0,"",SUM(T$5:T928))</f>
        <v/>
      </c>
      <c r="X928" s="31" t="str">
        <f t="shared" si="214"/>
        <v/>
      </c>
      <c r="Y928" s="31" t="str">
        <f t="shared" si="221"/>
        <v/>
      </c>
    </row>
    <row r="929" spans="1:25" x14ac:dyDescent="0.2">
      <c r="A929" s="127"/>
      <c r="B929" s="82" t="str">
        <f t="shared" si="210"/>
        <v/>
      </c>
      <c r="C929" s="82" t="str">
        <f t="shared" si="211"/>
        <v/>
      </c>
      <c r="D929" s="127"/>
      <c r="E929" s="82" t="str">
        <f t="shared" si="215"/>
        <v/>
      </c>
      <c r="F929" s="82" t="str">
        <f t="shared" si="216"/>
        <v/>
      </c>
      <c r="G929" s="127"/>
      <c r="H929" s="75" t="str">
        <f t="shared" si="217"/>
        <v/>
      </c>
      <c r="I929" s="127"/>
      <c r="J929" s="75" t="str">
        <f t="shared" si="222"/>
        <v/>
      </c>
      <c r="K929" s="127"/>
      <c r="L929" s="31">
        <v>924</v>
      </c>
      <c r="M929" s="31">
        <f t="shared" si="223"/>
        <v>309</v>
      </c>
      <c r="N929" s="31">
        <f t="shared" si="218"/>
        <v>0</v>
      </c>
      <c r="O929" s="31" t="str">
        <f>IF(LEN(Q929)=0,"",DEC2HEX(MOD(HEX2DEC(INDEX(Assembler!$D$13:$D$512,M929))+N929,65536),4))</f>
        <v/>
      </c>
      <c r="P929" s="78" t="str">
        <f t="shared" si="219"/>
        <v/>
      </c>
      <c r="Q929" s="31" t="str">
        <f>INDEX(Assembler!$E$13:$G$512,M929,N929+1)</f>
        <v/>
      </c>
      <c r="R929" s="81"/>
      <c r="S929" s="31" t="str">
        <f t="shared" si="220"/>
        <v/>
      </c>
      <c r="T929" s="31">
        <f t="shared" si="224"/>
        <v>1</v>
      </c>
      <c r="U929" s="31" t="str">
        <f t="shared" si="212"/>
        <v/>
      </c>
      <c r="V929" s="31" t="str">
        <f t="shared" si="213"/>
        <v/>
      </c>
      <c r="W929" s="31" t="str">
        <f>IF(LEN(U929)=0,"",SUM(T$5:T929))</f>
        <v/>
      </c>
      <c r="X929" s="31" t="str">
        <f t="shared" si="214"/>
        <v/>
      </c>
      <c r="Y929" s="31" t="str">
        <f t="shared" si="221"/>
        <v/>
      </c>
    </row>
    <row r="930" spans="1:25" x14ac:dyDescent="0.2">
      <c r="A930" s="127"/>
      <c r="B930" s="82" t="str">
        <f t="shared" si="210"/>
        <v/>
      </c>
      <c r="C930" s="82" t="str">
        <f t="shared" si="211"/>
        <v/>
      </c>
      <c r="D930" s="127"/>
      <c r="E930" s="82" t="str">
        <f t="shared" si="215"/>
        <v/>
      </c>
      <c r="F930" s="82" t="str">
        <f t="shared" si="216"/>
        <v/>
      </c>
      <c r="G930" s="127"/>
      <c r="H930" s="75" t="str">
        <f t="shared" si="217"/>
        <v/>
      </c>
      <c r="I930" s="127"/>
      <c r="J930" s="75" t="str">
        <f t="shared" si="222"/>
        <v/>
      </c>
      <c r="K930" s="127"/>
      <c r="L930" s="31">
        <v>925</v>
      </c>
      <c r="M930" s="31">
        <f t="shared" si="223"/>
        <v>309</v>
      </c>
      <c r="N930" s="31">
        <f t="shared" si="218"/>
        <v>1</v>
      </c>
      <c r="O930" s="31" t="str">
        <f>IF(LEN(Q930)=0,"",DEC2HEX(MOD(HEX2DEC(INDEX(Assembler!$D$13:$D$512,M930))+N930,65536),4))</f>
        <v/>
      </c>
      <c r="P930" s="78" t="str">
        <f t="shared" si="219"/>
        <v/>
      </c>
      <c r="Q930" s="31" t="str">
        <f>INDEX(Assembler!$E$13:$G$512,M930,N930+1)</f>
        <v/>
      </c>
      <c r="R930" s="81"/>
      <c r="S930" s="31" t="str">
        <f t="shared" si="220"/>
        <v/>
      </c>
      <c r="T930" s="31">
        <f t="shared" si="224"/>
        <v>1</v>
      </c>
      <c r="U930" s="31" t="str">
        <f t="shared" si="212"/>
        <v/>
      </c>
      <c r="V930" s="31" t="str">
        <f t="shared" si="213"/>
        <v/>
      </c>
      <c r="W930" s="31" t="str">
        <f>IF(LEN(U930)=0,"",SUM(T$5:T930))</f>
        <v/>
      </c>
      <c r="X930" s="31" t="str">
        <f t="shared" si="214"/>
        <v/>
      </c>
      <c r="Y930" s="31" t="str">
        <f t="shared" si="221"/>
        <v/>
      </c>
    </row>
    <row r="931" spans="1:25" x14ac:dyDescent="0.2">
      <c r="A931" s="127"/>
      <c r="B931" s="82" t="str">
        <f t="shared" si="210"/>
        <v/>
      </c>
      <c r="C931" s="82" t="str">
        <f t="shared" si="211"/>
        <v/>
      </c>
      <c r="D931" s="127"/>
      <c r="E931" s="82" t="str">
        <f t="shared" si="215"/>
        <v/>
      </c>
      <c r="F931" s="82" t="str">
        <f t="shared" si="216"/>
        <v/>
      </c>
      <c r="G931" s="127"/>
      <c r="H931" s="75" t="str">
        <f t="shared" si="217"/>
        <v/>
      </c>
      <c r="I931" s="127"/>
      <c r="J931" s="75" t="str">
        <f t="shared" si="222"/>
        <v/>
      </c>
      <c r="K931" s="127"/>
      <c r="L931" s="31">
        <v>926</v>
      </c>
      <c r="M931" s="31">
        <f t="shared" si="223"/>
        <v>309</v>
      </c>
      <c r="N931" s="31">
        <f t="shared" si="218"/>
        <v>2</v>
      </c>
      <c r="O931" s="31" t="str">
        <f>IF(LEN(Q931)=0,"",DEC2HEX(MOD(HEX2DEC(INDEX(Assembler!$D$13:$D$512,M931))+N931,65536),4))</f>
        <v/>
      </c>
      <c r="P931" s="78" t="str">
        <f t="shared" si="219"/>
        <v/>
      </c>
      <c r="Q931" s="31" t="str">
        <f>INDEX(Assembler!$E$13:$G$512,M931,N931+1)</f>
        <v/>
      </c>
      <c r="R931" s="81"/>
      <c r="S931" s="31" t="str">
        <f t="shared" si="220"/>
        <v/>
      </c>
      <c r="T931" s="31">
        <f t="shared" si="224"/>
        <v>1</v>
      </c>
      <c r="U931" s="31" t="str">
        <f t="shared" si="212"/>
        <v/>
      </c>
      <c r="V931" s="31" t="str">
        <f t="shared" si="213"/>
        <v/>
      </c>
      <c r="W931" s="31" t="str">
        <f>IF(LEN(U931)=0,"",SUM(T$5:T931))</f>
        <v/>
      </c>
      <c r="X931" s="31" t="str">
        <f t="shared" si="214"/>
        <v/>
      </c>
      <c r="Y931" s="31" t="str">
        <f t="shared" si="221"/>
        <v/>
      </c>
    </row>
    <row r="932" spans="1:25" x14ac:dyDescent="0.2">
      <c r="A932" s="127"/>
      <c r="B932" s="82" t="str">
        <f t="shared" si="210"/>
        <v/>
      </c>
      <c r="C932" s="82" t="str">
        <f t="shared" si="211"/>
        <v/>
      </c>
      <c r="D932" s="127"/>
      <c r="E932" s="82" t="str">
        <f t="shared" si="215"/>
        <v/>
      </c>
      <c r="F932" s="82" t="str">
        <f t="shared" si="216"/>
        <v/>
      </c>
      <c r="G932" s="127"/>
      <c r="H932" s="75" t="str">
        <f t="shared" si="217"/>
        <v/>
      </c>
      <c r="I932" s="127"/>
      <c r="J932" s="75" t="str">
        <f t="shared" si="222"/>
        <v/>
      </c>
      <c r="K932" s="127"/>
      <c r="L932" s="31">
        <v>927</v>
      </c>
      <c r="M932" s="31">
        <f t="shared" si="223"/>
        <v>310</v>
      </c>
      <c r="N932" s="31">
        <f t="shared" si="218"/>
        <v>0</v>
      </c>
      <c r="O932" s="31" t="str">
        <f>IF(LEN(Q932)=0,"",DEC2HEX(MOD(HEX2DEC(INDEX(Assembler!$D$13:$D$512,M932))+N932,65536),4))</f>
        <v/>
      </c>
      <c r="P932" s="78" t="str">
        <f t="shared" si="219"/>
        <v/>
      </c>
      <c r="Q932" s="31" t="str">
        <f>INDEX(Assembler!$E$13:$G$512,M932,N932+1)</f>
        <v/>
      </c>
      <c r="R932" s="81"/>
      <c r="S932" s="31" t="str">
        <f t="shared" si="220"/>
        <v/>
      </c>
      <c r="T932" s="31">
        <f t="shared" si="224"/>
        <v>1</v>
      </c>
      <c r="U932" s="31" t="str">
        <f t="shared" si="212"/>
        <v/>
      </c>
      <c r="V932" s="31" t="str">
        <f t="shared" si="213"/>
        <v/>
      </c>
      <c r="W932" s="31" t="str">
        <f>IF(LEN(U932)=0,"",SUM(T$5:T932))</f>
        <v/>
      </c>
      <c r="X932" s="31" t="str">
        <f t="shared" si="214"/>
        <v/>
      </c>
      <c r="Y932" s="31" t="str">
        <f t="shared" si="221"/>
        <v/>
      </c>
    </row>
    <row r="933" spans="1:25" x14ac:dyDescent="0.2">
      <c r="A933" s="127"/>
      <c r="B933" s="82" t="str">
        <f t="shared" si="210"/>
        <v/>
      </c>
      <c r="C933" s="82" t="str">
        <f t="shared" si="211"/>
        <v/>
      </c>
      <c r="D933" s="127"/>
      <c r="E933" s="82" t="str">
        <f t="shared" si="215"/>
        <v/>
      </c>
      <c r="F933" s="82" t="str">
        <f t="shared" si="216"/>
        <v/>
      </c>
      <c r="G933" s="127"/>
      <c r="H933" s="75" t="str">
        <f t="shared" si="217"/>
        <v/>
      </c>
      <c r="I933" s="127"/>
      <c r="J933" s="75" t="str">
        <f t="shared" si="222"/>
        <v/>
      </c>
      <c r="K933" s="127"/>
      <c r="L933" s="31">
        <v>928</v>
      </c>
      <c r="M933" s="31">
        <f t="shared" si="223"/>
        <v>310</v>
      </c>
      <c r="N933" s="31">
        <f t="shared" si="218"/>
        <v>1</v>
      </c>
      <c r="O933" s="31" t="str">
        <f>IF(LEN(Q933)=0,"",DEC2HEX(MOD(HEX2DEC(INDEX(Assembler!$D$13:$D$512,M933))+N933,65536),4))</f>
        <v/>
      </c>
      <c r="P933" s="78" t="str">
        <f t="shared" si="219"/>
        <v/>
      </c>
      <c r="Q933" s="31" t="str">
        <f>INDEX(Assembler!$E$13:$G$512,M933,N933+1)</f>
        <v/>
      </c>
      <c r="R933" s="81"/>
      <c r="S933" s="31" t="str">
        <f t="shared" si="220"/>
        <v/>
      </c>
      <c r="T933" s="31">
        <f t="shared" si="224"/>
        <v>1</v>
      </c>
      <c r="U933" s="31" t="str">
        <f t="shared" si="212"/>
        <v/>
      </c>
      <c r="V933" s="31" t="str">
        <f t="shared" si="213"/>
        <v/>
      </c>
      <c r="W933" s="31" t="str">
        <f>IF(LEN(U933)=0,"",SUM(T$5:T933))</f>
        <v/>
      </c>
      <c r="X933" s="31" t="str">
        <f t="shared" si="214"/>
        <v/>
      </c>
      <c r="Y933" s="31" t="str">
        <f t="shared" si="221"/>
        <v/>
      </c>
    </row>
    <row r="934" spans="1:25" x14ac:dyDescent="0.2">
      <c r="A934" s="127"/>
      <c r="B934" s="82" t="str">
        <f t="shared" si="210"/>
        <v/>
      </c>
      <c r="C934" s="82" t="str">
        <f t="shared" si="211"/>
        <v/>
      </c>
      <c r="D934" s="127"/>
      <c r="E934" s="82" t="str">
        <f t="shared" si="215"/>
        <v/>
      </c>
      <c r="F934" s="82" t="str">
        <f t="shared" si="216"/>
        <v/>
      </c>
      <c r="G934" s="127"/>
      <c r="H934" s="75" t="str">
        <f t="shared" si="217"/>
        <v/>
      </c>
      <c r="I934" s="127"/>
      <c r="J934" s="75" t="str">
        <f t="shared" si="222"/>
        <v/>
      </c>
      <c r="K934" s="127"/>
      <c r="L934" s="31">
        <v>929</v>
      </c>
      <c r="M934" s="31">
        <f t="shared" si="223"/>
        <v>310</v>
      </c>
      <c r="N934" s="31">
        <f t="shared" si="218"/>
        <v>2</v>
      </c>
      <c r="O934" s="31" t="str">
        <f>IF(LEN(Q934)=0,"",DEC2HEX(MOD(HEX2DEC(INDEX(Assembler!$D$13:$D$512,M934))+N934,65536),4))</f>
        <v/>
      </c>
      <c r="P934" s="78" t="str">
        <f t="shared" si="219"/>
        <v/>
      </c>
      <c r="Q934" s="31" t="str">
        <f>INDEX(Assembler!$E$13:$G$512,M934,N934+1)</f>
        <v/>
      </c>
      <c r="R934" s="81"/>
      <c r="S934" s="31" t="str">
        <f t="shared" si="220"/>
        <v/>
      </c>
      <c r="T934" s="31">
        <f t="shared" si="224"/>
        <v>1</v>
      </c>
      <c r="U934" s="31" t="str">
        <f t="shared" si="212"/>
        <v/>
      </c>
      <c r="V934" s="31" t="str">
        <f t="shared" si="213"/>
        <v/>
      </c>
      <c r="W934" s="31" t="str">
        <f>IF(LEN(U934)=0,"",SUM(T$5:T934))</f>
        <v/>
      </c>
      <c r="X934" s="31" t="str">
        <f t="shared" si="214"/>
        <v/>
      </c>
      <c r="Y934" s="31" t="str">
        <f t="shared" si="221"/>
        <v/>
      </c>
    </row>
    <row r="935" spans="1:25" x14ac:dyDescent="0.2">
      <c r="A935" s="127"/>
      <c r="B935" s="82" t="str">
        <f t="shared" si="210"/>
        <v/>
      </c>
      <c r="C935" s="82" t="str">
        <f t="shared" si="211"/>
        <v/>
      </c>
      <c r="D935" s="127"/>
      <c r="E935" s="82" t="str">
        <f t="shared" si="215"/>
        <v/>
      </c>
      <c r="F935" s="82" t="str">
        <f t="shared" si="216"/>
        <v/>
      </c>
      <c r="G935" s="127"/>
      <c r="H935" s="75" t="str">
        <f t="shared" si="217"/>
        <v/>
      </c>
      <c r="I935" s="127"/>
      <c r="J935" s="75" t="str">
        <f t="shared" si="222"/>
        <v/>
      </c>
      <c r="K935" s="127"/>
      <c r="L935" s="31">
        <v>930</v>
      </c>
      <c r="M935" s="31">
        <f t="shared" si="223"/>
        <v>311</v>
      </c>
      <c r="N935" s="31">
        <f t="shared" si="218"/>
        <v>0</v>
      </c>
      <c r="O935" s="31" t="str">
        <f>IF(LEN(Q935)=0,"",DEC2HEX(MOD(HEX2DEC(INDEX(Assembler!$D$13:$D$512,M935))+N935,65536),4))</f>
        <v/>
      </c>
      <c r="P935" s="78" t="str">
        <f t="shared" si="219"/>
        <v/>
      </c>
      <c r="Q935" s="31" t="str">
        <f>INDEX(Assembler!$E$13:$G$512,M935,N935+1)</f>
        <v/>
      </c>
      <c r="R935" s="81"/>
      <c r="S935" s="31" t="str">
        <f t="shared" si="220"/>
        <v/>
      </c>
      <c r="T935" s="31">
        <f t="shared" si="224"/>
        <v>1</v>
      </c>
      <c r="U935" s="31" t="str">
        <f t="shared" si="212"/>
        <v/>
      </c>
      <c r="V935" s="31" t="str">
        <f t="shared" si="213"/>
        <v/>
      </c>
      <c r="W935" s="31" t="str">
        <f>IF(LEN(U935)=0,"",SUM(T$5:T935))</f>
        <v/>
      </c>
      <c r="X935" s="31" t="str">
        <f t="shared" si="214"/>
        <v/>
      </c>
      <c r="Y935" s="31" t="str">
        <f t="shared" si="221"/>
        <v/>
      </c>
    </row>
    <row r="936" spans="1:25" x14ac:dyDescent="0.2">
      <c r="A936" s="127"/>
      <c r="B936" s="82" t="str">
        <f t="shared" si="210"/>
        <v/>
      </c>
      <c r="C936" s="82" t="str">
        <f t="shared" si="211"/>
        <v/>
      </c>
      <c r="D936" s="127"/>
      <c r="E936" s="82" t="str">
        <f t="shared" si="215"/>
        <v/>
      </c>
      <c r="F936" s="82" t="str">
        <f t="shared" si="216"/>
        <v/>
      </c>
      <c r="G936" s="127"/>
      <c r="H936" s="75" t="str">
        <f t="shared" si="217"/>
        <v/>
      </c>
      <c r="I936" s="127"/>
      <c r="J936" s="75" t="str">
        <f t="shared" si="222"/>
        <v/>
      </c>
      <c r="K936" s="127"/>
      <c r="L936" s="31">
        <v>931</v>
      </c>
      <c r="M936" s="31">
        <f t="shared" si="223"/>
        <v>311</v>
      </c>
      <c r="N936" s="31">
        <f t="shared" si="218"/>
        <v>1</v>
      </c>
      <c r="O936" s="31" t="str">
        <f>IF(LEN(Q936)=0,"",DEC2HEX(MOD(HEX2DEC(INDEX(Assembler!$D$13:$D$512,M936))+N936,65536),4))</f>
        <v/>
      </c>
      <c r="P936" s="78" t="str">
        <f t="shared" si="219"/>
        <v/>
      </c>
      <c r="Q936" s="31" t="str">
        <f>INDEX(Assembler!$E$13:$G$512,M936,N936+1)</f>
        <v/>
      </c>
      <c r="R936" s="81"/>
      <c r="S936" s="31" t="str">
        <f t="shared" si="220"/>
        <v/>
      </c>
      <c r="T936" s="31">
        <f t="shared" si="224"/>
        <v>1</v>
      </c>
      <c r="U936" s="31" t="str">
        <f t="shared" si="212"/>
        <v/>
      </c>
      <c r="V936" s="31" t="str">
        <f t="shared" si="213"/>
        <v/>
      </c>
      <c r="W936" s="31" t="str">
        <f>IF(LEN(U936)=0,"",SUM(T$5:T936))</f>
        <v/>
      </c>
      <c r="X936" s="31" t="str">
        <f t="shared" si="214"/>
        <v/>
      </c>
      <c r="Y936" s="31" t="str">
        <f t="shared" si="221"/>
        <v/>
      </c>
    </row>
    <row r="937" spans="1:25" x14ac:dyDescent="0.2">
      <c r="A937" s="127"/>
      <c r="B937" s="82" t="str">
        <f t="shared" si="210"/>
        <v/>
      </c>
      <c r="C937" s="82" t="str">
        <f t="shared" si="211"/>
        <v/>
      </c>
      <c r="D937" s="127"/>
      <c r="E937" s="82" t="str">
        <f t="shared" si="215"/>
        <v/>
      </c>
      <c r="F937" s="82" t="str">
        <f t="shared" si="216"/>
        <v/>
      </c>
      <c r="G937" s="127"/>
      <c r="H937" s="75" t="str">
        <f t="shared" si="217"/>
        <v/>
      </c>
      <c r="I937" s="127"/>
      <c r="J937" s="75" t="str">
        <f t="shared" si="222"/>
        <v/>
      </c>
      <c r="K937" s="127"/>
      <c r="L937" s="31">
        <v>932</v>
      </c>
      <c r="M937" s="31">
        <f t="shared" si="223"/>
        <v>311</v>
      </c>
      <c r="N937" s="31">
        <f t="shared" si="218"/>
        <v>2</v>
      </c>
      <c r="O937" s="31" t="str">
        <f>IF(LEN(Q937)=0,"",DEC2HEX(MOD(HEX2DEC(INDEX(Assembler!$D$13:$D$512,M937))+N937,65536),4))</f>
        <v/>
      </c>
      <c r="P937" s="78" t="str">
        <f t="shared" si="219"/>
        <v/>
      </c>
      <c r="Q937" s="31" t="str">
        <f>INDEX(Assembler!$E$13:$G$512,M937,N937+1)</f>
        <v/>
      </c>
      <c r="R937" s="81"/>
      <c r="S937" s="31" t="str">
        <f t="shared" si="220"/>
        <v/>
      </c>
      <c r="T937" s="31">
        <f t="shared" si="224"/>
        <v>1</v>
      </c>
      <c r="U937" s="31" t="str">
        <f t="shared" si="212"/>
        <v/>
      </c>
      <c r="V937" s="31" t="str">
        <f t="shared" si="213"/>
        <v/>
      </c>
      <c r="W937" s="31" t="str">
        <f>IF(LEN(U937)=0,"",SUM(T$5:T937))</f>
        <v/>
      </c>
      <c r="X937" s="31" t="str">
        <f t="shared" si="214"/>
        <v/>
      </c>
      <c r="Y937" s="31" t="str">
        <f t="shared" si="221"/>
        <v/>
      </c>
    </row>
    <row r="938" spans="1:25" x14ac:dyDescent="0.2">
      <c r="A938" s="127"/>
      <c r="B938" s="82" t="str">
        <f t="shared" si="210"/>
        <v/>
      </c>
      <c r="C938" s="82" t="str">
        <f t="shared" si="211"/>
        <v/>
      </c>
      <c r="D938" s="127"/>
      <c r="E938" s="82" t="str">
        <f t="shared" si="215"/>
        <v/>
      </c>
      <c r="F938" s="82" t="str">
        <f t="shared" si="216"/>
        <v/>
      </c>
      <c r="G938" s="127"/>
      <c r="H938" s="75" t="str">
        <f t="shared" si="217"/>
        <v/>
      </c>
      <c r="I938" s="127"/>
      <c r="J938" s="75" t="str">
        <f t="shared" si="222"/>
        <v/>
      </c>
      <c r="K938" s="127"/>
      <c r="L938" s="31">
        <v>933</v>
      </c>
      <c r="M938" s="31">
        <f t="shared" si="223"/>
        <v>312</v>
      </c>
      <c r="N938" s="31">
        <f t="shared" si="218"/>
        <v>0</v>
      </c>
      <c r="O938" s="31" t="str">
        <f>IF(LEN(Q938)=0,"",DEC2HEX(MOD(HEX2DEC(INDEX(Assembler!$D$13:$D$512,M938))+N938,65536),4))</f>
        <v/>
      </c>
      <c r="P938" s="78" t="str">
        <f t="shared" si="219"/>
        <v/>
      </c>
      <c r="Q938" s="31" t="str">
        <f>INDEX(Assembler!$E$13:$G$512,M938,N938+1)</f>
        <v/>
      </c>
      <c r="R938" s="81"/>
      <c r="S938" s="31" t="str">
        <f t="shared" si="220"/>
        <v/>
      </c>
      <c r="T938" s="31">
        <f t="shared" si="224"/>
        <v>1</v>
      </c>
      <c r="U938" s="31" t="str">
        <f t="shared" si="212"/>
        <v/>
      </c>
      <c r="V938" s="31" t="str">
        <f t="shared" si="213"/>
        <v/>
      </c>
      <c r="W938" s="31" t="str">
        <f>IF(LEN(U938)=0,"",SUM(T$5:T938))</f>
        <v/>
      </c>
      <c r="X938" s="31" t="str">
        <f t="shared" si="214"/>
        <v/>
      </c>
      <c r="Y938" s="31" t="str">
        <f t="shared" si="221"/>
        <v/>
      </c>
    </row>
    <row r="939" spans="1:25" x14ac:dyDescent="0.2">
      <c r="A939" s="127"/>
      <c r="B939" s="82" t="str">
        <f t="shared" si="210"/>
        <v/>
      </c>
      <c r="C939" s="82" t="str">
        <f t="shared" si="211"/>
        <v/>
      </c>
      <c r="D939" s="127"/>
      <c r="E939" s="82" t="str">
        <f t="shared" si="215"/>
        <v/>
      </c>
      <c r="F939" s="82" t="str">
        <f t="shared" si="216"/>
        <v/>
      </c>
      <c r="G939" s="127"/>
      <c r="H939" s="75" t="str">
        <f t="shared" si="217"/>
        <v/>
      </c>
      <c r="I939" s="127"/>
      <c r="J939" s="75" t="str">
        <f t="shared" si="222"/>
        <v/>
      </c>
      <c r="K939" s="127"/>
      <c r="L939" s="31">
        <v>934</v>
      </c>
      <c r="M939" s="31">
        <f t="shared" si="223"/>
        <v>312</v>
      </c>
      <c r="N939" s="31">
        <f t="shared" si="218"/>
        <v>1</v>
      </c>
      <c r="O939" s="31" t="str">
        <f>IF(LEN(Q939)=0,"",DEC2HEX(MOD(HEX2DEC(INDEX(Assembler!$D$13:$D$512,M939))+N939,65536),4))</f>
        <v/>
      </c>
      <c r="P939" s="78" t="str">
        <f t="shared" si="219"/>
        <v/>
      </c>
      <c r="Q939" s="31" t="str">
        <f>INDEX(Assembler!$E$13:$G$512,M939,N939+1)</f>
        <v/>
      </c>
      <c r="R939" s="81"/>
      <c r="S939" s="31" t="str">
        <f t="shared" si="220"/>
        <v/>
      </c>
      <c r="T939" s="31">
        <f t="shared" si="224"/>
        <v>1</v>
      </c>
      <c r="U939" s="31" t="str">
        <f t="shared" si="212"/>
        <v/>
      </c>
      <c r="V939" s="31" t="str">
        <f t="shared" si="213"/>
        <v/>
      </c>
      <c r="W939" s="31" t="str">
        <f>IF(LEN(U939)=0,"",SUM(T$5:T939))</f>
        <v/>
      </c>
      <c r="X939" s="31" t="str">
        <f t="shared" si="214"/>
        <v/>
      </c>
      <c r="Y939" s="31" t="str">
        <f t="shared" si="221"/>
        <v/>
      </c>
    </row>
    <row r="940" spans="1:25" x14ac:dyDescent="0.2">
      <c r="A940" s="127"/>
      <c r="B940" s="82" t="str">
        <f t="shared" si="210"/>
        <v/>
      </c>
      <c r="C940" s="82" t="str">
        <f t="shared" si="211"/>
        <v/>
      </c>
      <c r="D940" s="127"/>
      <c r="E940" s="82" t="str">
        <f t="shared" si="215"/>
        <v/>
      </c>
      <c r="F940" s="82" t="str">
        <f t="shared" si="216"/>
        <v/>
      </c>
      <c r="G940" s="127"/>
      <c r="H940" s="75" t="str">
        <f t="shared" si="217"/>
        <v/>
      </c>
      <c r="I940" s="127"/>
      <c r="J940" s="75" t="str">
        <f t="shared" si="222"/>
        <v/>
      </c>
      <c r="K940" s="127"/>
      <c r="L940" s="31">
        <v>935</v>
      </c>
      <c r="M940" s="31">
        <f t="shared" si="223"/>
        <v>312</v>
      </c>
      <c r="N940" s="31">
        <f t="shared" si="218"/>
        <v>2</v>
      </c>
      <c r="O940" s="31" t="str">
        <f>IF(LEN(Q940)=0,"",DEC2HEX(MOD(HEX2DEC(INDEX(Assembler!$D$13:$D$512,M940))+N940,65536),4))</f>
        <v/>
      </c>
      <c r="P940" s="78" t="str">
        <f t="shared" si="219"/>
        <v/>
      </c>
      <c r="Q940" s="31" t="str">
        <f>INDEX(Assembler!$E$13:$G$512,M940,N940+1)</f>
        <v/>
      </c>
      <c r="R940" s="81"/>
      <c r="S940" s="31" t="str">
        <f t="shared" si="220"/>
        <v/>
      </c>
      <c r="T940" s="31">
        <f t="shared" si="224"/>
        <v>1</v>
      </c>
      <c r="U940" s="31" t="str">
        <f t="shared" si="212"/>
        <v/>
      </c>
      <c r="V940" s="31" t="str">
        <f t="shared" si="213"/>
        <v/>
      </c>
      <c r="W940" s="31" t="str">
        <f>IF(LEN(U940)=0,"",SUM(T$5:T940))</f>
        <v/>
      </c>
      <c r="X940" s="31" t="str">
        <f t="shared" si="214"/>
        <v/>
      </c>
      <c r="Y940" s="31" t="str">
        <f t="shared" si="221"/>
        <v/>
      </c>
    </row>
    <row r="941" spans="1:25" x14ac:dyDescent="0.2">
      <c r="A941" s="127"/>
      <c r="B941" s="82" t="str">
        <f t="shared" si="210"/>
        <v/>
      </c>
      <c r="C941" s="82" t="str">
        <f t="shared" si="211"/>
        <v/>
      </c>
      <c r="D941" s="127"/>
      <c r="E941" s="82" t="str">
        <f t="shared" si="215"/>
        <v/>
      </c>
      <c r="F941" s="82" t="str">
        <f t="shared" si="216"/>
        <v/>
      </c>
      <c r="G941" s="127"/>
      <c r="H941" s="75" t="str">
        <f t="shared" si="217"/>
        <v/>
      </c>
      <c r="I941" s="127"/>
      <c r="J941" s="75" t="str">
        <f t="shared" si="222"/>
        <v/>
      </c>
      <c r="K941" s="127"/>
      <c r="L941" s="31">
        <v>936</v>
      </c>
      <c r="M941" s="31">
        <f t="shared" si="223"/>
        <v>313</v>
      </c>
      <c r="N941" s="31">
        <f t="shared" si="218"/>
        <v>0</v>
      </c>
      <c r="O941" s="31" t="str">
        <f>IF(LEN(Q941)=0,"",DEC2HEX(MOD(HEX2DEC(INDEX(Assembler!$D$13:$D$512,M941))+N941,65536),4))</f>
        <v/>
      </c>
      <c r="P941" s="78" t="str">
        <f t="shared" si="219"/>
        <v/>
      </c>
      <c r="Q941" s="31" t="str">
        <f>INDEX(Assembler!$E$13:$G$512,M941,N941+1)</f>
        <v/>
      </c>
      <c r="R941" s="81"/>
      <c r="S941" s="31" t="str">
        <f t="shared" si="220"/>
        <v/>
      </c>
      <c r="T941" s="31">
        <f t="shared" si="224"/>
        <v>1</v>
      </c>
      <c r="U941" s="31" t="str">
        <f t="shared" si="212"/>
        <v/>
      </c>
      <c r="V941" s="31" t="str">
        <f t="shared" si="213"/>
        <v/>
      </c>
      <c r="W941" s="31" t="str">
        <f>IF(LEN(U941)=0,"",SUM(T$5:T941))</f>
        <v/>
      </c>
      <c r="X941" s="31" t="str">
        <f t="shared" si="214"/>
        <v/>
      </c>
      <c r="Y941" s="31" t="str">
        <f t="shared" si="221"/>
        <v/>
      </c>
    </row>
    <row r="942" spans="1:25" x14ac:dyDescent="0.2">
      <c r="A942" s="127"/>
      <c r="B942" s="82" t="str">
        <f t="shared" si="210"/>
        <v/>
      </c>
      <c r="C942" s="82" t="str">
        <f t="shared" si="211"/>
        <v/>
      </c>
      <c r="D942" s="127"/>
      <c r="E942" s="82" t="str">
        <f t="shared" si="215"/>
        <v/>
      </c>
      <c r="F942" s="82" t="str">
        <f t="shared" si="216"/>
        <v/>
      </c>
      <c r="G942" s="127"/>
      <c r="H942" s="75" t="str">
        <f t="shared" si="217"/>
        <v/>
      </c>
      <c r="I942" s="127"/>
      <c r="J942" s="75" t="str">
        <f t="shared" si="222"/>
        <v/>
      </c>
      <c r="K942" s="127"/>
      <c r="L942" s="31">
        <v>937</v>
      </c>
      <c r="M942" s="31">
        <f t="shared" si="223"/>
        <v>313</v>
      </c>
      <c r="N942" s="31">
        <f t="shared" si="218"/>
        <v>1</v>
      </c>
      <c r="O942" s="31" t="str">
        <f>IF(LEN(Q942)=0,"",DEC2HEX(MOD(HEX2DEC(INDEX(Assembler!$D$13:$D$512,M942))+N942,65536),4))</f>
        <v/>
      </c>
      <c r="P942" s="78" t="str">
        <f t="shared" si="219"/>
        <v/>
      </c>
      <c r="Q942" s="31" t="str">
        <f>INDEX(Assembler!$E$13:$G$512,M942,N942+1)</f>
        <v/>
      </c>
      <c r="R942" s="81"/>
      <c r="S942" s="31" t="str">
        <f t="shared" si="220"/>
        <v/>
      </c>
      <c r="T942" s="31">
        <f t="shared" si="224"/>
        <v>1</v>
      </c>
      <c r="U942" s="31" t="str">
        <f t="shared" si="212"/>
        <v/>
      </c>
      <c r="V942" s="31" t="str">
        <f t="shared" si="213"/>
        <v/>
      </c>
      <c r="W942" s="31" t="str">
        <f>IF(LEN(U942)=0,"",SUM(T$5:T942))</f>
        <v/>
      </c>
      <c r="X942" s="31" t="str">
        <f t="shared" si="214"/>
        <v/>
      </c>
      <c r="Y942" s="31" t="str">
        <f t="shared" si="221"/>
        <v/>
      </c>
    </row>
    <row r="943" spans="1:25" x14ac:dyDescent="0.2">
      <c r="A943" s="127"/>
      <c r="B943" s="82" t="str">
        <f t="shared" si="210"/>
        <v/>
      </c>
      <c r="C943" s="82" t="str">
        <f t="shared" si="211"/>
        <v/>
      </c>
      <c r="D943" s="127"/>
      <c r="E943" s="82" t="str">
        <f t="shared" si="215"/>
        <v/>
      </c>
      <c r="F943" s="82" t="str">
        <f t="shared" si="216"/>
        <v/>
      </c>
      <c r="G943" s="127"/>
      <c r="H943" s="75" t="str">
        <f t="shared" si="217"/>
        <v/>
      </c>
      <c r="I943" s="127"/>
      <c r="J943" s="75" t="str">
        <f t="shared" si="222"/>
        <v/>
      </c>
      <c r="K943" s="127"/>
      <c r="L943" s="31">
        <v>938</v>
      </c>
      <c r="M943" s="31">
        <f t="shared" si="223"/>
        <v>313</v>
      </c>
      <c r="N943" s="31">
        <f t="shared" si="218"/>
        <v>2</v>
      </c>
      <c r="O943" s="31" t="str">
        <f>IF(LEN(Q943)=0,"",DEC2HEX(MOD(HEX2DEC(INDEX(Assembler!$D$13:$D$512,M943))+N943,65536),4))</f>
        <v/>
      </c>
      <c r="P943" s="78" t="str">
        <f t="shared" si="219"/>
        <v/>
      </c>
      <c r="Q943" s="31" t="str">
        <f>INDEX(Assembler!$E$13:$G$512,M943,N943+1)</f>
        <v/>
      </c>
      <c r="R943" s="81"/>
      <c r="S943" s="31" t="str">
        <f t="shared" si="220"/>
        <v/>
      </c>
      <c r="T943" s="31">
        <f t="shared" si="224"/>
        <v>1</v>
      </c>
      <c r="U943" s="31" t="str">
        <f t="shared" si="212"/>
        <v/>
      </c>
      <c r="V943" s="31" t="str">
        <f t="shared" si="213"/>
        <v/>
      </c>
      <c r="W943" s="31" t="str">
        <f>IF(LEN(U943)=0,"",SUM(T$5:T943))</f>
        <v/>
      </c>
      <c r="X943" s="31" t="str">
        <f t="shared" si="214"/>
        <v/>
      </c>
      <c r="Y943" s="31" t="str">
        <f t="shared" si="221"/>
        <v/>
      </c>
    </row>
    <row r="944" spans="1:25" x14ac:dyDescent="0.2">
      <c r="A944" s="127"/>
      <c r="B944" s="82" t="str">
        <f t="shared" si="210"/>
        <v/>
      </c>
      <c r="C944" s="82" t="str">
        <f t="shared" si="211"/>
        <v/>
      </c>
      <c r="D944" s="127"/>
      <c r="E944" s="82" t="str">
        <f t="shared" si="215"/>
        <v/>
      </c>
      <c r="F944" s="82" t="str">
        <f t="shared" si="216"/>
        <v/>
      </c>
      <c r="G944" s="127"/>
      <c r="H944" s="75" t="str">
        <f t="shared" si="217"/>
        <v/>
      </c>
      <c r="I944" s="127"/>
      <c r="J944" s="75" t="str">
        <f t="shared" si="222"/>
        <v/>
      </c>
      <c r="K944" s="127"/>
      <c r="L944" s="31">
        <v>939</v>
      </c>
      <c r="M944" s="31">
        <f t="shared" si="223"/>
        <v>314</v>
      </c>
      <c r="N944" s="31">
        <f t="shared" si="218"/>
        <v>0</v>
      </c>
      <c r="O944" s="31" t="str">
        <f>IF(LEN(Q944)=0,"",DEC2HEX(MOD(HEX2DEC(INDEX(Assembler!$D$13:$D$512,M944))+N944,65536),4))</f>
        <v/>
      </c>
      <c r="P944" s="78" t="str">
        <f t="shared" si="219"/>
        <v/>
      </c>
      <c r="Q944" s="31" t="str">
        <f>INDEX(Assembler!$E$13:$G$512,M944,N944+1)</f>
        <v/>
      </c>
      <c r="R944" s="81"/>
      <c r="S944" s="31" t="str">
        <f t="shared" si="220"/>
        <v/>
      </c>
      <c r="T944" s="31">
        <f t="shared" si="224"/>
        <v>1</v>
      </c>
      <c r="U944" s="31" t="str">
        <f t="shared" si="212"/>
        <v/>
      </c>
      <c r="V944" s="31" t="str">
        <f t="shared" si="213"/>
        <v/>
      </c>
      <c r="W944" s="31" t="str">
        <f>IF(LEN(U944)=0,"",SUM(T$5:T944))</f>
        <v/>
      </c>
      <c r="X944" s="31" t="str">
        <f t="shared" si="214"/>
        <v/>
      </c>
      <c r="Y944" s="31" t="str">
        <f t="shared" si="221"/>
        <v/>
      </c>
    </row>
    <row r="945" spans="1:25" x14ac:dyDescent="0.2">
      <c r="A945" s="127"/>
      <c r="B945" s="82" t="str">
        <f t="shared" si="210"/>
        <v/>
      </c>
      <c r="C945" s="82" t="str">
        <f t="shared" si="211"/>
        <v/>
      </c>
      <c r="D945" s="127"/>
      <c r="E945" s="82" t="str">
        <f t="shared" si="215"/>
        <v/>
      </c>
      <c r="F945" s="82" t="str">
        <f t="shared" si="216"/>
        <v/>
      </c>
      <c r="G945" s="127"/>
      <c r="H945" s="75" t="str">
        <f t="shared" si="217"/>
        <v/>
      </c>
      <c r="I945" s="127"/>
      <c r="J945" s="75" t="str">
        <f t="shared" si="222"/>
        <v/>
      </c>
      <c r="K945" s="127"/>
      <c r="L945" s="31">
        <v>940</v>
      </c>
      <c r="M945" s="31">
        <f t="shared" si="223"/>
        <v>314</v>
      </c>
      <c r="N945" s="31">
        <f t="shared" si="218"/>
        <v>1</v>
      </c>
      <c r="O945" s="31" t="str">
        <f>IF(LEN(Q945)=0,"",DEC2HEX(MOD(HEX2DEC(INDEX(Assembler!$D$13:$D$512,M945))+N945,65536),4))</f>
        <v/>
      </c>
      <c r="P945" s="78" t="str">
        <f t="shared" si="219"/>
        <v/>
      </c>
      <c r="Q945" s="31" t="str">
        <f>INDEX(Assembler!$E$13:$G$512,M945,N945+1)</f>
        <v/>
      </c>
      <c r="R945" s="81"/>
      <c r="S945" s="31" t="str">
        <f t="shared" si="220"/>
        <v/>
      </c>
      <c r="T945" s="31">
        <f t="shared" si="224"/>
        <v>1</v>
      </c>
      <c r="U945" s="31" t="str">
        <f t="shared" si="212"/>
        <v/>
      </c>
      <c r="V945" s="31" t="str">
        <f t="shared" si="213"/>
        <v/>
      </c>
      <c r="W945" s="31" t="str">
        <f>IF(LEN(U945)=0,"",SUM(T$5:T945))</f>
        <v/>
      </c>
      <c r="X945" s="31" t="str">
        <f t="shared" si="214"/>
        <v/>
      </c>
      <c r="Y945" s="31" t="str">
        <f t="shared" si="221"/>
        <v/>
      </c>
    </row>
    <row r="946" spans="1:25" x14ac:dyDescent="0.2">
      <c r="A946" s="127"/>
      <c r="B946" s="82" t="str">
        <f t="shared" si="210"/>
        <v/>
      </c>
      <c r="C946" s="82" t="str">
        <f t="shared" si="211"/>
        <v/>
      </c>
      <c r="D946" s="127"/>
      <c r="E946" s="82" t="str">
        <f t="shared" si="215"/>
        <v/>
      </c>
      <c r="F946" s="82" t="str">
        <f t="shared" si="216"/>
        <v/>
      </c>
      <c r="G946" s="127"/>
      <c r="H946" s="75" t="str">
        <f t="shared" si="217"/>
        <v/>
      </c>
      <c r="I946" s="127"/>
      <c r="J946" s="75" t="str">
        <f t="shared" si="222"/>
        <v/>
      </c>
      <c r="K946" s="127"/>
      <c r="L946" s="31">
        <v>941</v>
      </c>
      <c r="M946" s="31">
        <f t="shared" si="223"/>
        <v>314</v>
      </c>
      <c r="N946" s="31">
        <f t="shared" si="218"/>
        <v>2</v>
      </c>
      <c r="O946" s="31" t="str">
        <f>IF(LEN(Q946)=0,"",DEC2HEX(MOD(HEX2DEC(INDEX(Assembler!$D$13:$D$512,M946))+N946,65536),4))</f>
        <v/>
      </c>
      <c r="P946" s="78" t="str">
        <f t="shared" si="219"/>
        <v/>
      </c>
      <c r="Q946" s="31" t="str">
        <f>INDEX(Assembler!$E$13:$G$512,M946,N946+1)</f>
        <v/>
      </c>
      <c r="R946" s="81"/>
      <c r="S946" s="31" t="str">
        <f t="shared" si="220"/>
        <v/>
      </c>
      <c r="T946" s="31">
        <f t="shared" si="224"/>
        <v>1</v>
      </c>
      <c r="U946" s="31" t="str">
        <f t="shared" si="212"/>
        <v/>
      </c>
      <c r="V946" s="31" t="str">
        <f t="shared" si="213"/>
        <v/>
      </c>
      <c r="W946" s="31" t="str">
        <f>IF(LEN(U946)=0,"",SUM(T$5:T946))</f>
        <v/>
      </c>
      <c r="X946" s="31" t="str">
        <f t="shared" si="214"/>
        <v/>
      </c>
      <c r="Y946" s="31" t="str">
        <f t="shared" si="221"/>
        <v/>
      </c>
    </row>
    <row r="947" spans="1:25" x14ac:dyDescent="0.2">
      <c r="A947" s="127"/>
      <c r="B947" s="82" t="str">
        <f t="shared" si="210"/>
        <v/>
      </c>
      <c r="C947" s="82" t="str">
        <f t="shared" si="211"/>
        <v/>
      </c>
      <c r="D947" s="127"/>
      <c r="E947" s="82" t="str">
        <f t="shared" si="215"/>
        <v/>
      </c>
      <c r="F947" s="82" t="str">
        <f t="shared" si="216"/>
        <v/>
      </c>
      <c r="G947" s="127"/>
      <c r="H947" s="75" t="str">
        <f t="shared" si="217"/>
        <v/>
      </c>
      <c r="I947" s="127"/>
      <c r="J947" s="75" t="str">
        <f t="shared" si="222"/>
        <v/>
      </c>
      <c r="K947" s="127"/>
      <c r="L947" s="31">
        <v>942</v>
      </c>
      <c r="M947" s="31">
        <f t="shared" si="223"/>
        <v>315</v>
      </c>
      <c r="N947" s="31">
        <f t="shared" si="218"/>
        <v>0</v>
      </c>
      <c r="O947" s="31" t="str">
        <f>IF(LEN(Q947)=0,"",DEC2HEX(MOD(HEX2DEC(INDEX(Assembler!$D$13:$D$512,M947))+N947,65536),4))</f>
        <v/>
      </c>
      <c r="P947" s="78" t="str">
        <f t="shared" si="219"/>
        <v/>
      </c>
      <c r="Q947" s="31" t="str">
        <f>INDEX(Assembler!$E$13:$G$512,M947,N947+1)</f>
        <v/>
      </c>
      <c r="R947" s="81"/>
      <c r="S947" s="31" t="str">
        <f t="shared" si="220"/>
        <v/>
      </c>
      <c r="T947" s="31">
        <f t="shared" si="224"/>
        <v>1</v>
      </c>
      <c r="U947" s="31" t="str">
        <f t="shared" si="212"/>
        <v/>
      </c>
      <c r="V947" s="31" t="str">
        <f t="shared" si="213"/>
        <v/>
      </c>
      <c r="W947" s="31" t="str">
        <f>IF(LEN(U947)=0,"",SUM(T$5:T947))</f>
        <v/>
      </c>
      <c r="X947" s="31" t="str">
        <f t="shared" si="214"/>
        <v/>
      </c>
      <c r="Y947" s="31" t="str">
        <f t="shared" si="221"/>
        <v/>
      </c>
    </row>
    <row r="948" spans="1:25" x14ac:dyDescent="0.2">
      <c r="A948" s="127"/>
      <c r="B948" s="82" t="str">
        <f t="shared" si="210"/>
        <v/>
      </c>
      <c r="C948" s="82" t="str">
        <f t="shared" si="211"/>
        <v/>
      </c>
      <c r="D948" s="127"/>
      <c r="E948" s="82" t="str">
        <f t="shared" si="215"/>
        <v/>
      </c>
      <c r="F948" s="82" t="str">
        <f t="shared" si="216"/>
        <v/>
      </c>
      <c r="G948" s="127"/>
      <c r="H948" s="75" t="str">
        <f t="shared" si="217"/>
        <v/>
      </c>
      <c r="I948" s="127"/>
      <c r="J948" s="75" t="str">
        <f t="shared" si="222"/>
        <v/>
      </c>
      <c r="K948" s="127"/>
      <c r="L948" s="31">
        <v>943</v>
      </c>
      <c r="M948" s="31">
        <f t="shared" si="223"/>
        <v>315</v>
      </c>
      <c r="N948" s="31">
        <f t="shared" si="218"/>
        <v>1</v>
      </c>
      <c r="O948" s="31" t="str">
        <f>IF(LEN(Q948)=0,"",DEC2HEX(MOD(HEX2DEC(INDEX(Assembler!$D$13:$D$512,M948))+N948,65536),4))</f>
        <v/>
      </c>
      <c r="P948" s="78" t="str">
        <f t="shared" si="219"/>
        <v/>
      </c>
      <c r="Q948" s="31" t="str">
        <f>INDEX(Assembler!$E$13:$G$512,M948,N948+1)</f>
        <v/>
      </c>
      <c r="R948" s="81"/>
      <c r="S948" s="31" t="str">
        <f t="shared" si="220"/>
        <v/>
      </c>
      <c r="T948" s="31">
        <f t="shared" si="224"/>
        <v>1</v>
      </c>
      <c r="U948" s="31" t="str">
        <f t="shared" si="212"/>
        <v/>
      </c>
      <c r="V948" s="31" t="str">
        <f t="shared" si="213"/>
        <v/>
      </c>
      <c r="W948" s="31" t="str">
        <f>IF(LEN(U948)=0,"",SUM(T$5:T948))</f>
        <v/>
      </c>
      <c r="X948" s="31" t="str">
        <f t="shared" si="214"/>
        <v/>
      </c>
      <c r="Y948" s="31" t="str">
        <f t="shared" si="221"/>
        <v/>
      </c>
    </row>
    <row r="949" spans="1:25" x14ac:dyDescent="0.2">
      <c r="A949" s="127"/>
      <c r="B949" s="82" t="str">
        <f t="shared" si="210"/>
        <v/>
      </c>
      <c r="C949" s="82" t="str">
        <f t="shared" si="211"/>
        <v/>
      </c>
      <c r="D949" s="127"/>
      <c r="E949" s="82" t="str">
        <f t="shared" si="215"/>
        <v/>
      </c>
      <c r="F949" s="82" t="str">
        <f t="shared" si="216"/>
        <v/>
      </c>
      <c r="G949" s="127"/>
      <c r="H949" s="75" t="str">
        <f t="shared" si="217"/>
        <v/>
      </c>
      <c r="I949" s="127"/>
      <c r="J949" s="75" t="str">
        <f t="shared" si="222"/>
        <v/>
      </c>
      <c r="K949" s="127"/>
      <c r="L949" s="31">
        <v>944</v>
      </c>
      <c r="M949" s="31">
        <f t="shared" si="223"/>
        <v>315</v>
      </c>
      <c r="N949" s="31">
        <f t="shared" si="218"/>
        <v>2</v>
      </c>
      <c r="O949" s="31" t="str">
        <f>IF(LEN(Q949)=0,"",DEC2HEX(MOD(HEX2DEC(INDEX(Assembler!$D$13:$D$512,M949))+N949,65536),4))</f>
        <v/>
      </c>
      <c r="P949" s="78" t="str">
        <f t="shared" si="219"/>
        <v/>
      </c>
      <c r="Q949" s="31" t="str">
        <f>INDEX(Assembler!$E$13:$G$512,M949,N949+1)</f>
        <v/>
      </c>
      <c r="R949" s="81"/>
      <c r="S949" s="31" t="str">
        <f t="shared" si="220"/>
        <v/>
      </c>
      <c r="T949" s="31">
        <f t="shared" si="224"/>
        <v>1</v>
      </c>
      <c r="U949" s="31" t="str">
        <f t="shared" si="212"/>
        <v/>
      </c>
      <c r="V949" s="31" t="str">
        <f t="shared" si="213"/>
        <v/>
      </c>
      <c r="W949" s="31" t="str">
        <f>IF(LEN(U949)=0,"",SUM(T$5:T949))</f>
        <v/>
      </c>
      <c r="X949" s="31" t="str">
        <f t="shared" si="214"/>
        <v/>
      </c>
      <c r="Y949" s="31" t="str">
        <f t="shared" si="221"/>
        <v/>
      </c>
    </row>
    <row r="950" spans="1:25" x14ac:dyDescent="0.2">
      <c r="A950" s="127"/>
      <c r="B950" s="82" t="str">
        <f t="shared" si="210"/>
        <v/>
      </c>
      <c r="C950" s="82" t="str">
        <f t="shared" si="211"/>
        <v/>
      </c>
      <c r="D950" s="127"/>
      <c r="E950" s="82" t="str">
        <f t="shared" si="215"/>
        <v/>
      </c>
      <c r="F950" s="82" t="str">
        <f t="shared" si="216"/>
        <v/>
      </c>
      <c r="G950" s="127"/>
      <c r="H950" s="75" t="str">
        <f t="shared" si="217"/>
        <v/>
      </c>
      <c r="I950" s="127"/>
      <c r="J950" s="75" t="str">
        <f t="shared" si="222"/>
        <v/>
      </c>
      <c r="K950" s="127"/>
      <c r="L950" s="31">
        <v>945</v>
      </c>
      <c r="M950" s="31">
        <f t="shared" si="223"/>
        <v>316</v>
      </c>
      <c r="N950" s="31">
        <f t="shared" si="218"/>
        <v>0</v>
      </c>
      <c r="O950" s="31" t="str">
        <f>IF(LEN(Q950)=0,"",DEC2HEX(MOD(HEX2DEC(INDEX(Assembler!$D$13:$D$512,M950))+N950,65536),4))</f>
        <v/>
      </c>
      <c r="P950" s="78" t="str">
        <f t="shared" si="219"/>
        <v/>
      </c>
      <c r="Q950" s="31" t="str">
        <f>INDEX(Assembler!$E$13:$G$512,M950,N950+1)</f>
        <v/>
      </c>
      <c r="R950" s="81"/>
      <c r="S950" s="31" t="str">
        <f t="shared" si="220"/>
        <v/>
      </c>
      <c r="T950" s="31">
        <f t="shared" si="224"/>
        <v>1</v>
      </c>
      <c r="U950" s="31" t="str">
        <f t="shared" si="212"/>
        <v/>
      </c>
      <c r="V950" s="31" t="str">
        <f t="shared" si="213"/>
        <v/>
      </c>
      <c r="W950" s="31" t="str">
        <f>IF(LEN(U950)=0,"",SUM(T$5:T950))</f>
        <v/>
      </c>
      <c r="X950" s="31" t="str">
        <f t="shared" si="214"/>
        <v/>
      </c>
      <c r="Y950" s="31" t="str">
        <f t="shared" si="221"/>
        <v/>
      </c>
    </row>
    <row r="951" spans="1:25" x14ac:dyDescent="0.2">
      <c r="A951" s="127"/>
      <c r="B951" s="82" t="str">
        <f t="shared" si="210"/>
        <v/>
      </c>
      <c r="C951" s="82" t="str">
        <f t="shared" si="211"/>
        <v/>
      </c>
      <c r="D951" s="127"/>
      <c r="E951" s="82" t="str">
        <f t="shared" si="215"/>
        <v/>
      </c>
      <c r="F951" s="82" t="str">
        <f t="shared" si="216"/>
        <v/>
      </c>
      <c r="G951" s="127"/>
      <c r="H951" s="75" t="str">
        <f t="shared" si="217"/>
        <v/>
      </c>
      <c r="I951" s="127"/>
      <c r="J951" s="75" t="str">
        <f t="shared" si="222"/>
        <v/>
      </c>
      <c r="K951" s="127"/>
      <c r="L951" s="31">
        <v>946</v>
      </c>
      <c r="M951" s="31">
        <f t="shared" si="223"/>
        <v>316</v>
      </c>
      <c r="N951" s="31">
        <f t="shared" si="218"/>
        <v>1</v>
      </c>
      <c r="O951" s="31" t="str">
        <f>IF(LEN(Q951)=0,"",DEC2HEX(MOD(HEX2DEC(INDEX(Assembler!$D$13:$D$512,M951))+N951,65536),4))</f>
        <v/>
      </c>
      <c r="P951" s="78" t="str">
        <f t="shared" si="219"/>
        <v/>
      </c>
      <c r="Q951" s="31" t="str">
        <f>INDEX(Assembler!$E$13:$G$512,M951,N951+1)</f>
        <v/>
      </c>
      <c r="R951" s="81"/>
      <c r="S951" s="31" t="str">
        <f t="shared" si="220"/>
        <v/>
      </c>
      <c r="T951" s="31">
        <f t="shared" si="224"/>
        <v>1</v>
      </c>
      <c r="U951" s="31" t="str">
        <f t="shared" si="212"/>
        <v/>
      </c>
      <c r="V951" s="31" t="str">
        <f t="shared" si="213"/>
        <v/>
      </c>
      <c r="W951" s="31" t="str">
        <f>IF(LEN(U951)=0,"",SUM(T$5:T951))</f>
        <v/>
      </c>
      <c r="X951" s="31" t="str">
        <f t="shared" si="214"/>
        <v/>
      </c>
      <c r="Y951" s="31" t="str">
        <f t="shared" si="221"/>
        <v/>
      </c>
    </row>
    <row r="952" spans="1:25" x14ac:dyDescent="0.2">
      <c r="A952" s="127"/>
      <c r="B952" s="82" t="str">
        <f t="shared" si="210"/>
        <v/>
      </c>
      <c r="C952" s="82" t="str">
        <f t="shared" si="211"/>
        <v/>
      </c>
      <c r="D952" s="127"/>
      <c r="E952" s="82" t="str">
        <f t="shared" si="215"/>
        <v/>
      </c>
      <c r="F952" s="82" t="str">
        <f t="shared" si="216"/>
        <v/>
      </c>
      <c r="G952" s="127"/>
      <c r="H952" s="75" t="str">
        <f t="shared" si="217"/>
        <v/>
      </c>
      <c r="I952" s="127"/>
      <c r="J952" s="75" t="str">
        <f t="shared" si="222"/>
        <v/>
      </c>
      <c r="K952" s="127"/>
      <c r="L952" s="31">
        <v>947</v>
      </c>
      <c r="M952" s="31">
        <f t="shared" si="223"/>
        <v>316</v>
      </c>
      <c r="N952" s="31">
        <f t="shared" si="218"/>
        <v>2</v>
      </c>
      <c r="O952" s="31" t="str">
        <f>IF(LEN(Q952)=0,"",DEC2HEX(MOD(HEX2DEC(INDEX(Assembler!$D$13:$D$512,M952))+N952,65536),4))</f>
        <v/>
      </c>
      <c r="P952" s="78" t="str">
        <f t="shared" si="219"/>
        <v/>
      </c>
      <c r="Q952" s="31" t="str">
        <f>INDEX(Assembler!$E$13:$G$512,M952,N952+1)</f>
        <v/>
      </c>
      <c r="R952" s="81"/>
      <c r="S952" s="31" t="str">
        <f t="shared" si="220"/>
        <v/>
      </c>
      <c r="T952" s="31">
        <f t="shared" si="224"/>
        <v>1</v>
      </c>
      <c r="U952" s="31" t="str">
        <f t="shared" si="212"/>
        <v/>
      </c>
      <c r="V952" s="31" t="str">
        <f t="shared" si="213"/>
        <v/>
      </c>
      <c r="W952" s="31" t="str">
        <f>IF(LEN(U952)=0,"",SUM(T$5:T952))</f>
        <v/>
      </c>
      <c r="X952" s="31" t="str">
        <f t="shared" si="214"/>
        <v/>
      </c>
      <c r="Y952" s="31" t="str">
        <f t="shared" si="221"/>
        <v/>
      </c>
    </row>
    <row r="953" spans="1:25" x14ac:dyDescent="0.2">
      <c r="A953" s="127"/>
      <c r="B953" s="82" t="str">
        <f t="shared" si="210"/>
        <v/>
      </c>
      <c r="C953" s="82" t="str">
        <f t="shared" si="211"/>
        <v/>
      </c>
      <c r="D953" s="127"/>
      <c r="E953" s="82" t="str">
        <f t="shared" si="215"/>
        <v/>
      </c>
      <c r="F953" s="82" t="str">
        <f t="shared" si="216"/>
        <v/>
      </c>
      <c r="G953" s="127"/>
      <c r="H953" s="75" t="str">
        <f t="shared" si="217"/>
        <v/>
      </c>
      <c r="I953" s="127"/>
      <c r="J953" s="75" t="str">
        <f t="shared" si="222"/>
        <v/>
      </c>
      <c r="K953" s="127"/>
      <c r="L953" s="31">
        <v>948</v>
      </c>
      <c r="M953" s="31">
        <f t="shared" si="223"/>
        <v>317</v>
      </c>
      <c r="N953" s="31">
        <f t="shared" si="218"/>
        <v>0</v>
      </c>
      <c r="O953" s="31" t="str">
        <f>IF(LEN(Q953)=0,"",DEC2HEX(MOD(HEX2DEC(INDEX(Assembler!$D$13:$D$512,M953))+N953,65536),4))</f>
        <v/>
      </c>
      <c r="P953" s="78" t="str">
        <f t="shared" si="219"/>
        <v/>
      </c>
      <c r="Q953" s="31" t="str">
        <f>INDEX(Assembler!$E$13:$G$512,M953,N953+1)</f>
        <v/>
      </c>
      <c r="R953" s="81"/>
      <c r="S953" s="31" t="str">
        <f t="shared" si="220"/>
        <v/>
      </c>
      <c r="T953" s="31">
        <f t="shared" si="224"/>
        <v>1</v>
      </c>
      <c r="U953" s="31" t="str">
        <f t="shared" si="212"/>
        <v/>
      </c>
      <c r="V953" s="31" t="str">
        <f t="shared" si="213"/>
        <v/>
      </c>
      <c r="W953" s="31" t="str">
        <f>IF(LEN(U953)=0,"",SUM(T$5:T953))</f>
        <v/>
      </c>
      <c r="X953" s="31" t="str">
        <f t="shared" si="214"/>
        <v/>
      </c>
      <c r="Y953" s="31" t="str">
        <f t="shared" si="221"/>
        <v/>
      </c>
    </row>
    <row r="954" spans="1:25" x14ac:dyDescent="0.2">
      <c r="A954" s="127"/>
      <c r="B954" s="82" t="str">
        <f t="shared" si="210"/>
        <v/>
      </c>
      <c r="C954" s="82" t="str">
        <f t="shared" si="211"/>
        <v/>
      </c>
      <c r="D954" s="127"/>
      <c r="E954" s="82" t="str">
        <f t="shared" si="215"/>
        <v/>
      </c>
      <c r="F954" s="82" t="str">
        <f t="shared" si="216"/>
        <v/>
      </c>
      <c r="G954" s="127"/>
      <c r="H954" s="75" t="str">
        <f t="shared" si="217"/>
        <v/>
      </c>
      <c r="I954" s="127"/>
      <c r="J954" s="75" t="str">
        <f t="shared" si="222"/>
        <v/>
      </c>
      <c r="K954" s="127"/>
      <c r="L954" s="31">
        <v>949</v>
      </c>
      <c r="M954" s="31">
        <f t="shared" si="223"/>
        <v>317</v>
      </c>
      <c r="N954" s="31">
        <f t="shared" si="218"/>
        <v>1</v>
      </c>
      <c r="O954" s="31" t="str">
        <f>IF(LEN(Q954)=0,"",DEC2HEX(MOD(HEX2DEC(INDEX(Assembler!$D$13:$D$512,M954))+N954,65536),4))</f>
        <v/>
      </c>
      <c r="P954" s="78" t="str">
        <f t="shared" si="219"/>
        <v/>
      </c>
      <c r="Q954" s="31" t="str">
        <f>INDEX(Assembler!$E$13:$G$512,M954,N954+1)</f>
        <v/>
      </c>
      <c r="R954" s="81"/>
      <c r="S954" s="31" t="str">
        <f t="shared" si="220"/>
        <v/>
      </c>
      <c r="T954" s="31">
        <f t="shared" si="224"/>
        <v>1</v>
      </c>
      <c r="U954" s="31" t="str">
        <f t="shared" si="212"/>
        <v/>
      </c>
      <c r="V954" s="31" t="str">
        <f t="shared" si="213"/>
        <v/>
      </c>
      <c r="W954" s="31" t="str">
        <f>IF(LEN(U954)=0,"",SUM(T$5:T954))</f>
        <v/>
      </c>
      <c r="X954" s="31" t="str">
        <f t="shared" si="214"/>
        <v/>
      </c>
      <c r="Y954" s="31" t="str">
        <f t="shared" si="221"/>
        <v/>
      </c>
    </row>
    <row r="955" spans="1:25" x14ac:dyDescent="0.2">
      <c r="A955" s="127"/>
      <c r="B955" s="82" t="str">
        <f t="shared" si="210"/>
        <v/>
      </c>
      <c r="C955" s="82" t="str">
        <f t="shared" si="211"/>
        <v/>
      </c>
      <c r="D955" s="127"/>
      <c r="E955" s="82" t="str">
        <f t="shared" si="215"/>
        <v/>
      </c>
      <c r="F955" s="82" t="str">
        <f t="shared" si="216"/>
        <v/>
      </c>
      <c r="G955" s="127"/>
      <c r="H955" s="75" t="str">
        <f t="shared" si="217"/>
        <v/>
      </c>
      <c r="I955" s="127"/>
      <c r="J955" s="75" t="str">
        <f t="shared" si="222"/>
        <v/>
      </c>
      <c r="K955" s="127"/>
      <c r="L955" s="31">
        <v>950</v>
      </c>
      <c r="M955" s="31">
        <f t="shared" si="223"/>
        <v>317</v>
      </c>
      <c r="N955" s="31">
        <f t="shared" si="218"/>
        <v>2</v>
      </c>
      <c r="O955" s="31" t="str">
        <f>IF(LEN(Q955)=0,"",DEC2HEX(MOD(HEX2DEC(INDEX(Assembler!$D$13:$D$512,M955))+N955,65536),4))</f>
        <v/>
      </c>
      <c r="P955" s="78" t="str">
        <f t="shared" si="219"/>
        <v/>
      </c>
      <c r="Q955" s="31" t="str">
        <f>INDEX(Assembler!$E$13:$G$512,M955,N955+1)</f>
        <v/>
      </c>
      <c r="R955" s="81"/>
      <c r="S955" s="31" t="str">
        <f t="shared" si="220"/>
        <v/>
      </c>
      <c r="T955" s="31">
        <f t="shared" si="224"/>
        <v>1</v>
      </c>
      <c r="U955" s="31" t="str">
        <f t="shared" si="212"/>
        <v/>
      </c>
      <c r="V955" s="31" t="str">
        <f t="shared" si="213"/>
        <v/>
      </c>
      <c r="W955" s="31" t="str">
        <f>IF(LEN(U955)=0,"",SUM(T$5:T955))</f>
        <v/>
      </c>
      <c r="X955" s="31" t="str">
        <f t="shared" si="214"/>
        <v/>
      </c>
      <c r="Y955" s="31" t="str">
        <f t="shared" si="221"/>
        <v/>
      </c>
    </row>
    <row r="956" spans="1:25" x14ac:dyDescent="0.2">
      <c r="A956" s="127"/>
      <c r="B956" s="82" t="str">
        <f t="shared" si="210"/>
        <v/>
      </c>
      <c r="C956" s="82" t="str">
        <f t="shared" si="211"/>
        <v/>
      </c>
      <c r="D956" s="127"/>
      <c r="E956" s="82" t="str">
        <f t="shared" si="215"/>
        <v/>
      </c>
      <c r="F956" s="82" t="str">
        <f t="shared" si="216"/>
        <v/>
      </c>
      <c r="G956" s="127"/>
      <c r="H956" s="75" t="str">
        <f t="shared" si="217"/>
        <v/>
      </c>
      <c r="I956" s="127"/>
      <c r="J956" s="75" t="str">
        <f t="shared" si="222"/>
        <v/>
      </c>
      <c r="K956" s="127"/>
      <c r="L956" s="31">
        <v>951</v>
      </c>
      <c r="M956" s="31">
        <f t="shared" si="223"/>
        <v>318</v>
      </c>
      <c r="N956" s="31">
        <f t="shared" si="218"/>
        <v>0</v>
      </c>
      <c r="O956" s="31" t="str">
        <f>IF(LEN(Q956)=0,"",DEC2HEX(MOD(HEX2DEC(INDEX(Assembler!$D$13:$D$512,M956))+N956,65536),4))</f>
        <v/>
      </c>
      <c r="P956" s="78" t="str">
        <f t="shared" si="219"/>
        <v/>
      </c>
      <c r="Q956" s="31" t="str">
        <f>INDEX(Assembler!$E$13:$G$512,M956,N956+1)</f>
        <v/>
      </c>
      <c r="R956" s="81"/>
      <c r="S956" s="31" t="str">
        <f t="shared" si="220"/>
        <v/>
      </c>
      <c r="T956" s="31">
        <f t="shared" si="224"/>
        <v>1</v>
      </c>
      <c r="U956" s="31" t="str">
        <f t="shared" si="212"/>
        <v/>
      </c>
      <c r="V956" s="31" t="str">
        <f t="shared" si="213"/>
        <v/>
      </c>
      <c r="W956" s="31" t="str">
        <f>IF(LEN(U956)=0,"",SUM(T$5:T956))</f>
        <v/>
      </c>
      <c r="X956" s="31" t="str">
        <f t="shared" si="214"/>
        <v/>
      </c>
      <c r="Y956" s="31" t="str">
        <f t="shared" si="221"/>
        <v/>
      </c>
    </row>
    <row r="957" spans="1:25" x14ac:dyDescent="0.2">
      <c r="A957" s="127"/>
      <c r="B957" s="82" t="str">
        <f t="shared" si="210"/>
        <v/>
      </c>
      <c r="C957" s="82" t="str">
        <f t="shared" si="211"/>
        <v/>
      </c>
      <c r="D957" s="127"/>
      <c r="E957" s="82" t="str">
        <f t="shared" si="215"/>
        <v/>
      </c>
      <c r="F957" s="82" t="str">
        <f t="shared" si="216"/>
        <v/>
      </c>
      <c r="G957" s="127"/>
      <c r="H957" s="75" t="str">
        <f t="shared" si="217"/>
        <v/>
      </c>
      <c r="I957" s="127"/>
      <c r="J957" s="75" t="str">
        <f t="shared" si="222"/>
        <v/>
      </c>
      <c r="K957" s="127"/>
      <c r="L957" s="31">
        <v>952</v>
      </c>
      <c r="M957" s="31">
        <f t="shared" si="223"/>
        <v>318</v>
      </c>
      <c r="N957" s="31">
        <f t="shared" si="218"/>
        <v>1</v>
      </c>
      <c r="O957" s="31" t="str">
        <f>IF(LEN(Q957)=0,"",DEC2HEX(MOD(HEX2DEC(INDEX(Assembler!$D$13:$D$512,M957))+N957,65536),4))</f>
        <v/>
      </c>
      <c r="P957" s="78" t="str">
        <f t="shared" si="219"/>
        <v/>
      </c>
      <c r="Q957" s="31" t="str">
        <f>INDEX(Assembler!$E$13:$G$512,M957,N957+1)</f>
        <v/>
      </c>
      <c r="R957" s="81"/>
      <c r="S957" s="31" t="str">
        <f t="shared" si="220"/>
        <v/>
      </c>
      <c r="T957" s="31">
        <f t="shared" si="224"/>
        <v>1</v>
      </c>
      <c r="U957" s="31" t="str">
        <f t="shared" si="212"/>
        <v/>
      </c>
      <c r="V957" s="31" t="str">
        <f t="shared" si="213"/>
        <v/>
      </c>
      <c r="W957" s="31" t="str">
        <f>IF(LEN(U957)=0,"",SUM(T$5:T957))</f>
        <v/>
      </c>
      <c r="X957" s="31" t="str">
        <f t="shared" si="214"/>
        <v/>
      </c>
      <c r="Y957" s="31" t="str">
        <f t="shared" si="221"/>
        <v/>
      </c>
    </row>
    <row r="958" spans="1:25" x14ac:dyDescent="0.2">
      <c r="A958" s="127"/>
      <c r="B958" s="82" t="str">
        <f t="shared" si="210"/>
        <v/>
      </c>
      <c r="C958" s="82" t="str">
        <f t="shared" si="211"/>
        <v/>
      </c>
      <c r="D958" s="127"/>
      <c r="E958" s="82" t="str">
        <f t="shared" si="215"/>
        <v/>
      </c>
      <c r="F958" s="82" t="str">
        <f t="shared" si="216"/>
        <v/>
      </c>
      <c r="G958" s="127"/>
      <c r="H958" s="75" t="str">
        <f t="shared" si="217"/>
        <v/>
      </c>
      <c r="I958" s="127"/>
      <c r="J958" s="75" t="str">
        <f t="shared" si="222"/>
        <v/>
      </c>
      <c r="K958" s="127"/>
      <c r="L958" s="31">
        <v>953</v>
      </c>
      <c r="M958" s="31">
        <f t="shared" si="223"/>
        <v>318</v>
      </c>
      <c r="N958" s="31">
        <f t="shared" si="218"/>
        <v>2</v>
      </c>
      <c r="O958" s="31" t="str">
        <f>IF(LEN(Q958)=0,"",DEC2HEX(MOD(HEX2DEC(INDEX(Assembler!$D$13:$D$512,M958))+N958,65536),4))</f>
        <v/>
      </c>
      <c r="P958" s="78" t="str">
        <f t="shared" si="219"/>
        <v/>
      </c>
      <c r="Q958" s="31" t="str">
        <f>INDEX(Assembler!$E$13:$G$512,M958,N958+1)</f>
        <v/>
      </c>
      <c r="R958" s="81"/>
      <c r="S958" s="31" t="str">
        <f t="shared" si="220"/>
        <v/>
      </c>
      <c r="T958" s="31">
        <f t="shared" si="224"/>
        <v>1</v>
      </c>
      <c r="U958" s="31" t="str">
        <f t="shared" si="212"/>
        <v/>
      </c>
      <c r="V958" s="31" t="str">
        <f t="shared" si="213"/>
        <v/>
      </c>
      <c r="W958" s="31" t="str">
        <f>IF(LEN(U958)=0,"",SUM(T$5:T958))</f>
        <v/>
      </c>
      <c r="X958" s="31" t="str">
        <f t="shared" si="214"/>
        <v/>
      </c>
      <c r="Y958" s="31" t="str">
        <f t="shared" si="221"/>
        <v/>
      </c>
    </row>
    <row r="959" spans="1:25" x14ac:dyDescent="0.2">
      <c r="A959" s="127"/>
      <c r="B959" s="82" t="str">
        <f t="shared" si="210"/>
        <v/>
      </c>
      <c r="C959" s="82" t="str">
        <f t="shared" si="211"/>
        <v/>
      </c>
      <c r="D959" s="127"/>
      <c r="E959" s="82" t="str">
        <f t="shared" si="215"/>
        <v/>
      </c>
      <c r="F959" s="82" t="str">
        <f t="shared" si="216"/>
        <v/>
      </c>
      <c r="G959" s="127"/>
      <c r="H959" s="75" t="str">
        <f t="shared" si="217"/>
        <v/>
      </c>
      <c r="I959" s="127"/>
      <c r="J959" s="75" t="str">
        <f t="shared" si="222"/>
        <v/>
      </c>
      <c r="K959" s="127"/>
      <c r="L959" s="31">
        <v>954</v>
      </c>
      <c r="M959" s="31">
        <f t="shared" si="223"/>
        <v>319</v>
      </c>
      <c r="N959" s="31">
        <f t="shared" si="218"/>
        <v>0</v>
      </c>
      <c r="O959" s="31" t="str">
        <f>IF(LEN(Q959)=0,"",DEC2HEX(MOD(HEX2DEC(INDEX(Assembler!$D$13:$D$512,M959))+N959,65536),4))</f>
        <v/>
      </c>
      <c r="P959" s="78" t="str">
        <f t="shared" si="219"/>
        <v/>
      </c>
      <c r="Q959" s="31" t="str">
        <f>INDEX(Assembler!$E$13:$G$512,M959,N959+1)</f>
        <v/>
      </c>
      <c r="R959" s="81"/>
      <c r="S959" s="31" t="str">
        <f t="shared" si="220"/>
        <v/>
      </c>
      <c r="T959" s="31">
        <f t="shared" si="224"/>
        <v>1</v>
      </c>
      <c r="U959" s="31" t="str">
        <f t="shared" si="212"/>
        <v/>
      </c>
      <c r="V959" s="31" t="str">
        <f t="shared" si="213"/>
        <v/>
      </c>
      <c r="W959" s="31" t="str">
        <f>IF(LEN(U959)=0,"",SUM(T$5:T959))</f>
        <v/>
      </c>
      <c r="X959" s="31" t="str">
        <f t="shared" si="214"/>
        <v/>
      </c>
      <c r="Y959" s="31" t="str">
        <f t="shared" si="221"/>
        <v/>
      </c>
    </row>
    <row r="960" spans="1:25" x14ac:dyDescent="0.2">
      <c r="A960" s="127"/>
      <c r="B960" s="82" t="str">
        <f t="shared" si="210"/>
        <v/>
      </c>
      <c r="C960" s="82" t="str">
        <f t="shared" si="211"/>
        <v/>
      </c>
      <c r="D960" s="127"/>
      <c r="E960" s="82" t="str">
        <f t="shared" si="215"/>
        <v/>
      </c>
      <c r="F960" s="82" t="str">
        <f t="shared" si="216"/>
        <v/>
      </c>
      <c r="G960" s="127"/>
      <c r="H960" s="75" t="str">
        <f t="shared" si="217"/>
        <v/>
      </c>
      <c r="I960" s="127"/>
      <c r="J960" s="75" t="str">
        <f t="shared" si="222"/>
        <v/>
      </c>
      <c r="K960" s="127"/>
      <c r="L960" s="31">
        <v>955</v>
      </c>
      <c r="M960" s="31">
        <f t="shared" si="223"/>
        <v>319</v>
      </c>
      <c r="N960" s="31">
        <f t="shared" si="218"/>
        <v>1</v>
      </c>
      <c r="O960" s="31" t="str">
        <f>IF(LEN(Q960)=0,"",DEC2HEX(MOD(HEX2DEC(INDEX(Assembler!$D$13:$D$512,M960))+N960,65536),4))</f>
        <v/>
      </c>
      <c r="P960" s="78" t="str">
        <f t="shared" si="219"/>
        <v/>
      </c>
      <c r="Q960" s="31" t="str">
        <f>INDEX(Assembler!$E$13:$G$512,M960,N960+1)</f>
        <v/>
      </c>
      <c r="R960" s="81"/>
      <c r="S960" s="31" t="str">
        <f t="shared" si="220"/>
        <v/>
      </c>
      <c r="T960" s="31">
        <f t="shared" si="224"/>
        <v>1</v>
      </c>
      <c r="U960" s="31" t="str">
        <f t="shared" si="212"/>
        <v/>
      </c>
      <c r="V960" s="31" t="str">
        <f t="shared" si="213"/>
        <v/>
      </c>
      <c r="W960" s="31" t="str">
        <f>IF(LEN(U960)=0,"",SUM(T$5:T960))</f>
        <v/>
      </c>
      <c r="X960" s="31" t="str">
        <f t="shared" si="214"/>
        <v/>
      </c>
      <c r="Y960" s="31" t="str">
        <f t="shared" si="221"/>
        <v/>
      </c>
    </row>
    <row r="961" spans="1:25" x14ac:dyDescent="0.2">
      <c r="A961" s="127"/>
      <c r="B961" s="82" t="str">
        <f t="shared" si="210"/>
        <v/>
      </c>
      <c r="C961" s="82" t="str">
        <f t="shared" si="211"/>
        <v/>
      </c>
      <c r="D961" s="127"/>
      <c r="E961" s="82" t="str">
        <f t="shared" si="215"/>
        <v/>
      </c>
      <c r="F961" s="82" t="str">
        <f t="shared" si="216"/>
        <v/>
      </c>
      <c r="G961" s="127"/>
      <c r="H961" s="75" t="str">
        <f t="shared" si="217"/>
        <v/>
      </c>
      <c r="I961" s="127"/>
      <c r="J961" s="75" t="str">
        <f t="shared" si="222"/>
        <v/>
      </c>
      <c r="K961" s="127"/>
      <c r="L961" s="31">
        <v>956</v>
      </c>
      <c r="M961" s="31">
        <f t="shared" si="223"/>
        <v>319</v>
      </c>
      <c r="N961" s="31">
        <f t="shared" si="218"/>
        <v>2</v>
      </c>
      <c r="O961" s="31" t="str">
        <f>IF(LEN(Q961)=0,"",DEC2HEX(MOD(HEX2DEC(INDEX(Assembler!$D$13:$D$512,M961))+N961,65536),4))</f>
        <v/>
      </c>
      <c r="P961" s="78" t="str">
        <f t="shared" si="219"/>
        <v/>
      </c>
      <c r="Q961" s="31" t="str">
        <f>INDEX(Assembler!$E$13:$G$512,M961,N961+1)</f>
        <v/>
      </c>
      <c r="R961" s="81"/>
      <c r="S961" s="31" t="str">
        <f t="shared" si="220"/>
        <v/>
      </c>
      <c r="T961" s="31">
        <f t="shared" si="224"/>
        <v>1</v>
      </c>
      <c r="U961" s="31" t="str">
        <f t="shared" si="212"/>
        <v/>
      </c>
      <c r="V961" s="31" t="str">
        <f t="shared" si="213"/>
        <v/>
      </c>
      <c r="W961" s="31" t="str">
        <f>IF(LEN(U961)=0,"",SUM(T$5:T961))</f>
        <v/>
      </c>
      <c r="X961" s="31" t="str">
        <f t="shared" si="214"/>
        <v/>
      </c>
      <c r="Y961" s="31" t="str">
        <f t="shared" si="221"/>
        <v/>
      </c>
    </row>
    <row r="962" spans="1:25" x14ac:dyDescent="0.2">
      <c r="A962" s="127"/>
      <c r="B962" s="82" t="str">
        <f t="shared" si="210"/>
        <v/>
      </c>
      <c r="C962" s="82" t="str">
        <f t="shared" si="211"/>
        <v/>
      </c>
      <c r="D962" s="127"/>
      <c r="E962" s="82" t="str">
        <f t="shared" si="215"/>
        <v/>
      </c>
      <c r="F962" s="82" t="str">
        <f t="shared" si="216"/>
        <v/>
      </c>
      <c r="G962" s="127"/>
      <c r="H962" s="75" t="str">
        <f t="shared" si="217"/>
        <v/>
      </c>
      <c r="I962" s="127"/>
      <c r="J962" s="75" t="str">
        <f t="shared" si="222"/>
        <v/>
      </c>
      <c r="K962" s="127"/>
      <c r="L962" s="31">
        <v>957</v>
      </c>
      <c r="M962" s="31">
        <f t="shared" si="223"/>
        <v>320</v>
      </c>
      <c r="N962" s="31">
        <f t="shared" si="218"/>
        <v>0</v>
      </c>
      <c r="O962" s="31" t="str">
        <f>IF(LEN(Q962)=0,"",DEC2HEX(MOD(HEX2DEC(INDEX(Assembler!$D$13:$D$512,M962))+N962,65536),4))</f>
        <v/>
      </c>
      <c r="P962" s="78" t="str">
        <f t="shared" si="219"/>
        <v/>
      </c>
      <c r="Q962" s="31" t="str">
        <f>INDEX(Assembler!$E$13:$G$512,M962,N962+1)</f>
        <v/>
      </c>
      <c r="R962" s="81"/>
      <c r="S962" s="31" t="str">
        <f t="shared" si="220"/>
        <v/>
      </c>
      <c r="T962" s="31">
        <f t="shared" si="224"/>
        <v>1</v>
      </c>
      <c r="U962" s="31" t="str">
        <f t="shared" si="212"/>
        <v/>
      </c>
      <c r="V962" s="31" t="str">
        <f t="shared" si="213"/>
        <v/>
      </c>
      <c r="W962" s="31" t="str">
        <f>IF(LEN(U962)=0,"",SUM(T$5:T962))</f>
        <v/>
      </c>
      <c r="X962" s="31" t="str">
        <f t="shared" si="214"/>
        <v/>
      </c>
      <c r="Y962" s="31" t="str">
        <f t="shared" si="221"/>
        <v/>
      </c>
    </row>
    <row r="963" spans="1:25" x14ac:dyDescent="0.2">
      <c r="A963" s="127"/>
      <c r="B963" s="82" t="str">
        <f t="shared" si="210"/>
        <v/>
      </c>
      <c r="C963" s="82" t="str">
        <f t="shared" si="211"/>
        <v/>
      </c>
      <c r="D963" s="127"/>
      <c r="E963" s="82" t="str">
        <f t="shared" si="215"/>
        <v/>
      </c>
      <c r="F963" s="82" t="str">
        <f t="shared" si="216"/>
        <v/>
      </c>
      <c r="G963" s="127"/>
      <c r="H963" s="75" t="str">
        <f t="shared" si="217"/>
        <v/>
      </c>
      <c r="I963" s="127"/>
      <c r="J963" s="75" t="str">
        <f t="shared" si="222"/>
        <v/>
      </c>
      <c r="K963" s="127"/>
      <c r="L963" s="31">
        <v>958</v>
      </c>
      <c r="M963" s="31">
        <f t="shared" si="223"/>
        <v>320</v>
      </c>
      <c r="N963" s="31">
        <f t="shared" si="218"/>
        <v>1</v>
      </c>
      <c r="O963" s="31" t="str">
        <f>IF(LEN(Q963)=0,"",DEC2HEX(MOD(HEX2DEC(INDEX(Assembler!$D$13:$D$512,M963))+N963,65536),4))</f>
        <v/>
      </c>
      <c r="P963" s="78" t="str">
        <f t="shared" si="219"/>
        <v/>
      </c>
      <c r="Q963" s="31" t="str">
        <f>INDEX(Assembler!$E$13:$G$512,M963,N963+1)</f>
        <v/>
      </c>
      <c r="R963" s="81"/>
      <c r="S963" s="31" t="str">
        <f t="shared" si="220"/>
        <v/>
      </c>
      <c r="T963" s="31">
        <f t="shared" si="224"/>
        <v>1</v>
      </c>
      <c r="U963" s="31" t="str">
        <f t="shared" si="212"/>
        <v/>
      </c>
      <c r="V963" s="31" t="str">
        <f t="shared" si="213"/>
        <v/>
      </c>
      <c r="W963" s="31" t="str">
        <f>IF(LEN(U963)=0,"",SUM(T$5:T963))</f>
        <v/>
      </c>
      <c r="X963" s="31" t="str">
        <f t="shared" si="214"/>
        <v/>
      </c>
      <c r="Y963" s="31" t="str">
        <f t="shared" si="221"/>
        <v/>
      </c>
    </row>
    <row r="964" spans="1:25" x14ac:dyDescent="0.2">
      <c r="A964" s="127"/>
      <c r="B964" s="82" t="str">
        <f t="shared" si="210"/>
        <v/>
      </c>
      <c r="C964" s="82" t="str">
        <f t="shared" si="211"/>
        <v/>
      </c>
      <c r="D964" s="127"/>
      <c r="E964" s="82" t="str">
        <f t="shared" si="215"/>
        <v/>
      </c>
      <c r="F964" s="82" t="str">
        <f t="shared" si="216"/>
        <v/>
      </c>
      <c r="G964" s="127"/>
      <c r="H964" s="75" t="str">
        <f t="shared" si="217"/>
        <v/>
      </c>
      <c r="I964" s="127"/>
      <c r="J964" s="75" t="str">
        <f t="shared" si="222"/>
        <v/>
      </c>
      <c r="K964" s="127"/>
      <c r="L964" s="31">
        <v>959</v>
      </c>
      <c r="M964" s="31">
        <f t="shared" si="223"/>
        <v>320</v>
      </c>
      <c r="N964" s="31">
        <f t="shared" si="218"/>
        <v>2</v>
      </c>
      <c r="O964" s="31" t="str">
        <f>IF(LEN(Q964)=0,"",DEC2HEX(MOD(HEX2DEC(INDEX(Assembler!$D$13:$D$512,M964))+N964,65536),4))</f>
        <v/>
      </c>
      <c r="P964" s="78" t="str">
        <f t="shared" si="219"/>
        <v/>
      </c>
      <c r="Q964" s="31" t="str">
        <f>INDEX(Assembler!$E$13:$G$512,M964,N964+1)</f>
        <v/>
      </c>
      <c r="R964" s="81"/>
      <c r="S964" s="31" t="str">
        <f t="shared" si="220"/>
        <v/>
      </c>
      <c r="T964" s="31">
        <f t="shared" si="224"/>
        <v>1</v>
      </c>
      <c r="U964" s="31" t="str">
        <f t="shared" si="212"/>
        <v/>
      </c>
      <c r="V964" s="31" t="str">
        <f t="shared" si="213"/>
        <v/>
      </c>
      <c r="W964" s="31" t="str">
        <f>IF(LEN(U964)=0,"",SUM(T$5:T964))</f>
        <v/>
      </c>
      <c r="X964" s="31" t="str">
        <f t="shared" si="214"/>
        <v/>
      </c>
      <c r="Y964" s="31" t="str">
        <f t="shared" si="221"/>
        <v/>
      </c>
    </row>
    <row r="965" spans="1:25" x14ac:dyDescent="0.2">
      <c r="A965" s="127"/>
      <c r="B965" s="82" t="str">
        <f t="shared" ref="B965:B1028" si="225">IF(LEN(S965)=0,"",DEC2HEX(S965,4))</f>
        <v/>
      </c>
      <c r="C965" s="82" t="str">
        <f t="shared" ref="C965:C1028" si="226">IF(LEN(B965)=0,"",VLOOKUP(B965,$O$5:$Q$1494,3,0))</f>
        <v/>
      </c>
      <c r="D965" s="127"/>
      <c r="E965" s="82" t="str">
        <f t="shared" si="215"/>
        <v/>
      </c>
      <c r="F965" s="82" t="str">
        <f t="shared" si="216"/>
        <v/>
      </c>
      <c r="G965" s="127"/>
      <c r="H965" s="75" t="str">
        <f t="shared" si="217"/>
        <v/>
      </c>
      <c r="I965" s="127"/>
      <c r="J965" s="75" t="str">
        <f t="shared" si="222"/>
        <v/>
      </c>
      <c r="K965" s="127"/>
      <c r="L965" s="31">
        <v>960</v>
      </c>
      <c r="M965" s="31">
        <f t="shared" si="223"/>
        <v>321</v>
      </c>
      <c r="N965" s="31">
        <f t="shared" si="218"/>
        <v>0</v>
      </c>
      <c r="O965" s="31" t="str">
        <f>IF(LEN(Q965)=0,"",DEC2HEX(MOD(HEX2DEC(INDEX(Assembler!$D$13:$D$512,M965))+N965,65536),4))</f>
        <v/>
      </c>
      <c r="P965" s="78" t="str">
        <f t="shared" si="219"/>
        <v/>
      </c>
      <c r="Q965" s="31" t="str">
        <f>INDEX(Assembler!$E$13:$G$512,M965,N965+1)</f>
        <v/>
      </c>
      <c r="R965" s="81"/>
      <c r="S965" s="31" t="str">
        <f t="shared" si="220"/>
        <v/>
      </c>
      <c r="T965" s="31">
        <f t="shared" si="224"/>
        <v>1</v>
      </c>
      <c r="U965" s="31" t="str">
        <f t="shared" ref="U965:U1028" si="227">IF(OR(LEN(S965)=0,T965=0),"",IF(T966=1,1,IF(T967=1,2,IF(T968=1,3,IF(T969=1,4,IF(T970=1,5,IF(T971=1,6,IF(T972=1,7,IF(T973=1,8,IF(T974=1,9,IF(T975=1,10,IF(T976=1,11,IF(T977=1,12,IF(T978=1,13,IF(T979=1,14,IF(T980=1,15,16))))))))))))))))</f>
        <v/>
      </c>
      <c r="V965" s="31" t="str">
        <f t="shared" ref="V965:V1028" si="228">IF(OR(LEN(S965)=0,T965=0),"",MOD(U965+HEX2DEC(LEFT(B965,2))+HEX2DEC(RIGHT(B965,2))+HEX2DEC(C965)+IF(T966=1,0,HEX2DEC(C966)+IF(T967=1,0,HEX2DEC(C967)+IF(T968=1,0,HEX2DEC(C968)+IF(T969=1,0,HEX2DEC(C969)+IF(T970=1,0,HEX2DEC(C970)+IF(T971=1,0,HEX2DEC(C971)+IF(T972=1,0,HEX2DEC(C972)+IF(T973=1,0,HEX2DEC(C973)+IF(T974=1,0,HEX2DEC(C974)+IF(T975=1,0,HEX2DEC(C975)+IF(T976=1,0,HEX2DEC(C976)+IF(T977=1,0,HEX2DEC(C977)+IF(T978=1,0,HEX2DEC(C978)+IF(T979=1,0,HEX2DEC(C979)+IF(T980=1,0,HEX2DEC(C980)))))))))))))))),256))</f>
        <v/>
      </c>
      <c r="W965" s="31" t="str">
        <f>IF(LEN(U965)=0,"",SUM(T$5:T965))</f>
        <v/>
      </c>
      <c r="X965" s="31" t="str">
        <f t="shared" ref="X965:X1028" si="229">IF(LEN(W965)=0,"",CONCATENATE(":",DEC2HEX(U965,2),B965,"00",C965,IF(U965&gt;1,C966,""),IF(U965&gt;2,C967,""),IF(U965&gt;3,C968,""),IF(U965&gt;4,C969,""),IF(U965&gt;5,C970,""),IF(U965&gt;6,C971,""),IF(U965&gt;7,C972,""),IF(U965&gt;8,C973,""),IF(U965&gt;9,C974,""),IF(U965&gt;10,C975,""),IF(U965&gt;11,C976,""),IF(U965&gt;12,C977,""),IF(U965&gt;13,C978,""),IF(U965&gt;14,C979,""),IF(U965&gt;15,C980,""),DEC2HEX(MOD(-V965,256),2)))</f>
        <v/>
      </c>
      <c r="Y965" s="31" t="str">
        <f t="shared" si="221"/>
        <v/>
      </c>
    </row>
    <row r="966" spans="1:25" x14ac:dyDescent="0.2">
      <c r="A966" s="127"/>
      <c r="B966" s="82" t="str">
        <f t="shared" si="225"/>
        <v/>
      </c>
      <c r="C966" s="82" t="str">
        <f t="shared" si="226"/>
        <v/>
      </c>
      <c r="D966" s="127"/>
      <c r="E966" s="82" t="str">
        <f t="shared" ref="E966:E1029" si="230">IF(LEN(B966)=0,"",DEC2OCT(HEX2DEC(B966),6))</f>
        <v/>
      </c>
      <c r="F966" s="82" t="str">
        <f t="shared" ref="F966:F1029" si="231">IF(LEN(C966)=0,"",DEC2OCT(HEX2DEC(C966),3))</f>
        <v/>
      </c>
      <c r="G966" s="127"/>
      <c r="H966" s="75" t="str">
        <f t="shared" ref="H966:H1029" si="232">IF(ISNA(MATCH(L966+1,$W$5:$W$1504,0)),IF(ISNA(MATCH(L966,$W$5:$W$1504,0)),"",":0000000000"),VLOOKUP(L966+1,$W$5:$X$1504,2,0))</f>
        <v/>
      </c>
      <c r="I966" s="127"/>
      <c r="J966" s="75" t="str">
        <f t="shared" si="222"/>
        <v/>
      </c>
      <c r="K966" s="127"/>
      <c r="L966" s="31">
        <v>961</v>
      </c>
      <c r="M966" s="31">
        <f t="shared" si="223"/>
        <v>321</v>
      </c>
      <c r="N966" s="31">
        <f t="shared" ref="N966:N1029" si="233">MOD(L966,3)</f>
        <v>1</v>
      </c>
      <c r="O966" s="31" t="str">
        <f>IF(LEN(Q966)=0,"",DEC2HEX(MOD(HEX2DEC(INDEX(Assembler!$D$13:$D$512,M966))+N966,65536),4))</f>
        <v/>
      </c>
      <c r="P966" s="78" t="str">
        <f t="shared" ref="P966:P1029" si="234">IF(LEN(O966)=0,"",VALUE(HEX2DEC(O966)))</f>
        <v/>
      </c>
      <c r="Q966" s="31" t="str">
        <f>INDEX(Assembler!$E$13:$G$512,M966,N966+1)</f>
        <v/>
      </c>
      <c r="R966" s="81"/>
      <c r="S966" s="31" t="str">
        <f t="shared" ref="S966:S1029" si="235">IF(ISNUMBER(SMALL($P$5:$P$1504,L966+1)),SMALL($P$5:$P$1504,L966+1),"")</f>
        <v/>
      </c>
      <c r="T966" s="31">
        <f t="shared" si="224"/>
        <v>1</v>
      </c>
      <c r="U966" s="31" t="str">
        <f t="shared" si="227"/>
        <v/>
      </c>
      <c r="V966" s="31" t="str">
        <f t="shared" si="228"/>
        <v/>
      </c>
      <c r="W966" s="31" t="str">
        <f>IF(LEN(U966)=0,"",SUM(T$5:T966))</f>
        <v/>
      </c>
      <c r="X966" s="31" t="str">
        <f t="shared" si="229"/>
        <v/>
      </c>
      <c r="Y966" s="31" t="str">
        <f t="shared" ref="Y966:Y1029" si="236">IF(LEN(X966)=0,"",CONCATENATE(MID(X966,4,4),": ",MID(X966,10,2),IF(U966&gt;1,CONCATENATE(" ",MID(X966,12,2)),""),IF(U966&gt;2,CONCATENATE(" ",MID(X966,14,2)),""),IF(U966&gt;3,CONCATENATE(" ",MID(X966,16,2)),""),IF(U966&gt;4,CONCATENATE(" ",MID(X966,18,2)),""),IF(U966&gt;5,CONCATENATE(" ",MID(X966,20,2)),""),IF(U966&gt;6,CONCATENATE(" ",MID(X966,22,2)),""),IF(U966&gt;7,CONCATENATE(" ",MID(X966,24,2)),""),IF(U966&gt;8,CONCATENATE(" ",MID(X966,26,2)),""),IF(U966&gt;9,CONCATENATE(" ",MID(X966,28,2)),""),IF(U966&gt;10,CONCATENATE(" ",MID(X966,30,2)),""),IF(U966&gt;11,CONCATENATE(" ",MID(X966,32,2)),""),IF(U966&gt;12,CONCATENATE(" ",MID(X966,34,2)),""),IF(U966&gt;13,CONCATENATE(" ",MID(X966,36,2)),""),IF(U966&gt;14,CONCATENATE(" ",MID(X966,38,2)),""),IF(U966&gt;15,CONCATENATE(" ",MID(X966,40,2)),"")))</f>
        <v/>
      </c>
    </row>
    <row r="967" spans="1:25" x14ac:dyDescent="0.2">
      <c r="A967" s="127"/>
      <c r="B967" s="82" t="str">
        <f t="shared" si="225"/>
        <v/>
      </c>
      <c r="C967" s="82" t="str">
        <f t="shared" si="226"/>
        <v/>
      </c>
      <c r="D967" s="127"/>
      <c r="E967" s="82" t="str">
        <f t="shared" si="230"/>
        <v/>
      </c>
      <c r="F967" s="82" t="str">
        <f t="shared" si="231"/>
        <v/>
      </c>
      <c r="G967" s="127"/>
      <c r="H967" s="75" t="str">
        <f t="shared" si="232"/>
        <v/>
      </c>
      <c r="I967" s="127"/>
      <c r="J967" s="75" t="str">
        <f t="shared" ref="J967:J1030" si="237">IF(LEN(H966)&lt;12,"",VLOOKUP(H966,$X$5:$Y$1504,2,0))</f>
        <v/>
      </c>
      <c r="K967" s="127"/>
      <c r="L967" s="31">
        <v>962</v>
      </c>
      <c r="M967" s="31">
        <f t="shared" ref="M967:M1030" si="238">INT(L967/3)+1</f>
        <v>321</v>
      </c>
      <c r="N967" s="31">
        <f t="shared" si="233"/>
        <v>2</v>
      </c>
      <c r="O967" s="31" t="str">
        <f>IF(LEN(Q967)=0,"",DEC2HEX(MOD(HEX2DEC(INDEX(Assembler!$D$13:$D$512,M967))+N967,65536),4))</f>
        <v/>
      </c>
      <c r="P967" s="78" t="str">
        <f t="shared" si="234"/>
        <v/>
      </c>
      <c r="Q967" s="31" t="str">
        <f>INDEX(Assembler!$E$13:$G$512,M967,N967+1)</f>
        <v/>
      </c>
      <c r="R967" s="81"/>
      <c r="S967" s="31" t="str">
        <f t="shared" si="235"/>
        <v/>
      </c>
      <c r="T967" s="31">
        <f t="shared" si="224"/>
        <v>1</v>
      </c>
      <c r="U967" s="31" t="str">
        <f t="shared" si="227"/>
        <v/>
      </c>
      <c r="V967" s="31" t="str">
        <f t="shared" si="228"/>
        <v/>
      </c>
      <c r="W967" s="31" t="str">
        <f>IF(LEN(U967)=0,"",SUM(T$5:T967))</f>
        <v/>
      </c>
      <c r="X967" s="31" t="str">
        <f t="shared" si="229"/>
        <v/>
      </c>
      <c r="Y967" s="31" t="str">
        <f t="shared" si="236"/>
        <v/>
      </c>
    </row>
    <row r="968" spans="1:25" x14ac:dyDescent="0.2">
      <c r="A968" s="127"/>
      <c r="B968" s="82" t="str">
        <f t="shared" si="225"/>
        <v/>
      </c>
      <c r="C968" s="82" t="str">
        <f t="shared" si="226"/>
        <v/>
      </c>
      <c r="D968" s="127"/>
      <c r="E968" s="82" t="str">
        <f t="shared" si="230"/>
        <v/>
      </c>
      <c r="F968" s="82" t="str">
        <f t="shared" si="231"/>
        <v/>
      </c>
      <c r="G968" s="127"/>
      <c r="H968" s="75" t="str">
        <f t="shared" si="232"/>
        <v/>
      </c>
      <c r="I968" s="127"/>
      <c r="J968" s="75" t="str">
        <f t="shared" si="237"/>
        <v/>
      </c>
      <c r="K968" s="127"/>
      <c r="L968" s="31">
        <v>963</v>
      </c>
      <c r="M968" s="31">
        <f t="shared" si="238"/>
        <v>322</v>
      </c>
      <c r="N968" s="31">
        <f t="shared" si="233"/>
        <v>0</v>
      </c>
      <c r="O968" s="31" t="str">
        <f>IF(LEN(Q968)=0,"",DEC2HEX(MOD(HEX2DEC(INDEX(Assembler!$D$13:$D$512,M968))+N968,65536),4))</f>
        <v/>
      </c>
      <c r="P968" s="78" t="str">
        <f t="shared" si="234"/>
        <v/>
      </c>
      <c r="Q968" s="31" t="str">
        <f>INDEX(Assembler!$E$13:$G$512,M968,N968+1)</f>
        <v/>
      </c>
      <c r="R968" s="81"/>
      <c r="S968" s="31" t="str">
        <f t="shared" si="235"/>
        <v/>
      </c>
      <c r="T968" s="31">
        <f t="shared" si="224"/>
        <v>1</v>
      </c>
      <c r="U968" s="31" t="str">
        <f t="shared" si="227"/>
        <v/>
      </c>
      <c r="V968" s="31" t="str">
        <f t="shared" si="228"/>
        <v/>
      </c>
      <c r="W968" s="31" t="str">
        <f>IF(LEN(U968)=0,"",SUM(T$5:T968))</f>
        <v/>
      </c>
      <c r="X968" s="31" t="str">
        <f t="shared" si="229"/>
        <v/>
      </c>
      <c r="Y968" s="31" t="str">
        <f t="shared" si="236"/>
        <v/>
      </c>
    </row>
    <row r="969" spans="1:25" x14ac:dyDescent="0.2">
      <c r="A969" s="127"/>
      <c r="B969" s="82" t="str">
        <f t="shared" si="225"/>
        <v/>
      </c>
      <c r="C969" s="82" t="str">
        <f t="shared" si="226"/>
        <v/>
      </c>
      <c r="D969" s="127"/>
      <c r="E969" s="82" t="str">
        <f t="shared" si="230"/>
        <v/>
      </c>
      <c r="F969" s="82" t="str">
        <f t="shared" si="231"/>
        <v/>
      </c>
      <c r="G969" s="127"/>
      <c r="H969" s="75" t="str">
        <f t="shared" si="232"/>
        <v/>
      </c>
      <c r="I969" s="127"/>
      <c r="J969" s="75" t="str">
        <f t="shared" si="237"/>
        <v/>
      </c>
      <c r="K969" s="127"/>
      <c r="L969" s="31">
        <v>964</v>
      </c>
      <c r="M969" s="31">
        <f t="shared" si="238"/>
        <v>322</v>
      </c>
      <c r="N969" s="31">
        <f t="shared" si="233"/>
        <v>1</v>
      </c>
      <c r="O969" s="31" t="str">
        <f>IF(LEN(Q969)=0,"",DEC2HEX(MOD(HEX2DEC(INDEX(Assembler!$D$13:$D$512,M969))+N969,65536),4))</f>
        <v/>
      </c>
      <c r="P969" s="78" t="str">
        <f t="shared" si="234"/>
        <v/>
      </c>
      <c r="Q969" s="31" t="str">
        <f>INDEX(Assembler!$E$13:$G$512,M969,N969+1)</f>
        <v/>
      </c>
      <c r="R969" s="81"/>
      <c r="S969" s="31" t="str">
        <f t="shared" si="235"/>
        <v/>
      </c>
      <c r="T969" s="31">
        <f t="shared" si="224"/>
        <v>1</v>
      </c>
      <c r="U969" s="31" t="str">
        <f t="shared" si="227"/>
        <v/>
      </c>
      <c r="V969" s="31" t="str">
        <f t="shared" si="228"/>
        <v/>
      </c>
      <c r="W969" s="31" t="str">
        <f>IF(LEN(U969)=0,"",SUM(T$5:T969))</f>
        <v/>
      </c>
      <c r="X969" s="31" t="str">
        <f t="shared" si="229"/>
        <v/>
      </c>
      <c r="Y969" s="31" t="str">
        <f t="shared" si="236"/>
        <v/>
      </c>
    </row>
    <row r="970" spans="1:25" x14ac:dyDescent="0.2">
      <c r="A970" s="127"/>
      <c r="B970" s="82" t="str">
        <f t="shared" si="225"/>
        <v/>
      </c>
      <c r="C970" s="82" t="str">
        <f t="shared" si="226"/>
        <v/>
      </c>
      <c r="D970" s="127"/>
      <c r="E970" s="82" t="str">
        <f t="shared" si="230"/>
        <v/>
      </c>
      <c r="F970" s="82" t="str">
        <f t="shared" si="231"/>
        <v/>
      </c>
      <c r="G970" s="127"/>
      <c r="H970" s="75" t="str">
        <f t="shared" si="232"/>
        <v/>
      </c>
      <c r="I970" s="127"/>
      <c r="J970" s="75" t="str">
        <f t="shared" si="237"/>
        <v/>
      </c>
      <c r="K970" s="127"/>
      <c r="L970" s="31">
        <v>965</v>
      </c>
      <c r="M970" s="31">
        <f t="shared" si="238"/>
        <v>322</v>
      </c>
      <c r="N970" s="31">
        <f t="shared" si="233"/>
        <v>2</v>
      </c>
      <c r="O970" s="31" t="str">
        <f>IF(LEN(Q970)=0,"",DEC2HEX(MOD(HEX2DEC(INDEX(Assembler!$D$13:$D$512,M970))+N970,65536),4))</f>
        <v/>
      </c>
      <c r="P970" s="78" t="str">
        <f t="shared" si="234"/>
        <v/>
      </c>
      <c r="Q970" s="31" t="str">
        <f>INDEX(Assembler!$E$13:$G$512,M970,N970+1)</f>
        <v/>
      </c>
      <c r="R970" s="81"/>
      <c r="S970" s="31" t="str">
        <f t="shared" si="235"/>
        <v/>
      </c>
      <c r="T970" s="31">
        <f t="shared" si="224"/>
        <v>1</v>
      </c>
      <c r="U970" s="31" t="str">
        <f t="shared" si="227"/>
        <v/>
      </c>
      <c r="V970" s="31" t="str">
        <f t="shared" si="228"/>
        <v/>
      </c>
      <c r="W970" s="31" t="str">
        <f>IF(LEN(U970)=0,"",SUM(T$5:T970))</f>
        <v/>
      </c>
      <c r="X970" s="31" t="str">
        <f t="shared" si="229"/>
        <v/>
      </c>
      <c r="Y970" s="31" t="str">
        <f t="shared" si="236"/>
        <v/>
      </c>
    </row>
    <row r="971" spans="1:25" x14ac:dyDescent="0.2">
      <c r="A971" s="127"/>
      <c r="B971" s="82" t="str">
        <f t="shared" si="225"/>
        <v/>
      </c>
      <c r="C971" s="82" t="str">
        <f t="shared" si="226"/>
        <v/>
      </c>
      <c r="D971" s="127"/>
      <c r="E971" s="82" t="str">
        <f t="shared" si="230"/>
        <v/>
      </c>
      <c r="F971" s="82" t="str">
        <f t="shared" si="231"/>
        <v/>
      </c>
      <c r="G971" s="127"/>
      <c r="H971" s="75" t="str">
        <f t="shared" si="232"/>
        <v/>
      </c>
      <c r="I971" s="127"/>
      <c r="J971" s="75" t="str">
        <f t="shared" si="237"/>
        <v/>
      </c>
      <c r="K971" s="127"/>
      <c r="L971" s="31">
        <v>966</v>
      </c>
      <c r="M971" s="31">
        <f t="shared" si="238"/>
        <v>323</v>
      </c>
      <c r="N971" s="31">
        <f t="shared" si="233"/>
        <v>0</v>
      </c>
      <c r="O971" s="31" t="str">
        <f>IF(LEN(Q971)=0,"",DEC2HEX(MOD(HEX2DEC(INDEX(Assembler!$D$13:$D$512,M971))+N971,65536),4))</f>
        <v/>
      </c>
      <c r="P971" s="78" t="str">
        <f t="shared" si="234"/>
        <v/>
      </c>
      <c r="Q971" s="31" t="str">
        <f>INDEX(Assembler!$E$13:$G$512,M971,N971+1)</f>
        <v/>
      </c>
      <c r="R971" s="81"/>
      <c r="S971" s="31" t="str">
        <f t="shared" si="235"/>
        <v/>
      </c>
      <c r="T971" s="31">
        <f t="shared" si="224"/>
        <v>1</v>
      </c>
      <c r="U971" s="31" t="str">
        <f t="shared" si="227"/>
        <v/>
      </c>
      <c r="V971" s="31" t="str">
        <f t="shared" si="228"/>
        <v/>
      </c>
      <c r="W971" s="31" t="str">
        <f>IF(LEN(U971)=0,"",SUM(T$5:T971))</f>
        <v/>
      </c>
      <c r="X971" s="31" t="str">
        <f t="shared" si="229"/>
        <v/>
      </c>
      <c r="Y971" s="31" t="str">
        <f t="shared" si="236"/>
        <v/>
      </c>
    </row>
    <row r="972" spans="1:25" x14ac:dyDescent="0.2">
      <c r="A972" s="127"/>
      <c r="B972" s="82" t="str">
        <f t="shared" si="225"/>
        <v/>
      </c>
      <c r="C972" s="82" t="str">
        <f t="shared" si="226"/>
        <v/>
      </c>
      <c r="D972" s="127"/>
      <c r="E972" s="82" t="str">
        <f t="shared" si="230"/>
        <v/>
      </c>
      <c r="F972" s="82" t="str">
        <f t="shared" si="231"/>
        <v/>
      </c>
      <c r="G972" s="127"/>
      <c r="H972" s="75" t="str">
        <f t="shared" si="232"/>
        <v/>
      </c>
      <c r="I972" s="127"/>
      <c r="J972" s="75" t="str">
        <f t="shared" si="237"/>
        <v/>
      </c>
      <c r="K972" s="127"/>
      <c r="L972" s="31">
        <v>967</v>
      </c>
      <c r="M972" s="31">
        <f t="shared" si="238"/>
        <v>323</v>
      </c>
      <c r="N972" s="31">
        <f t="shared" si="233"/>
        <v>1</v>
      </c>
      <c r="O972" s="31" t="str">
        <f>IF(LEN(Q972)=0,"",DEC2HEX(MOD(HEX2DEC(INDEX(Assembler!$D$13:$D$512,M972))+N972,65536),4))</f>
        <v/>
      </c>
      <c r="P972" s="78" t="str">
        <f t="shared" si="234"/>
        <v/>
      </c>
      <c r="Q972" s="31" t="str">
        <f>INDEX(Assembler!$E$13:$G$512,M972,N972+1)</f>
        <v/>
      </c>
      <c r="R972" s="81"/>
      <c r="S972" s="31" t="str">
        <f t="shared" si="235"/>
        <v/>
      </c>
      <c r="T972" s="31">
        <f t="shared" si="224"/>
        <v>1</v>
      </c>
      <c r="U972" s="31" t="str">
        <f t="shared" si="227"/>
        <v/>
      </c>
      <c r="V972" s="31" t="str">
        <f t="shared" si="228"/>
        <v/>
      </c>
      <c r="W972" s="31" t="str">
        <f>IF(LEN(U972)=0,"",SUM(T$5:T972))</f>
        <v/>
      </c>
      <c r="X972" s="31" t="str">
        <f t="shared" si="229"/>
        <v/>
      </c>
      <c r="Y972" s="31" t="str">
        <f t="shared" si="236"/>
        <v/>
      </c>
    </row>
    <row r="973" spans="1:25" x14ac:dyDescent="0.2">
      <c r="A973" s="127"/>
      <c r="B973" s="82" t="str">
        <f t="shared" si="225"/>
        <v/>
      </c>
      <c r="C973" s="82" t="str">
        <f t="shared" si="226"/>
        <v/>
      </c>
      <c r="D973" s="127"/>
      <c r="E973" s="82" t="str">
        <f t="shared" si="230"/>
        <v/>
      </c>
      <c r="F973" s="82" t="str">
        <f t="shared" si="231"/>
        <v/>
      </c>
      <c r="G973" s="127"/>
      <c r="H973" s="75" t="str">
        <f t="shared" si="232"/>
        <v/>
      </c>
      <c r="I973" s="127"/>
      <c r="J973" s="75" t="str">
        <f t="shared" si="237"/>
        <v/>
      </c>
      <c r="K973" s="127"/>
      <c r="L973" s="31">
        <v>968</v>
      </c>
      <c r="M973" s="31">
        <f t="shared" si="238"/>
        <v>323</v>
      </c>
      <c r="N973" s="31">
        <f t="shared" si="233"/>
        <v>2</v>
      </c>
      <c r="O973" s="31" t="str">
        <f>IF(LEN(Q973)=0,"",DEC2HEX(MOD(HEX2DEC(INDEX(Assembler!$D$13:$D$512,M973))+N973,65536),4))</f>
        <v/>
      </c>
      <c r="P973" s="78" t="str">
        <f t="shared" si="234"/>
        <v/>
      </c>
      <c r="Q973" s="31" t="str">
        <f>INDEX(Assembler!$E$13:$G$512,M973,N973+1)</f>
        <v/>
      </c>
      <c r="R973" s="81"/>
      <c r="S973" s="31" t="str">
        <f t="shared" si="235"/>
        <v/>
      </c>
      <c r="T973" s="31">
        <f t="shared" si="224"/>
        <v>1</v>
      </c>
      <c r="U973" s="31" t="str">
        <f t="shared" si="227"/>
        <v/>
      </c>
      <c r="V973" s="31" t="str">
        <f t="shared" si="228"/>
        <v/>
      </c>
      <c r="W973" s="31" t="str">
        <f>IF(LEN(U973)=0,"",SUM(T$5:T973))</f>
        <v/>
      </c>
      <c r="X973" s="31" t="str">
        <f t="shared" si="229"/>
        <v/>
      </c>
      <c r="Y973" s="31" t="str">
        <f t="shared" si="236"/>
        <v/>
      </c>
    </row>
    <row r="974" spans="1:25" x14ac:dyDescent="0.2">
      <c r="A974" s="127"/>
      <c r="B974" s="82" t="str">
        <f t="shared" si="225"/>
        <v/>
      </c>
      <c r="C974" s="82" t="str">
        <f t="shared" si="226"/>
        <v/>
      </c>
      <c r="D974" s="127"/>
      <c r="E974" s="82" t="str">
        <f t="shared" si="230"/>
        <v/>
      </c>
      <c r="F974" s="82" t="str">
        <f t="shared" si="231"/>
        <v/>
      </c>
      <c r="G974" s="127"/>
      <c r="H974" s="75" t="str">
        <f t="shared" si="232"/>
        <v/>
      </c>
      <c r="I974" s="127"/>
      <c r="J974" s="75" t="str">
        <f t="shared" si="237"/>
        <v/>
      </c>
      <c r="K974" s="127"/>
      <c r="L974" s="31">
        <v>969</v>
      </c>
      <c r="M974" s="31">
        <f t="shared" si="238"/>
        <v>324</v>
      </c>
      <c r="N974" s="31">
        <f t="shared" si="233"/>
        <v>0</v>
      </c>
      <c r="O974" s="31" t="str">
        <f>IF(LEN(Q974)=0,"",DEC2HEX(MOD(HEX2DEC(INDEX(Assembler!$D$13:$D$512,M974))+N974,65536),4))</f>
        <v/>
      </c>
      <c r="P974" s="78" t="str">
        <f t="shared" si="234"/>
        <v/>
      </c>
      <c r="Q974" s="31" t="str">
        <f>INDEX(Assembler!$E$13:$G$512,M974,N974+1)</f>
        <v/>
      </c>
      <c r="R974" s="81"/>
      <c r="S974" s="31" t="str">
        <f t="shared" si="235"/>
        <v/>
      </c>
      <c r="T974" s="31">
        <f t="shared" si="224"/>
        <v>1</v>
      </c>
      <c r="U974" s="31" t="str">
        <f t="shared" si="227"/>
        <v/>
      </c>
      <c r="V974" s="31" t="str">
        <f t="shared" si="228"/>
        <v/>
      </c>
      <c r="W974" s="31" t="str">
        <f>IF(LEN(U974)=0,"",SUM(T$5:T974))</f>
        <v/>
      </c>
      <c r="X974" s="31" t="str">
        <f t="shared" si="229"/>
        <v/>
      </c>
      <c r="Y974" s="31" t="str">
        <f t="shared" si="236"/>
        <v/>
      </c>
    </row>
    <row r="975" spans="1:25" x14ac:dyDescent="0.2">
      <c r="A975" s="127"/>
      <c r="B975" s="82" t="str">
        <f t="shared" si="225"/>
        <v/>
      </c>
      <c r="C975" s="82" t="str">
        <f t="shared" si="226"/>
        <v/>
      </c>
      <c r="D975" s="127"/>
      <c r="E975" s="82" t="str">
        <f t="shared" si="230"/>
        <v/>
      </c>
      <c r="F975" s="82" t="str">
        <f t="shared" si="231"/>
        <v/>
      </c>
      <c r="G975" s="127"/>
      <c r="H975" s="75" t="str">
        <f t="shared" si="232"/>
        <v/>
      </c>
      <c r="I975" s="127"/>
      <c r="J975" s="75" t="str">
        <f t="shared" si="237"/>
        <v/>
      </c>
      <c r="K975" s="127"/>
      <c r="L975" s="31">
        <v>970</v>
      </c>
      <c r="M975" s="31">
        <f t="shared" si="238"/>
        <v>324</v>
      </c>
      <c r="N975" s="31">
        <f t="shared" si="233"/>
        <v>1</v>
      </c>
      <c r="O975" s="31" t="str">
        <f>IF(LEN(Q975)=0,"",DEC2HEX(MOD(HEX2DEC(INDEX(Assembler!$D$13:$D$512,M975))+N975,65536),4))</f>
        <v/>
      </c>
      <c r="P975" s="78" t="str">
        <f t="shared" si="234"/>
        <v/>
      </c>
      <c r="Q975" s="31" t="str">
        <f>INDEX(Assembler!$E$13:$G$512,M975,N975+1)</f>
        <v/>
      </c>
      <c r="R975" s="81"/>
      <c r="S975" s="31" t="str">
        <f t="shared" si="235"/>
        <v/>
      </c>
      <c r="T975" s="31">
        <f t="shared" si="224"/>
        <v>1</v>
      </c>
      <c r="U975" s="31" t="str">
        <f t="shared" si="227"/>
        <v/>
      </c>
      <c r="V975" s="31" t="str">
        <f t="shared" si="228"/>
        <v/>
      </c>
      <c r="W975" s="31" t="str">
        <f>IF(LEN(U975)=0,"",SUM(T$5:T975))</f>
        <v/>
      </c>
      <c r="X975" s="31" t="str">
        <f t="shared" si="229"/>
        <v/>
      </c>
      <c r="Y975" s="31" t="str">
        <f t="shared" si="236"/>
        <v/>
      </c>
    </row>
    <row r="976" spans="1:25" x14ac:dyDescent="0.2">
      <c r="A976" s="127"/>
      <c r="B976" s="82" t="str">
        <f t="shared" si="225"/>
        <v/>
      </c>
      <c r="C976" s="82" t="str">
        <f t="shared" si="226"/>
        <v/>
      </c>
      <c r="D976" s="127"/>
      <c r="E976" s="82" t="str">
        <f t="shared" si="230"/>
        <v/>
      </c>
      <c r="F976" s="82" t="str">
        <f t="shared" si="231"/>
        <v/>
      </c>
      <c r="G976" s="127"/>
      <c r="H976" s="75" t="str">
        <f t="shared" si="232"/>
        <v/>
      </c>
      <c r="I976" s="127"/>
      <c r="J976" s="75" t="str">
        <f t="shared" si="237"/>
        <v/>
      </c>
      <c r="K976" s="127"/>
      <c r="L976" s="31">
        <v>971</v>
      </c>
      <c r="M976" s="31">
        <f t="shared" si="238"/>
        <v>324</v>
      </c>
      <c r="N976" s="31">
        <f t="shared" si="233"/>
        <v>2</v>
      </c>
      <c r="O976" s="31" t="str">
        <f>IF(LEN(Q976)=0,"",DEC2HEX(MOD(HEX2DEC(INDEX(Assembler!$D$13:$D$512,M976))+N976,65536),4))</f>
        <v/>
      </c>
      <c r="P976" s="78" t="str">
        <f t="shared" si="234"/>
        <v/>
      </c>
      <c r="Q976" s="31" t="str">
        <f>INDEX(Assembler!$E$13:$G$512,M976,N976+1)</f>
        <v/>
      </c>
      <c r="R976" s="81"/>
      <c r="S976" s="31" t="str">
        <f t="shared" si="235"/>
        <v/>
      </c>
      <c r="T976" s="31">
        <f t="shared" si="224"/>
        <v>1</v>
      </c>
      <c r="U976" s="31" t="str">
        <f t="shared" si="227"/>
        <v/>
      </c>
      <c r="V976" s="31" t="str">
        <f t="shared" si="228"/>
        <v/>
      </c>
      <c r="W976" s="31" t="str">
        <f>IF(LEN(U976)=0,"",SUM(T$5:T976))</f>
        <v/>
      </c>
      <c r="X976" s="31" t="str">
        <f t="shared" si="229"/>
        <v/>
      </c>
      <c r="Y976" s="31" t="str">
        <f t="shared" si="236"/>
        <v/>
      </c>
    </row>
    <row r="977" spans="1:25" x14ac:dyDescent="0.2">
      <c r="A977" s="127"/>
      <c r="B977" s="82" t="str">
        <f t="shared" si="225"/>
        <v/>
      </c>
      <c r="C977" s="82" t="str">
        <f t="shared" si="226"/>
        <v/>
      </c>
      <c r="D977" s="127"/>
      <c r="E977" s="82" t="str">
        <f t="shared" si="230"/>
        <v/>
      </c>
      <c r="F977" s="82" t="str">
        <f t="shared" si="231"/>
        <v/>
      </c>
      <c r="G977" s="127"/>
      <c r="H977" s="75" t="str">
        <f t="shared" si="232"/>
        <v/>
      </c>
      <c r="I977" s="127"/>
      <c r="J977" s="75" t="str">
        <f t="shared" si="237"/>
        <v/>
      </c>
      <c r="K977" s="127"/>
      <c r="L977" s="31">
        <v>972</v>
      </c>
      <c r="M977" s="31">
        <f t="shared" si="238"/>
        <v>325</v>
      </c>
      <c r="N977" s="31">
        <f t="shared" si="233"/>
        <v>0</v>
      </c>
      <c r="O977" s="31" t="str">
        <f>IF(LEN(Q977)=0,"",DEC2HEX(MOD(HEX2DEC(INDEX(Assembler!$D$13:$D$512,M977))+N977,65536),4))</f>
        <v/>
      </c>
      <c r="P977" s="78" t="str">
        <f t="shared" si="234"/>
        <v/>
      </c>
      <c r="Q977" s="31" t="str">
        <f>INDEX(Assembler!$E$13:$G$512,M977,N977+1)</f>
        <v/>
      </c>
      <c r="R977" s="81"/>
      <c r="S977" s="31" t="str">
        <f t="shared" si="235"/>
        <v/>
      </c>
      <c r="T977" s="31">
        <f t="shared" si="224"/>
        <v>1</v>
      </c>
      <c r="U977" s="31" t="str">
        <f t="shared" si="227"/>
        <v/>
      </c>
      <c r="V977" s="31" t="str">
        <f t="shared" si="228"/>
        <v/>
      </c>
      <c r="W977" s="31" t="str">
        <f>IF(LEN(U977)=0,"",SUM(T$5:T977))</f>
        <v/>
      </c>
      <c r="X977" s="31" t="str">
        <f t="shared" si="229"/>
        <v/>
      </c>
      <c r="Y977" s="31" t="str">
        <f t="shared" si="236"/>
        <v/>
      </c>
    </row>
    <row r="978" spans="1:25" x14ac:dyDescent="0.2">
      <c r="A978" s="127"/>
      <c r="B978" s="82" t="str">
        <f t="shared" si="225"/>
        <v/>
      </c>
      <c r="C978" s="82" t="str">
        <f t="shared" si="226"/>
        <v/>
      </c>
      <c r="D978" s="127"/>
      <c r="E978" s="82" t="str">
        <f t="shared" si="230"/>
        <v/>
      </c>
      <c r="F978" s="82" t="str">
        <f t="shared" si="231"/>
        <v/>
      </c>
      <c r="G978" s="127"/>
      <c r="H978" s="75" t="str">
        <f t="shared" si="232"/>
        <v/>
      </c>
      <c r="I978" s="127"/>
      <c r="J978" s="75" t="str">
        <f t="shared" si="237"/>
        <v/>
      </c>
      <c r="K978" s="127"/>
      <c r="L978" s="31">
        <v>973</v>
      </c>
      <c r="M978" s="31">
        <f t="shared" si="238"/>
        <v>325</v>
      </c>
      <c r="N978" s="31">
        <f t="shared" si="233"/>
        <v>1</v>
      </c>
      <c r="O978" s="31" t="str">
        <f>IF(LEN(Q978)=0,"",DEC2HEX(MOD(HEX2DEC(INDEX(Assembler!$D$13:$D$512,M978))+N978,65536),4))</f>
        <v/>
      </c>
      <c r="P978" s="78" t="str">
        <f t="shared" si="234"/>
        <v/>
      </c>
      <c r="Q978" s="31" t="str">
        <f>INDEX(Assembler!$E$13:$G$512,M978,N978+1)</f>
        <v/>
      </c>
      <c r="R978" s="81"/>
      <c r="S978" s="31" t="str">
        <f t="shared" si="235"/>
        <v/>
      </c>
      <c r="T978" s="31">
        <f t="shared" ref="T978:T1041" si="239">IF(LEN(S978)=0,1,IF(S978-1=S977,IF(L978&lt;16,0,IF(SUM(T963:T977)=0,1,0)),1))</f>
        <v>1</v>
      </c>
      <c r="U978" s="31" t="str">
        <f t="shared" si="227"/>
        <v/>
      </c>
      <c r="V978" s="31" t="str">
        <f t="shared" si="228"/>
        <v/>
      </c>
      <c r="W978" s="31" t="str">
        <f>IF(LEN(U978)=0,"",SUM(T$5:T978))</f>
        <v/>
      </c>
      <c r="X978" s="31" t="str">
        <f t="shared" si="229"/>
        <v/>
      </c>
      <c r="Y978" s="31" t="str">
        <f t="shared" si="236"/>
        <v/>
      </c>
    </row>
    <row r="979" spans="1:25" x14ac:dyDescent="0.2">
      <c r="A979" s="127"/>
      <c r="B979" s="82" t="str">
        <f t="shared" si="225"/>
        <v/>
      </c>
      <c r="C979" s="82" t="str">
        <f t="shared" si="226"/>
        <v/>
      </c>
      <c r="D979" s="127"/>
      <c r="E979" s="82" t="str">
        <f t="shared" si="230"/>
        <v/>
      </c>
      <c r="F979" s="82" t="str">
        <f t="shared" si="231"/>
        <v/>
      </c>
      <c r="G979" s="127"/>
      <c r="H979" s="75" t="str">
        <f t="shared" si="232"/>
        <v/>
      </c>
      <c r="I979" s="127"/>
      <c r="J979" s="75" t="str">
        <f t="shared" si="237"/>
        <v/>
      </c>
      <c r="K979" s="127"/>
      <c r="L979" s="31">
        <v>974</v>
      </c>
      <c r="M979" s="31">
        <f t="shared" si="238"/>
        <v>325</v>
      </c>
      <c r="N979" s="31">
        <f t="shared" si="233"/>
        <v>2</v>
      </c>
      <c r="O979" s="31" t="str">
        <f>IF(LEN(Q979)=0,"",DEC2HEX(MOD(HEX2DEC(INDEX(Assembler!$D$13:$D$512,M979))+N979,65536),4))</f>
        <v/>
      </c>
      <c r="P979" s="78" t="str">
        <f t="shared" si="234"/>
        <v/>
      </c>
      <c r="Q979" s="31" t="str">
        <f>INDEX(Assembler!$E$13:$G$512,M979,N979+1)</f>
        <v/>
      </c>
      <c r="R979" s="81"/>
      <c r="S979" s="31" t="str">
        <f t="shared" si="235"/>
        <v/>
      </c>
      <c r="T979" s="31">
        <f t="shared" si="239"/>
        <v>1</v>
      </c>
      <c r="U979" s="31" t="str">
        <f t="shared" si="227"/>
        <v/>
      </c>
      <c r="V979" s="31" t="str">
        <f t="shared" si="228"/>
        <v/>
      </c>
      <c r="W979" s="31" t="str">
        <f>IF(LEN(U979)=0,"",SUM(T$5:T979))</f>
        <v/>
      </c>
      <c r="X979" s="31" t="str">
        <f t="shared" si="229"/>
        <v/>
      </c>
      <c r="Y979" s="31" t="str">
        <f t="shared" si="236"/>
        <v/>
      </c>
    </row>
    <row r="980" spans="1:25" x14ac:dyDescent="0.2">
      <c r="A980" s="127"/>
      <c r="B980" s="82" t="str">
        <f t="shared" si="225"/>
        <v/>
      </c>
      <c r="C980" s="82" t="str">
        <f t="shared" si="226"/>
        <v/>
      </c>
      <c r="D980" s="127"/>
      <c r="E980" s="82" t="str">
        <f t="shared" si="230"/>
        <v/>
      </c>
      <c r="F980" s="82" t="str">
        <f t="shared" si="231"/>
        <v/>
      </c>
      <c r="G980" s="127"/>
      <c r="H980" s="75" t="str">
        <f t="shared" si="232"/>
        <v/>
      </c>
      <c r="I980" s="127"/>
      <c r="J980" s="75" t="str">
        <f t="shared" si="237"/>
        <v/>
      </c>
      <c r="K980" s="127"/>
      <c r="L980" s="31">
        <v>975</v>
      </c>
      <c r="M980" s="31">
        <f t="shared" si="238"/>
        <v>326</v>
      </c>
      <c r="N980" s="31">
        <f t="shared" si="233"/>
        <v>0</v>
      </c>
      <c r="O980" s="31" t="str">
        <f>IF(LEN(Q980)=0,"",DEC2HEX(MOD(HEX2DEC(INDEX(Assembler!$D$13:$D$512,M980))+N980,65536),4))</f>
        <v/>
      </c>
      <c r="P980" s="78" t="str">
        <f t="shared" si="234"/>
        <v/>
      </c>
      <c r="Q980" s="31" t="str">
        <f>INDEX(Assembler!$E$13:$G$512,M980,N980+1)</f>
        <v/>
      </c>
      <c r="R980" s="81"/>
      <c r="S980" s="31" t="str">
        <f t="shared" si="235"/>
        <v/>
      </c>
      <c r="T980" s="31">
        <f t="shared" si="239"/>
        <v>1</v>
      </c>
      <c r="U980" s="31" t="str">
        <f t="shared" si="227"/>
        <v/>
      </c>
      <c r="V980" s="31" t="str">
        <f t="shared" si="228"/>
        <v/>
      </c>
      <c r="W980" s="31" t="str">
        <f>IF(LEN(U980)=0,"",SUM(T$5:T980))</f>
        <v/>
      </c>
      <c r="X980" s="31" t="str">
        <f t="shared" si="229"/>
        <v/>
      </c>
      <c r="Y980" s="31" t="str">
        <f t="shared" si="236"/>
        <v/>
      </c>
    </row>
    <row r="981" spans="1:25" x14ac:dyDescent="0.2">
      <c r="A981" s="127"/>
      <c r="B981" s="82" t="str">
        <f t="shared" si="225"/>
        <v/>
      </c>
      <c r="C981" s="82" t="str">
        <f t="shared" si="226"/>
        <v/>
      </c>
      <c r="D981" s="127"/>
      <c r="E981" s="82" t="str">
        <f t="shared" si="230"/>
        <v/>
      </c>
      <c r="F981" s="82" t="str">
        <f t="shared" si="231"/>
        <v/>
      </c>
      <c r="G981" s="127"/>
      <c r="H981" s="75" t="str">
        <f t="shared" si="232"/>
        <v/>
      </c>
      <c r="I981" s="127"/>
      <c r="J981" s="75" t="str">
        <f t="shared" si="237"/>
        <v/>
      </c>
      <c r="K981" s="127"/>
      <c r="L981" s="31">
        <v>976</v>
      </c>
      <c r="M981" s="31">
        <f t="shared" si="238"/>
        <v>326</v>
      </c>
      <c r="N981" s="31">
        <f t="shared" si="233"/>
        <v>1</v>
      </c>
      <c r="O981" s="31" t="str">
        <f>IF(LEN(Q981)=0,"",DEC2HEX(MOD(HEX2DEC(INDEX(Assembler!$D$13:$D$512,M981))+N981,65536),4))</f>
        <v/>
      </c>
      <c r="P981" s="78" t="str">
        <f t="shared" si="234"/>
        <v/>
      </c>
      <c r="Q981" s="31" t="str">
        <f>INDEX(Assembler!$E$13:$G$512,M981,N981+1)</f>
        <v/>
      </c>
      <c r="R981" s="81"/>
      <c r="S981" s="31" t="str">
        <f t="shared" si="235"/>
        <v/>
      </c>
      <c r="T981" s="31">
        <f t="shared" si="239"/>
        <v>1</v>
      </c>
      <c r="U981" s="31" t="str">
        <f t="shared" si="227"/>
        <v/>
      </c>
      <c r="V981" s="31" t="str">
        <f t="shared" si="228"/>
        <v/>
      </c>
      <c r="W981" s="31" t="str">
        <f>IF(LEN(U981)=0,"",SUM(T$5:T981))</f>
        <v/>
      </c>
      <c r="X981" s="31" t="str">
        <f t="shared" si="229"/>
        <v/>
      </c>
      <c r="Y981" s="31" t="str">
        <f t="shared" si="236"/>
        <v/>
      </c>
    </row>
    <row r="982" spans="1:25" x14ac:dyDescent="0.2">
      <c r="A982" s="127"/>
      <c r="B982" s="82" t="str">
        <f t="shared" si="225"/>
        <v/>
      </c>
      <c r="C982" s="82" t="str">
        <f t="shared" si="226"/>
        <v/>
      </c>
      <c r="D982" s="127"/>
      <c r="E982" s="82" t="str">
        <f t="shared" si="230"/>
        <v/>
      </c>
      <c r="F982" s="82" t="str">
        <f t="shared" si="231"/>
        <v/>
      </c>
      <c r="G982" s="127"/>
      <c r="H982" s="75" t="str">
        <f t="shared" si="232"/>
        <v/>
      </c>
      <c r="I982" s="127"/>
      <c r="J982" s="75" t="str">
        <f t="shared" si="237"/>
        <v/>
      </c>
      <c r="K982" s="127"/>
      <c r="L982" s="31">
        <v>977</v>
      </c>
      <c r="M982" s="31">
        <f t="shared" si="238"/>
        <v>326</v>
      </c>
      <c r="N982" s="31">
        <f t="shared" si="233"/>
        <v>2</v>
      </c>
      <c r="O982" s="31" t="str">
        <f>IF(LEN(Q982)=0,"",DEC2HEX(MOD(HEX2DEC(INDEX(Assembler!$D$13:$D$512,M982))+N982,65536),4))</f>
        <v/>
      </c>
      <c r="P982" s="78" t="str">
        <f t="shared" si="234"/>
        <v/>
      </c>
      <c r="Q982" s="31" t="str">
        <f>INDEX(Assembler!$E$13:$G$512,M982,N982+1)</f>
        <v/>
      </c>
      <c r="R982" s="81"/>
      <c r="S982" s="31" t="str">
        <f t="shared" si="235"/>
        <v/>
      </c>
      <c r="T982" s="31">
        <f t="shared" si="239"/>
        <v>1</v>
      </c>
      <c r="U982" s="31" t="str">
        <f t="shared" si="227"/>
        <v/>
      </c>
      <c r="V982" s="31" t="str">
        <f t="shared" si="228"/>
        <v/>
      </c>
      <c r="W982" s="31" t="str">
        <f>IF(LEN(U982)=0,"",SUM(T$5:T982))</f>
        <v/>
      </c>
      <c r="X982" s="31" t="str">
        <f t="shared" si="229"/>
        <v/>
      </c>
      <c r="Y982" s="31" t="str">
        <f t="shared" si="236"/>
        <v/>
      </c>
    </row>
    <row r="983" spans="1:25" x14ac:dyDescent="0.2">
      <c r="A983" s="127"/>
      <c r="B983" s="82" t="str">
        <f t="shared" si="225"/>
        <v/>
      </c>
      <c r="C983" s="82" t="str">
        <f t="shared" si="226"/>
        <v/>
      </c>
      <c r="D983" s="127"/>
      <c r="E983" s="82" t="str">
        <f t="shared" si="230"/>
        <v/>
      </c>
      <c r="F983" s="82" t="str">
        <f t="shared" si="231"/>
        <v/>
      </c>
      <c r="G983" s="127"/>
      <c r="H983" s="75" t="str">
        <f t="shared" si="232"/>
        <v/>
      </c>
      <c r="I983" s="127"/>
      <c r="J983" s="75" t="str">
        <f t="shared" si="237"/>
        <v/>
      </c>
      <c r="K983" s="127"/>
      <c r="L983" s="31">
        <v>978</v>
      </c>
      <c r="M983" s="31">
        <f t="shared" si="238"/>
        <v>327</v>
      </c>
      <c r="N983" s="31">
        <f t="shared" si="233"/>
        <v>0</v>
      </c>
      <c r="O983" s="31" t="str">
        <f>IF(LEN(Q983)=0,"",DEC2HEX(MOD(HEX2DEC(INDEX(Assembler!$D$13:$D$512,M983))+N983,65536),4))</f>
        <v/>
      </c>
      <c r="P983" s="78" t="str">
        <f t="shared" si="234"/>
        <v/>
      </c>
      <c r="Q983" s="31" t="str">
        <f>INDEX(Assembler!$E$13:$G$512,M983,N983+1)</f>
        <v/>
      </c>
      <c r="R983" s="81"/>
      <c r="S983" s="31" t="str">
        <f t="shared" si="235"/>
        <v/>
      </c>
      <c r="T983" s="31">
        <f t="shared" si="239"/>
        <v>1</v>
      </c>
      <c r="U983" s="31" t="str">
        <f t="shared" si="227"/>
        <v/>
      </c>
      <c r="V983" s="31" t="str">
        <f t="shared" si="228"/>
        <v/>
      </c>
      <c r="W983" s="31" t="str">
        <f>IF(LEN(U983)=0,"",SUM(T$5:T983))</f>
        <v/>
      </c>
      <c r="X983" s="31" t="str">
        <f t="shared" si="229"/>
        <v/>
      </c>
      <c r="Y983" s="31" t="str">
        <f t="shared" si="236"/>
        <v/>
      </c>
    </row>
    <row r="984" spans="1:25" x14ac:dyDescent="0.2">
      <c r="A984" s="127"/>
      <c r="B984" s="82" t="str">
        <f t="shared" si="225"/>
        <v/>
      </c>
      <c r="C984" s="82" t="str">
        <f t="shared" si="226"/>
        <v/>
      </c>
      <c r="D984" s="127"/>
      <c r="E984" s="82" t="str">
        <f t="shared" si="230"/>
        <v/>
      </c>
      <c r="F984" s="82" t="str">
        <f t="shared" si="231"/>
        <v/>
      </c>
      <c r="G984" s="127"/>
      <c r="H984" s="75" t="str">
        <f t="shared" si="232"/>
        <v/>
      </c>
      <c r="I984" s="127"/>
      <c r="J984" s="75" t="str">
        <f t="shared" si="237"/>
        <v/>
      </c>
      <c r="K984" s="127"/>
      <c r="L984" s="31">
        <v>979</v>
      </c>
      <c r="M984" s="31">
        <f t="shared" si="238"/>
        <v>327</v>
      </c>
      <c r="N984" s="31">
        <f t="shared" si="233"/>
        <v>1</v>
      </c>
      <c r="O984" s="31" t="str">
        <f>IF(LEN(Q984)=0,"",DEC2HEX(MOD(HEX2DEC(INDEX(Assembler!$D$13:$D$512,M984))+N984,65536),4))</f>
        <v/>
      </c>
      <c r="P984" s="78" t="str">
        <f t="shared" si="234"/>
        <v/>
      </c>
      <c r="Q984" s="31" t="str">
        <f>INDEX(Assembler!$E$13:$G$512,M984,N984+1)</f>
        <v/>
      </c>
      <c r="R984" s="81"/>
      <c r="S984" s="31" t="str">
        <f t="shared" si="235"/>
        <v/>
      </c>
      <c r="T984" s="31">
        <f t="shared" si="239"/>
        <v>1</v>
      </c>
      <c r="U984" s="31" t="str">
        <f t="shared" si="227"/>
        <v/>
      </c>
      <c r="V984" s="31" t="str">
        <f t="shared" si="228"/>
        <v/>
      </c>
      <c r="W984" s="31" t="str">
        <f>IF(LEN(U984)=0,"",SUM(T$5:T984))</f>
        <v/>
      </c>
      <c r="X984" s="31" t="str">
        <f t="shared" si="229"/>
        <v/>
      </c>
      <c r="Y984" s="31" t="str">
        <f t="shared" si="236"/>
        <v/>
      </c>
    </row>
    <row r="985" spans="1:25" x14ac:dyDescent="0.2">
      <c r="A985" s="127"/>
      <c r="B985" s="82" t="str">
        <f t="shared" si="225"/>
        <v/>
      </c>
      <c r="C985" s="82" t="str">
        <f t="shared" si="226"/>
        <v/>
      </c>
      <c r="D985" s="127"/>
      <c r="E985" s="82" t="str">
        <f t="shared" si="230"/>
        <v/>
      </c>
      <c r="F985" s="82" t="str">
        <f t="shared" si="231"/>
        <v/>
      </c>
      <c r="G985" s="127"/>
      <c r="H985" s="75" t="str">
        <f t="shared" si="232"/>
        <v/>
      </c>
      <c r="I985" s="127"/>
      <c r="J985" s="75" t="str">
        <f t="shared" si="237"/>
        <v/>
      </c>
      <c r="K985" s="127"/>
      <c r="L985" s="31">
        <v>980</v>
      </c>
      <c r="M985" s="31">
        <f t="shared" si="238"/>
        <v>327</v>
      </c>
      <c r="N985" s="31">
        <f t="shared" si="233"/>
        <v>2</v>
      </c>
      <c r="O985" s="31" t="str">
        <f>IF(LEN(Q985)=0,"",DEC2HEX(MOD(HEX2DEC(INDEX(Assembler!$D$13:$D$512,M985))+N985,65536),4))</f>
        <v/>
      </c>
      <c r="P985" s="78" t="str">
        <f t="shared" si="234"/>
        <v/>
      </c>
      <c r="Q985" s="31" t="str">
        <f>INDEX(Assembler!$E$13:$G$512,M985,N985+1)</f>
        <v/>
      </c>
      <c r="R985" s="81"/>
      <c r="S985" s="31" t="str">
        <f t="shared" si="235"/>
        <v/>
      </c>
      <c r="T985" s="31">
        <f t="shared" si="239"/>
        <v>1</v>
      </c>
      <c r="U985" s="31" t="str">
        <f t="shared" si="227"/>
        <v/>
      </c>
      <c r="V985" s="31" t="str">
        <f t="shared" si="228"/>
        <v/>
      </c>
      <c r="W985" s="31" t="str">
        <f>IF(LEN(U985)=0,"",SUM(T$5:T985))</f>
        <v/>
      </c>
      <c r="X985" s="31" t="str">
        <f t="shared" si="229"/>
        <v/>
      </c>
      <c r="Y985" s="31" t="str">
        <f t="shared" si="236"/>
        <v/>
      </c>
    </row>
    <row r="986" spans="1:25" x14ac:dyDescent="0.2">
      <c r="A986" s="127"/>
      <c r="B986" s="82" t="str">
        <f t="shared" si="225"/>
        <v/>
      </c>
      <c r="C986" s="82" t="str">
        <f t="shared" si="226"/>
        <v/>
      </c>
      <c r="D986" s="127"/>
      <c r="E986" s="82" t="str">
        <f t="shared" si="230"/>
        <v/>
      </c>
      <c r="F986" s="82" t="str">
        <f t="shared" si="231"/>
        <v/>
      </c>
      <c r="G986" s="127"/>
      <c r="H986" s="75" t="str">
        <f t="shared" si="232"/>
        <v/>
      </c>
      <c r="I986" s="127"/>
      <c r="J986" s="75" t="str">
        <f t="shared" si="237"/>
        <v/>
      </c>
      <c r="K986" s="127"/>
      <c r="L986" s="31">
        <v>981</v>
      </c>
      <c r="M986" s="31">
        <f t="shared" si="238"/>
        <v>328</v>
      </c>
      <c r="N986" s="31">
        <f t="shared" si="233"/>
        <v>0</v>
      </c>
      <c r="O986" s="31" t="str">
        <f>IF(LEN(Q986)=0,"",DEC2HEX(MOD(HEX2DEC(INDEX(Assembler!$D$13:$D$512,M986))+N986,65536),4))</f>
        <v/>
      </c>
      <c r="P986" s="78" t="str">
        <f t="shared" si="234"/>
        <v/>
      </c>
      <c r="Q986" s="31" t="str">
        <f>INDEX(Assembler!$E$13:$G$512,M986,N986+1)</f>
        <v/>
      </c>
      <c r="R986" s="81"/>
      <c r="S986" s="31" t="str">
        <f t="shared" si="235"/>
        <v/>
      </c>
      <c r="T986" s="31">
        <f t="shared" si="239"/>
        <v>1</v>
      </c>
      <c r="U986" s="31" t="str">
        <f t="shared" si="227"/>
        <v/>
      </c>
      <c r="V986" s="31" t="str">
        <f t="shared" si="228"/>
        <v/>
      </c>
      <c r="W986" s="31" t="str">
        <f>IF(LEN(U986)=0,"",SUM(T$5:T986))</f>
        <v/>
      </c>
      <c r="X986" s="31" t="str">
        <f t="shared" si="229"/>
        <v/>
      </c>
      <c r="Y986" s="31" t="str">
        <f t="shared" si="236"/>
        <v/>
      </c>
    </row>
    <row r="987" spans="1:25" x14ac:dyDescent="0.2">
      <c r="A987" s="127"/>
      <c r="B987" s="82" t="str">
        <f t="shared" si="225"/>
        <v/>
      </c>
      <c r="C987" s="82" t="str">
        <f t="shared" si="226"/>
        <v/>
      </c>
      <c r="D987" s="127"/>
      <c r="E987" s="82" t="str">
        <f t="shared" si="230"/>
        <v/>
      </c>
      <c r="F987" s="82" t="str">
        <f t="shared" si="231"/>
        <v/>
      </c>
      <c r="G987" s="127"/>
      <c r="H987" s="75" t="str">
        <f t="shared" si="232"/>
        <v/>
      </c>
      <c r="I987" s="127"/>
      <c r="J987" s="75" t="str">
        <f t="shared" si="237"/>
        <v/>
      </c>
      <c r="K987" s="127"/>
      <c r="L987" s="31">
        <v>982</v>
      </c>
      <c r="M987" s="31">
        <f t="shared" si="238"/>
        <v>328</v>
      </c>
      <c r="N987" s="31">
        <f t="shared" si="233"/>
        <v>1</v>
      </c>
      <c r="O987" s="31" t="str">
        <f>IF(LEN(Q987)=0,"",DEC2HEX(MOD(HEX2DEC(INDEX(Assembler!$D$13:$D$512,M987))+N987,65536),4))</f>
        <v/>
      </c>
      <c r="P987" s="78" t="str">
        <f t="shared" si="234"/>
        <v/>
      </c>
      <c r="Q987" s="31" t="str">
        <f>INDEX(Assembler!$E$13:$G$512,M987,N987+1)</f>
        <v/>
      </c>
      <c r="R987" s="81"/>
      <c r="S987" s="31" t="str">
        <f t="shared" si="235"/>
        <v/>
      </c>
      <c r="T987" s="31">
        <f t="shared" si="239"/>
        <v>1</v>
      </c>
      <c r="U987" s="31" t="str">
        <f t="shared" si="227"/>
        <v/>
      </c>
      <c r="V987" s="31" t="str">
        <f t="shared" si="228"/>
        <v/>
      </c>
      <c r="W987" s="31" t="str">
        <f>IF(LEN(U987)=0,"",SUM(T$5:T987))</f>
        <v/>
      </c>
      <c r="X987" s="31" t="str">
        <f t="shared" si="229"/>
        <v/>
      </c>
      <c r="Y987" s="31" t="str">
        <f t="shared" si="236"/>
        <v/>
      </c>
    </row>
    <row r="988" spans="1:25" x14ac:dyDescent="0.2">
      <c r="A988" s="127"/>
      <c r="B988" s="82" t="str">
        <f t="shared" si="225"/>
        <v/>
      </c>
      <c r="C988" s="82" t="str">
        <f t="shared" si="226"/>
        <v/>
      </c>
      <c r="D988" s="127"/>
      <c r="E988" s="82" t="str">
        <f t="shared" si="230"/>
        <v/>
      </c>
      <c r="F988" s="82" t="str">
        <f t="shared" si="231"/>
        <v/>
      </c>
      <c r="G988" s="127"/>
      <c r="H988" s="75" t="str">
        <f t="shared" si="232"/>
        <v/>
      </c>
      <c r="I988" s="127"/>
      <c r="J988" s="75" t="str">
        <f t="shared" si="237"/>
        <v/>
      </c>
      <c r="K988" s="127"/>
      <c r="L988" s="31">
        <v>983</v>
      </c>
      <c r="M988" s="31">
        <f t="shared" si="238"/>
        <v>328</v>
      </c>
      <c r="N988" s="31">
        <f t="shared" si="233"/>
        <v>2</v>
      </c>
      <c r="O988" s="31" t="str">
        <f>IF(LEN(Q988)=0,"",DEC2HEX(MOD(HEX2DEC(INDEX(Assembler!$D$13:$D$512,M988))+N988,65536),4))</f>
        <v/>
      </c>
      <c r="P988" s="78" t="str">
        <f t="shared" si="234"/>
        <v/>
      </c>
      <c r="Q988" s="31" t="str">
        <f>INDEX(Assembler!$E$13:$G$512,M988,N988+1)</f>
        <v/>
      </c>
      <c r="R988" s="81"/>
      <c r="S988" s="31" t="str">
        <f t="shared" si="235"/>
        <v/>
      </c>
      <c r="T988" s="31">
        <f t="shared" si="239"/>
        <v>1</v>
      </c>
      <c r="U988" s="31" t="str">
        <f t="shared" si="227"/>
        <v/>
      </c>
      <c r="V988" s="31" t="str">
        <f t="shared" si="228"/>
        <v/>
      </c>
      <c r="W988" s="31" t="str">
        <f>IF(LEN(U988)=0,"",SUM(T$5:T988))</f>
        <v/>
      </c>
      <c r="X988" s="31" t="str">
        <f t="shared" si="229"/>
        <v/>
      </c>
      <c r="Y988" s="31" t="str">
        <f t="shared" si="236"/>
        <v/>
      </c>
    </row>
    <row r="989" spans="1:25" x14ac:dyDescent="0.2">
      <c r="A989" s="127"/>
      <c r="B989" s="82" t="str">
        <f t="shared" si="225"/>
        <v/>
      </c>
      <c r="C989" s="82" t="str">
        <f t="shared" si="226"/>
        <v/>
      </c>
      <c r="D989" s="127"/>
      <c r="E989" s="82" t="str">
        <f t="shared" si="230"/>
        <v/>
      </c>
      <c r="F989" s="82" t="str">
        <f t="shared" si="231"/>
        <v/>
      </c>
      <c r="G989" s="127"/>
      <c r="H989" s="75" t="str">
        <f t="shared" si="232"/>
        <v/>
      </c>
      <c r="I989" s="127"/>
      <c r="J989" s="75" t="str">
        <f t="shared" si="237"/>
        <v/>
      </c>
      <c r="K989" s="127"/>
      <c r="L989" s="31">
        <v>984</v>
      </c>
      <c r="M989" s="31">
        <f t="shared" si="238"/>
        <v>329</v>
      </c>
      <c r="N989" s="31">
        <f t="shared" si="233"/>
        <v>0</v>
      </c>
      <c r="O989" s="31" t="str">
        <f>IF(LEN(Q989)=0,"",DEC2HEX(MOD(HEX2DEC(INDEX(Assembler!$D$13:$D$512,M989))+N989,65536),4))</f>
        <v/>
      </c>
      <c r="P989" s="78" t="str">
        <f t="shared" si="234"/>
        <v/>
      </c>
      <c r="Q989" s="31" t="str">
        <f>INDEX(Assembler!$E$13:$G$512,M989,N989+1)</f>
        <v/>
      </c>
      <c r="R989" s="81"/>
      <c r="S989" s="31" t="str">
        <f t="shared" si="235"/>
        <v/>
      </c>
      <c r="T989" s="31">
        <f t="shared" si="239"/>
        <v>1</v>
      </c>
      <c r="U989" s="31" t="str">
        <f t="shared" si="227"/>
        <v/>
      </c>
      <c r="V989" s="31" t="str">
        <f t="shared" si="228"/>
        <v/>
      </c>
      <c r="W989" s="31" t="str">
        <f>IF(LEN(U989)=0,"",SUM(T$5:T989))</f>
        <v/>
      </c>
      <c r="X989" s="31" t="str">
        <f t="shared" si="229"/>
        <v/>
      </c>
      <c r="Y989" s="31" t="str">
        <f t="shared" si="236"/>
        <v/>
      </c>
    </row>
    <row r="990" spans="1:25" x14ac:dyDescent="0.2">
      <c r="A990" s="127"/>
      <c r="B990" s="82" t="str">
        <f t="shared" si="225"/>
        <v/>
      </c>
      <c r="C990" s="82" t="str">
        <f t="shared" si="226"/>
        <v/>
      </c>
      <c r="D990" s="127"/>
      <c r="E990" s="82" t="str">
        <f t="shared" si="230"/>
        <v/>
      </c>
      <c r="F990" s="82" t="str">
        <f t="shared" si="231"/>
        <v/>
      </c>
      <c r="G990" s="127"/>
      <c r="H990" s="75" t="str">
        <f t="shared" si="232"/>
        <v/>
      </c>
      <c r="I990" s="127"/>
      <c r="J990" s="75" t="str">
        <f t="shared" si="237"/>
        <v/>
      </c>
      <c r="K990" s="127"/>
      <c r="L990" s="31">
        <v>985</v>
      </c>
      <c r="M990" s="31">
        <f t="shared" si="238"/>
        <v>329</v>
      </c>
      <c r="N990" s="31">
        <f t="shared" si="233"/>
        <v>1</v>
      </c>
      <c r="O990" s="31" t="str">
        <f>IF(LEN(Q990)=0,"",DEC2HEX(MOD(HEX2DEC(INDEX(Assembler!$D$13:$D$512,M990))+N990,65536),4))</f>
        <v/>
      </c>
      <c r="P990" s="78" t="str">
        <f t="shared" si="234"/>
        <v/>
      </c>
      <c r="Q990" s="31" t="str">
        <f>INDEX(Assembler!$E$13:$G$512,M990,N990+1)</f>
        <v/>
      </c>
      <c r="R990" s="81"/>
      <c r="S990" s="31" t="str">
        <f t="shared" si="235"/>
        <v/>
      </c>
      <c r="T990" s="31">
        <f t="shared" si="239"/>
        <v>1</v>
      </c>
      <c r="U990" s="31" t="str">
        <f t="shared" si="227"/>
        <v/>
      </c>
      <c r="V990" s="31" t="str">
        <f t="shared" si="228"/>
        <v/>
      </c>
      <c r="W990" s="31" t="str">
        <f>IF(LEN(U990)=0,"",SUM(T$5:T990))</f>
        <v/>
      </c>
      <c r="X990" s="31" t="str">
        <f t="shared" si="229"/>
        <v/>
      </c>
      <c r="Y990" s="31" t="str">
        <f t="shared" si="236"/>
        <v/>
      </c>
    </row>
    <row r="991" spans="1:25" x14ac:dyDescent="0.2">
      <c r="A991" s="127"/>
      <c r="B991" s="82" t="str">
        <f t="shared" si="225"/>
        <v/>
      </c>
      <c r="C991" s="82" t="str">
        <f t="shared" si="226"/>
        <v/>
      </c>
      <c r="D991" s="127"/>
      <c r="E991" s="82" t="str">
        <f t="shared" si="230"/>
        <v/>
      </c>
      <c r="F991" s="82" t="str">
        <f t="shared" si="231"/>
        <v/>
      </c>
      <c r="G991" s="127"/>
      <c r="H991" s="75" t="str">
        <f t="shared" si="232"/>
        <v/>
      </c>
      <c r="I991" s="127"/>
      <c r="J991" s="75" t="str">
        <f t="shared" si="237"/>
        <v/>
      </c>
      <c r="K991" s="127"/>
      <c r="L991" s="31">
        <v>986</v>
      </c>
      <c r="M991" s="31">
        <f t="shared" si="238"/>
        <v>329</v>
      </c>
      <c r="N991" s="31">
        <f t="shared" si="233"/>
        <v>2</v>
      </c>
      <c r="O991" s="31" t="str">
        <f>IF(LEN(Q991)=0,"",DEC2HEX(MOD(HEX2DEC(INDEX(Assembler!$D$13:$D$512,M991))+N991,65536),4))</f>
        <v/>
      </c>
      <c r="P991" s="78" t="str">
        <f t="shared" si="234"/>
        <v/>
      </c>
      <c r="Q991" s="31" t="str">
        <f>INDEX(Assembler!$E$13:$G$512,M991,N991+1)</f>
        <v/>
      </c>
      <c r="R991" s="81"/>
      <c r="S991" s="31" t="str">
        <f t="shared" si="235"/>
        <v/>
      </c>
      <c r="T991" s="31">
        <f t="shared" si="239"/>
        <v>1</v>
      </c>
      <c r="U991" s="31" t="str">
        <f t="shared" si="227"/>
        <v/>
      </c>
      <c r="V991" s="31" t="str">
        <f t="shared" si="228"/>
        <v/>
      </c>
      <c r="W991" s="31" t="str">
        <f>IF(LEN(U991)=0,"",SUM(T$5:T991))</f>
        <v/>
      </c>
      <c r="X991" s="31" t="str">
        <f t="shared" si="229"/>
        <v/>
      </c>
      <c r="Y991" s="31" t="str">
        <f t="shared" si="236"/>
        <v/>
      </c>
    </row>
    <row r="992" spans="1:25" x14ac:dyDescent="0.2">
      <c r="A992" s="127"/>
      <c r="B992" s="82" t="str">
        <f t="shared" si="225"/>
        <v/>
      </c>
      <c r="C992" s="82" t="str">
        <f t="shared" si="226"/>
        <v/>
      </c>
      <c r="D992" s="127"/>
      <c r="E992" s="82" t="str">
        <f t="shared" si="230"/>
        <v/>
      </c>
      <c r="F992" s="82" t="str">
        <f t="shared" si="231"/>
        <v/>
      </c>
      <c r="G992" s="127"/>
      <c r="H992" s="75" t="str">
        <f t="shared" si="232"/>
        <v/>
      </c>
      <c r="I992" s="127"/>
      <c r="J992" s="75" t="str">
        <f t="shared" si="237"/>
        <v/>
      </c>
      <c r="K992" s="127"/>
      <c r="L992" s="31">
        <v>987</v>
      </c>
      <c r="M992" s="31">
        <f t="shared" si="238"/>
        <v>330</v>
      </c>
      <c r="N992" s="31">
        <f t="shared" si="233"/>
        <v>0</v>
      </c>
      <c r="O992" s="31" t="str">
        <f>IF(LEN(Q992)=0,"",DEC2HEX(MOD(HEX2DEC(INDEX(Assembler!$D$13:$D$512,M992))+N992,65536),4))</f>
        <v/>
      </c>
      <c r="P992" s="78" t="str">
        <f t="shared" si="234"/>
        <v/>
      </c>
      <c r="Q992" s="31" t="str">
        <f>INDEX(Assembler!$E$13:$G$512,M992,N992+1)</f>
        <v/>
      </c>
      <c r="R992" s="81"/>
      <c r="S992" s="31" t="str">
        <f t="shared" si="235"/>
        <v/>
      </c>
      <c r="T992" s="31">
        <f t="shared" si="239"/>
        <v>1</v>
      </c>
      <c r="U992" s="31" t="str">
        <f t="shared" si="227"/>
        <v/>
      </c>
      <c r="V992" s="31" t="str">
        <f t="shared" si="228"/>
        <v/>
      </c>
      <c r="W992" s="31" t="str">
        <f>IF(LEN(U992)=0,"",SUM(T$5:T992))</f>
        <v/>
      </c>
      <c r="X992" s="31" t="str">
        <f t="shared" si="229"/>
        <v/>
      </c>
      <c r="Y992" s="31" t="str">
        <f t="shared" si="236"/>
        <v/>
      </c>
    </row>
    <row r="993" spans="1:25" x14ac:dyDescent="0.2">
      <c r="A993" s="127"/>
      <c r="B993" s="82" t="str">
        <f t="shared" si="225"/>
        <v/>
      </c>
      <c r="C993" s="82" t="str">
        <f t="shared" si="226"/>
        <v/>
      </c>
      <c r="D993" s="127"/>
      <c r="E993" s="82" t="str">
        <f t="shared" si="230"/>
        <v/>
      </c>
      <c r="F993" s="82" t="str">
        <f t="shared" si="231"/>
        <v/>
      </c>
      <c r="G993" s="127"/>
      <c r="H993" s="75" t="str">
        <f t="shared" si="232"/>
        <v/>
      </c>
      <c r="I993" s="127"/>
      <c r="J993" s="75" t="str">
        <f t="shared" si="237"/>
        <v/>
      </c>
      <c r="K993" s="127"/>
      <c r="L993" s="31">
        <v>988</v>
      </c>
      <c r="M993" s="31">
        <f t="shared" si="238"/>
        <v>330</v>
      </c>
      <c r="N993" s="31">
        <f t="shared" si="233"/>
        <v>1</v>
      </c>
      <c r="O993" s="31" t="str">
        <f>IF(LEN(Q993)=0,"",DEC2HEX(MOD(HEX2DEC(INDEX(Assembler!$D$13:$D$512,M993))+N993,65536),4))</f>
        <v/>
      </c>
      <c r="P993" s="78" t="str">
        <f t="shared" si="234"/>
        <v/>
      </c>
      <c r="Q993" s="31" t="str">
        <f>INDEX(Assembler!$E$13:$G$512,M993,N993+1)</f>
        <v/>
      </c>
      <c r="R993" s="81"/>
      <c r="S993" s="31" t="str">
        <f t="shared" si="235"/>
        <v/>
      </c>
      <c r="T993" s="31">
        <f t="shared" si="239"/>
        <v>1</v>
      </c>
      <c r="U993" s="31" t="str">
        <f t="shared" si="227"/>
        <v/>
      </c>
      <c r="V993" s="31" t="str">
        <f t="shared" si="228"/>
        <v/>
      </c>
      <c r="W993" s="31" t="str">
        <f>IF(LEN(U993)=0,"",SUM(T$5:T993))</f>
        <v/>
      </c>
      <c r="X993" s="31" t="str">
        <f t="shared" si="229"/>
        <v/>
      </c>
      <c r="Y993" s="31" t="str">
        <f t="shared" si="236"/>
        <v/>
      </c>
    </row>
    <row r="994" spans="1:25" x14ac:dyDescent="0.2">
      <c r="A994" s="127"/>
      <c r="B994" s="82" t="str">
        <f t="shared" si="225"/>
        <v/>
      </c>
      <c r="C994" s="82" t="str">
        <f t="shared" si="226"/>
        <v/>
      </c>
      <c r="D994" s="127"/>
      <c r="E994" s="82" t="str">
        <f t="shared" si="230"/>
        <v/>
      </c>
      <c r="F994" s="82" t="str">
        <f t="shared" si="231"/>
        <v/>
      </c>
      <c r="G994" s="127"/>
      <c r="H994" s="75" t="str">
        <f t="shared" si="232"/>
        <v/>
      </c>
      <c r="I994" s="127"/>
      <c r="J994" s="75" t="str">
        <f t="shared" si="237"/>
        <v/>
      </c>
      <c r="K994" s="127"/>
      <c r="L994" s="31">
        <v>989</v>
      </c>
      <c r="M994" s="31">
        <f t="shared" si="238"/>
        <v>330</v>
      </c>
      <c r="N994" s="31">
        <f t="shared" si="233"/>
        <v>2</v>
      </c>
      <c r="O994" s="31" t="str">
        <f>IF(LEN(Q994)=0,"",DEC2HEX(MOD(HEX2DEC(INDEX(Assembler!$D$13:$D$512,M994))+N994,65536),4))</f>
        <v/>
      </c>
      <c r="P994" s="78" t="str">
        <f t="shared" si="234"/>
        <v/>
      </c>
      <c r="Q994" s="31" t="str">
        <f>INDEX(Assembler!$E$13:$G$512,M994,N994+1)</f>
        <v/>
      </c>
      <c r="R994" s="81"/>
      <c r="S994" s="31" t="str">
        <f t="shared" si="235"/>
        <v/>
      </c>
      <c r="T994" s="31">
        <f t="shared" si="239"/>
        <v>1</v>
      </c>
      <c r="U994" s="31" t="str">
        <f t="shared" si="227"/>
        <v/>
      </c>
      <c r="V994" s="31" t="str">
        <f t="shared" si="228"/>
        <v/>
      </c>
      <c r="W994" s="31" t="str">
        <f>IF(LEN(U994)=0,"",SUM(T$5:T994))</f>
        <v/>
      </c>
      <c r="X994" s="31" t="str">
        <f t="shared" si="229"/>
        <v/>
      </c>
      <c r="Y994" s="31" t="str">
        <f t="shared" si="236"/>
        <v/>
      </c>
    </row>
    <row r="995" spans="1:25" x14ac:dyDescent="0.2">
      <c r="A995" s="127"/>
      <c r="B995" s="82" t="str">
        <f t="shared" si="225"/>
        <v/>
      </c>
      <c r="C995" s="82" t="str">
        <f t="shared" si="226"/>
        <v/>
      </c>
      <c r="D995" s="127"/>
      <c r="E995" s="82" t="str">
        <f t="shared" si="230"/>
        <v/>
      </c>
      <c r="F995" s="82" t="str">
        <f t="shared" si="231"/>
        <v/>
      </c>
      <c r="G995" s="127"/>
      <c r="H995" s="75" t="str">
        <f t="shared" si="232"/>
        <v/>
      </c>
      <c r="I995" s="127"/>
      <c r="J995" s="75" t="str">
        <f t="shared" si="237"/>
        <v/>
      </c>
      <c r="K995" s="127"/>
      <c r="L995" s="31">
        <v>990</v>
      </c>
      <c r="M995" s="31">
        <f t="shared" si="238"/>
        <v>331</v>
      </c>
      <c r="N995" s="31">
        <f t="shared" si="233"/>
        <v>0</v>
      </c>
      <c r="O995" s="31" t="str">
        <f>IF(LEN(Q995)=0,"",DEC2HEX(MOD(HEX2DEC(INDEX(Assembler!$D$13:$D$512,M995))+N995,65536),4))</f>
        <v/>
      </c>
      <c r="P995" s="78" t="str">
        <f t="shared" si="234"/>
        <v/>
      </c>
      <c r="Q995" s="31" t="str">
        <f>INDEX(Assembler!$E$13:$G$512,M995,N995+1)</f>
        <v/>
      </c>
      <c r="R995" s="81"/>
      <c r="S995" s="31" t="str">
        <f t="shared" si="235"/>
        <v/>
      </c>
      <c r="T995" s="31">
        <f t="shared" si="239"/>
        <v>1</v>
      </c>
      <c r="U995" s="31" t="str">
        <f t="shared" si="227"/>
        <v/>
      </c>
      <c r="V995" s="31" t="str">
        <f t="shared" si="228"/>
        <v/>
      </c>
      <c r="W995" s="31" t="str">
        <f>IF(LEN(U995)=0,"",SUM(T$5:T995))</f>
        <v/>
      </c>
      <c r="X995" s="31" t="str">
        <f t="shared" si="229"/>
        <v/>
      </c>
      <c r="Y995" s="31" t="str">
        <f t="shared" si="236"/>
        <v/>
      </c>
    </row>
    <row r="996" spans="1:25" x14ac:dyDescent="0.2">
      <c r="A996" s="127"/>
      <c r="B996" s="82" t="str">
        <f t="shared" si="225"/>
        <v/>
      </c>
      <c r="C996" s="82" t="str">
        <f t="shared" si="226"/>
        <v/>
      </c>
      <c r="D996" s="127"/>
      <c r="E996" s="82" t="str">
        <f t="shared" si="230"/>
        <v/>
      </c>
      <c r="F996" s="82" t="str">
        <f t="shared" si="231"/>
        <v/>
      </c>
      <c r="G996" s="127"/>
      <c r="H996" s="75" t="str">
        <f t="shared" si="232"/>
        <v/>
      </c>
      <c r="I996" s="127"/>
      <c r="J996" s="75" t="str">
        <f t="shared" si="237"/>
        <v/>
      </c>
      <c r="K996" s="127"/>
      <c r="L996" s="31">
        <v>991</v>
      </c>
      <c r="M996" s="31">
        <f t="shared" si="238"/>
        <v>331</v>
      </c>
      <c r="N996" s="31">
        <f t="shared" si="233"/>
        <v>1</v>
      </c>
      <c r="O996" s="31" t="str">
        <f>IF(LEN(Q996)=0,"",DEC2HEX(MOD(HEX2DEC(INDEX(Assembler!$D$13:$D$512,M996))+N996,65536),4))</f>
        <v/>
      </c>
      <c r="P996" s="78" t="str">
        <f t="shared" si="234"/>
        <v/>
      </c>
      <c r="Q996" s="31" t="str">
        <f>INDEX(Assembler!$E$13:$G$512,M996,N996+1)</f>
        <v/>
      </c>
      <c r="R996" s="81"/>
      <c r="S996" s="31" t="str">
        <f t="shared" si="235"/>
        <v/>
      </c>
      <c r="T996" s="31">
        <f t="shared" si="239"/>
        <v>1</v>
      </c>
      <c r="U996" s="31" t="str">
        <f t="shared" si="227"/>
        <v/>
      </c>
      <c r="V996" s="31" t="str">
        <f t="shared" si="228"/>
        <v/>
      </c>
      <c r="W996" s="31" t="str">
        <f>IF(LEN(U996)=0,"",SUM(T$5:T996))</f>
        <v/>
      </c>
      <c r="X996" s="31" t="str">
        <f t="shared" si="229"/>
        <v/>
      </c>
      <c r="Y996" s="31" t="str">
        <f t="shared" si="236"/>
        <v/>
      </c>
    </row>
    <row r="997" spans="1:25" x14ac:dyDescent="0.2">
      <c r="A997" s="127"/>
      <c r="B997" s="82" t="str">
        <f t="shared" si="225"/>
        <v/>
      </c>
      <c r="C997" s="82" t="str">
        <f t="shared" si="226"/>
        <v/>
      </c>
      <c r="D997" s="127"/>
      <c r="E997" s="82" t="str">
        <f t="shared" si="230"/>
        <v/>
      </c>
      <c r="F997" s="82" t="str">
        <f t="shared" si="231"/>
        <v/>
      </c>
      <c r="G997" s="127"/>
      <c r="H997" s="75" t="str">
        <f t="shared" si="232"/>
        <v/>
      </c>
      <c r="I997" s="127"/>
      <c r="J997" s="75" t="str">
        <f t="shared" si="237"/>
        <v/>
      </c>
      <c r="K997" s="127"/>
      <c r="L997" s="31">
        <v>992</v>
      </c>
      <c r="M997" s="31">
        <f t="shared" si="238"/>
        <v>331</v>
      </c>
      <c r="N997" s="31">
        <f t="shared" si="233"/>
        <v>2</v>
      </c>
      <c r="O997" s="31" t="str">
        <f>IF(LEN(Q997)=0,"",DEC2HEX(MOD(HEX2DEC(INDEX(Assembler!$D$13:$D$512,M997))+N997,65536),4))</f>
        <v/>
      </c>
      <c r="P997" s="78" t="str">
        <f t="shared" si="234"/>
        <v/>
      </c>
      <c r="Q997" s="31" t="str">
        <f>INDEX(Assembler!$E$13:$G$512,M997,N997+1)</f>
        <v/>
      </c>
      <c r="R997" s="81"/>
      <c r="S997" s="31" t="str">
        <f t="shared" si="235"/>
        <v/>
      </c>
      <c r="T997" s="31">
        <f t="shared" si="239"/>
        <v>1</v>
      </c>
      <c r="U997" s="31" t="str">
        <f t="shared" si="227"/>
        <v/>
      </c>
      <c r="V997" s="31" t="str">
        <f t="shared" si="228"/>
        <v/>
      </c>
      <c r="W997" s="31" t="str">
        <f>IF(LEN(U997)=0,"",SUM(T$5:T997))</f>
        <v/>
      </c>
      <c r="X997" s="31" t="str">
        <f t="shared" si="229"/>
        <v/>
      </c>
      <c r="Y997" s="31" t="str">
        <f t="shared" si="236"/>
        <v/>
      </c>
    </row>
    <row r="998" spans="1:25" x14ac:dyDescent="0.2">
      <c r="A998" s="127"/>
      <c r="B998" s="82" t="str">
        <f t="shared" si="225"/>
        <v/>
      </c>
      <c r="C998" s="82" t="str">
        <f t="shared" si="226"/>
        <v/>
      </c>
      <c r="D998" s="127"/>
      <c r="E998" s="82" t="str">
        <f t="shared" si="230"/>
        <v/>
      </c>
      <c r="F998" s="82" t="str">
        <f t="shared" si="231"/>
        <v/>
      </c>
      <c r="G998" s="127"/>
      <c r="H998" s="75" t="str">
        <f t="shared" si="232"/>
        <v/>
      </c>
      <c r="I998" s="127"/>
      <c r="J998" s="75" t="str">
        <f t="shared" si="237"/>
        <v/>
      </c>
      <c r="K998" s="127"/>
      <c r="L998" s="31">
        <v>993</v>
      </c>
      <c r="M998" s="31">
        <f t="shared" si="238"/>
        <v>332</v>
      </c>
      <c r="N998" s="31">
        <f t="shared" si="233"/>
        <v>0</v>
      </c>
      <c r="O998" s="31" t="str">
        <f>IF(LEN(Q998)=0,"",DEC2HEX(MOD(HEX2DEC(INDEX(Assembler!$D$13:$D$512,M998))+N998,65536),4))</f>
        <v/>
      </c>
      <c r="P998" s="78" t="str">
        <f t="shared" si="234"/>
        <v/>
      </c>
      <c r="Q998" s="31" t="str">
        <f>INDEX(Assembler!$E$13:$G$512,M998,N998+1)</f>
        <v/>
      </c>
      <c r="R998" s="81"/>
      <c r="S998" s="31" t="str">
        <f t="shared" si="235"/>
        <v/>
      </c>
      <c r="T998" s="31">
        <f t="shared" si="239"/>
        <v>1</v>
      </c>
      <c r="U998" s="31" t="str">
        <f t="shared" si="227"/>
        <v/>
      </c>
      <c r="V998" s="31" t="str">
        <f t="shared" si="228"/>
        <v/>
      </c>
      <c r="W998" s="31" t="str">
        <f>IF(LEN(U998)=0,"",SUM(T$5:T998))</f>
        <v/>
      </c>
      <c r="X998" s="31" t="str">
        <f t="shared" si="229"/>
        <v/>
      </c>
      <c r="Y998" s="31" t="str">
        <f t="shared" si="236"/>
        <v/>
      </c>
    </row>
    <row r="999" spans="1:25" x14ac:dyDescent="0.2">
      <c r="A999" s="127"/>
      <c r="B999" s="82" t="str">
        <f t="shared" si="225"/>
        <v/>
      </c>
      <c r="C999" s="82" t="str">
        <f t="shared" si="226"/>
        <v/>
      </c>
      <c r="D999" s="127"/>
      <c r="E999" s="82" t="str">
        <f t="shared" si="230"/>
        <v/>
      </c>
      <c r="F999" s="82" t="str">
        <f t="shared" si="231"/>
        <v/>
      </c>
      <c r="G999" s="127"/>
      <c r="H999" s="75" t="str">
        <f t="shared" si="232"/>
        <v/>
      </c>
      <c r="I999" s="127"/>
      <c r="J999" s="75" t="str">
        <f t="shared" si="237"/>
        <v/>
      </c>
      <c r="K999" s="127"/>
      <c r="L999" s="31">
        <v>994</v>
      </c>
      <c r="M999" s="31">
        <f t="shared" si="238"/>
        <v>332</v>
      </c>
      <c r="N999" s="31">
        <f t="shared" si="233"/>
        <v>1</v>
      </c>
      <c r="O999" s="31" t="str">
        <f>IF(LEN(Q999)=0,"",DEC2HEX(MOD(HEX2DEC(INDEX(Assembler!$D$13:$D$512,M999))+N999,65536),4))</f>
        <v/>
      </c>
      <c r="P999" s="78" t="str">
        <f t="shared" si="234"/>
        <v/>
      </c>
      <c r="Q999" s="31" t="str">
        <f>INDEX(Assembler!$E$13:$G$512,M999,N999+1)</f>
        <v/>
      </c>
      <c r="R999" s="81"/>
      <c r="S999" s="31" t="str">
        <f t="shared" si="235"/>
        <v/>
      </c>
      <c r="T999" s="31">
        <f t="shared" si="239"/>
        <v>1</v>
      </c>
      <c r="U999" s="31" t="str">
        <f t="shared" si="227"/>
        <v/>
      </c>
      <c r="V999" s="31" t="str">
        <f t="shared" si="228"/>
        <v/>
      </c>
      <c r="W999" s="31" t="str">
        <f>IF(LEN(U999)=0,"",SUM(T$5:T999))</f>
        <v/>
      </c>
      <c r="X999" s="31" t="str">
        <f t="shared" si="229"/>
        <v/>
      </c>
      <c r="Y999" s="31" t="str">
        <f t="shared" si="236"/>
        <v/>
      </c>
    </row>
    <row r="1000" spans="1:25" x14ac:dyDescent="0.2">
      <c r="A1000" s="127"/>
      <c r="B1000" s="82" t="str">
        <f t="shared" si="225"/>
        <v/>
      </c>
      <c r="C1000" s="82" t="str">
        <f t="shared" si="226"/>
        <v/>
      </c>
      <c r="D1000" s="127"/>
      <c r="E1000" s="82" t="str">
        <f t="shared" si="230"/>
        <v/>
      </c>
      <c r="F1000" s="82" t="str">
        <f t="shared" si="231"/>
        <v/>
      </c>
      <c r="G1000" s="127"/>
      <c r="H1000" s="75" t="str">
        <f t="shared" si="232"/>
        <v/>
      </c>
      <c r="I1000" s="127"/>
      <c r="J1000" s="75" t="str">
        <f t="shared" si="237"/>
        <v/>
      </c>
      <c r="K1000" s="127"/>
      <c r="L1000" s="31">
        <v>995</v>
      </c>
      <c r="M1000" s="31">
        <f t="shared" si="238"/>
        <v>332</v>
      </c>
      <c r="N1000" s="31">
        <f t="shared" si="233"/>
        <v>2</v>
      </c>
      <c r="O1000" s="31" t="str">
        <f>IF(LEN(Q1000)=0,"",DEC2HEX(MOD(HEX2DEC(INDEX(Assembler!$D$13:$D$512,M1000))+N1000,65536),4))</f>
        <v/>
      </c>
      <c r="P1000" s="78" t="str">
        <f t="shared" si="234"/>
        <v/>
      </c>
      <c r="Q1000" s="31" t="str">
        <f>INDEX(Assembler!$E$13:$G$512,M1000,N1000+1)</f>
        <v/>
      </c>
      <c r="R1000" s="81"/>
      <c r="S1000" s="31" t="str">
        <f t="shared" si="235"/>
        <v/>
      </c>
      <c r="T1000" s="31">
        <f t="shared" si="239"/>
        <v>1</v>
      </c>
      <c r="U1000" s="31" t="str">
        <f t="shared" si="227"/>
        <v/>
      </c>
      <c r="V1000" s="31" t="str">
        <f t="shared" si="228"/>
        <v/>
      </c>
      <c r="W1000" s="31" t="str">
        <f>IF(LEN(U1000)=0,"",SUM(T$5:T1000))</f>
        <v/>
      </c>
      <c r="X1000" s="31" t="str">
        <f t="shared" si="229"/>
        <v/>
      </c>
      <c r="Y1000" s="31" t="str">
        <f t="shared" si="236"/>
        <v/>
      </c>
    </row>
    <row r="1001" spans="1:25" x14ac:dyDescent="0.2">
      <c r="A1001" s="127"/>
      <c r="B1001" s="82" t="str">
        <f t="shared" si="225"/>
        <v/>
      </c>
      <c r="C1001" s="82" t="str">
        <f t="shared" si="226"/>
        <v/>
      </c>
      <c r="D1001" s="127"/>
      <c r="E1001" s="82" t="str">
        <f t="shared" si="230"/>
        <v/>
      </c>
      <c r="F1001" s="82" t="str">
        <f t="shared" si="231"/>
        <v/>
      </c>
      <c r="G1001" s="127"/>
      <c r="H1001" s="75" t="str">
        <f t="shared" si="232"/>
        <v/>
      </c>
      <c r="I1001" s="127"/>
      <c r="J1001" s="75" t="str">
        <f t="shared" si="237"/>
        <v/>
      </c>
      <c r="K1001" s="127"/>
      <c r="L1001" s="31">
        <v>996</v>
      </c>
      <c r="M1001" s="31">
        <f t="shared" si="238"/>
        <v>333</v>
      </c>
      <c r="N1001" s="31">
        <f t="shared" si="233"/>
        <v>0</v>
      </c>
      <c r="O1001" s="31" t="str">
        <f>IF(LEN(Q1001)=0,"",DEC2HEX(MOD(HEX2DEC(INDEX(Assembler!$D$13:$D$512,M1001))+N1001,65536),4))</f>
        <v/>
      </c>
      <c r="P1001" s="78" t="str">
        <f t="shared" si="234"/>
        <v/>
      </c>
      <c r="Q1001" s="31" t="str">
        <f>INDEX(Assembler!$E$13:$G$512,M1001,N1001+1)</f>
        <v/>
      </c>
      <c r="R1001" s="81"/>
      <c r="S1001" s="31" t="str">
        <f t="shared" si="235"/>
        <v/>
      </c>
      <c r="T1001" s="31">
        <f t="shared" si="239"/>
        <v>1</v>
      </c>
      <c r="U1001" s="31" t="str">
        <f t="shared" si="227"/>
        <v/>
      </c>
      <c r="V1001" s="31" t="str">
        <f t="shared" si="228"/>
        <v/>
      </c>
      <c r="W1001" s="31" t="str">
        <f>IF(LEN(U1001)=0,"",SUM(T$5:T1001))</f>
        <v/>
      </c>
      <c r="X1001" s="31" t="str">
        <f t="shared" si="229"/>
        <v/>
      </c>
      <c r="Y1001" s="31" t="str">
        <f t="shared" si="236"/>
        <v/>
      </c>
    </row>
    <row r="1002" spans="1:25" x14ac:dyDescent="0.2">
      <c r="A1002" s="127"/>
      <c r="B1002" s="82" t="str">
        <f t="shared" si="225"/>
        <v/>
      </c>
      <c r="C1002" s="82" t="str">
        <f t="shared" si="226"/>
        <v/>
      </c>
      <c r="D1002" s="127"/>
      <c r="E1002" s="82" t="str">
        <f t="shared" si="230"/>
        <v/>
      </c>
      <c r="F1002" s="82" t="str">
        <f t="shared" si="231"/>
        <v/>
      </c>
      <c r="G1002" s="127"/>
      <c r="H1002" s="75" t="str">
        <f t="shared" si="232"/>
        <v/>
      </c>
      <c r="I1002" s="127"/>
      <c r="J1002" s="75" t="str">
        <f t="shared" si="237"/>
        <v/>
      </c>
      <c r="K1002" s="127"/>
      <c r="L1002" s="31">
        <v>997</v>
      </c>
      <c r="M1002" s="31">
        <f t="shared" si="238"/>
        <v>333</v>
      </c>
      <c r="N1002" s="31">
        <f t="shared" si="233"/>
        <v>1</v>
      </c>
      <c r="O1002" s="31" t="str">
        <f>IF(LEN(Q1002)=0,"",DEC2HEX(MOD(HEX2DEC(INDEX(Assembler!$D$13:$D$512,M1002))+N1002,65536),4))</f>
        <v/>
      </c>
      <c r="P1002" s="78" t="str">
        <f t="shared" si="234"/>
        <v/>
      </c>
      <c r="Q1002" s="31" t="str">
        <f>INDEX(Assembler!$E$13:$G$512,M1002,N1002+1)</f>
        <v/>
      </c>
      <c r="R1002" s="81"/>
      <c r="S1002" s="31" t="str">
        <f t="shared" si="235"/>
        <v/>
      </c>
      <c r="T1002" s="31">
        <f t="shared" si="239"/>
        <v>1</v>
      </c>
      <c r="U1002" s="31" t="str">
        <f t="shared" si="227"/>
        <v/>
      </c>
      <c r="V1002" s="31" t="str">
        <f t="shared" si="228"/>
        <v/>
      </c>
      <c r="W1002" s="31" t="str">
        <f>IF(LEN(U1002)=0,"",SUM(T$5:T1002))</f>
        <v/>
      </c>
      <c r="X1002" s="31" t="str">
        <f t="shared" si="229"/>
        <v/>
      </c>
      <c r="Y1002" s="31" t="str">
        <f t="shared" si="236"/>
        <v/>
      </c>
    </row>
    <row r="1003" spans="1:25" x14ac:dyDescent="0.2">
      <c r="A1003" s="127"/>
      <c r="B1003" s="82" t="str">
        <f t="shared" si="225"/>
        <v/>
      </c>
      <c r="C1003" s="82" t="str">
        <f t="shared" si="226"/>
        <v/>
      </c>
      <c r="D1003" s="127"/>
      <c r="E1003" s="82" t="str">
        <f t="shared" si="230"/>
        <v/>
      </c>
      <c r="F1003" s="82" t="str">
        <f t="shared" si="231"/>
        <v/>
      </c>
      <c r="G1003" s="127"/>
      <c r="H1003" s="75" t="str">
        <f t="shared" si="232"/>
        <v/>
      </c>
      <c r="I1003" s="127"/>
      <c r="J1003" s="75" t="str">
        <f t="shared" si="237"/>
        <v/>
      </c>
      <c r="K1003" s="127"/>
      <c r="L1003" s="31">
        <v>998</v>
      </c>
      <c r="M1003" s="31">
        <f t="shared" si="238"/>
        <v>333</v>
      </c>
      <c r="N1003" s="31">
        <f t="shared" si="233"/>
        <v>2</v>
      </c>
      <c r="O1003" s="31" t="str">
        <f>IF(LEN(Q1003)=0,"",DEC2HEX(MOD(HEX2DEC(INDEX(Assembler!$D$13:$D$512,M1003))+N1003,65536),4))</f>
        <v/>
      </c>
      <c r="P1003" s="78" t="str">
        <f t="shared" si="234"/>
        <v/>
      </c>
      <c r="Q1003" s="31" t="str">
        <f>INDEX(Assembler!$E$13:$G$512,M1003,N1003+1)</f>
        <v/>
      </c>
      <c r="R1003" s="81"/>
      <c r="S1003" s="31" t="str">
        <f t="shared" si="235"/>
        <v/>
      </c>
      <c r="T1003" s="31">
        <f t="shared" si="239"/>
        <v>1</v>
      </c>
      <c r="U1003" s="31" t="str">
        <f t="shared" si="227"/>
        <v/>
      </c>
      <c r="V1003" s="31" t="str">
        <f t="shared" si="228"/>
        <v/>
      </c>
      <c r="W1003" s="31" t="str">
        <f>IF(LEN(U1003)=0,"",SUM(T$5:T1003))</f>
        <v/>
      </c>
      <c r="X1003" s="31" t="str">
        <f t="shared" si="229"/>
        <v/>
      </c>
      <c r="Y1003" s="31" t="str">
        <f t="shared" si="236"/>
        <v/>
      </c>
    </row>
    <row r="1004" spans="1:25" x14ac:dyDescent="0.2">
      <c r="A1004" s="127"/>
      <c r="B1004" s="82" t="str">
        <f t="shared" si="225"/>
        <v/>
      </c>
      <c r="C1004" s="82" t="str">
        <f t="shared" si="226"/>
        <v/>
      </c>
      <c r="D1004" s="127"/>
      <c r="E1004" s="82" t="str">
        <f t="shared" si="230"/>
        <v/>
      </c>
      <c r="F1004" s="82" t="str">
        <f t="shared" si="231"/>
        <v/>
      </c>
      <c r="G1004" s="127"/>
      <c r="H1004" s="75" t="str">
        <f t="shared" si="232"/>
        <v/>
      </c>
      <c r="I1004" s="127"/>
      <c r="J1004" s="75" t="str">
        <f t="shared" si="237"/>
        <v/>
      </c>
      <c r="K1004" s="127"/>
      <c r="L1004" s="31">
        <v>999</v>
      </c>
      <c r="M1004" s="31">
        <f t="shared" si="238"/>
        <v>334</v>
      </c>
      <c r="N1004" s="31">
        <f t="shared" si="233"/>
        <v>0</v>
      </c>
      <c r="O1004" s="31" t="str">
        <f>IF(LEN(Q1004)=0,"",DEC2HEX(MOD(HEX2DEC(INDEX(Assembler!$D$13:$D$512,M1004))+N1004,65536),4))</f>
        <v/>
      </c>
      <c r="P1004" s="78" t="str">
        <f t="shared" si="234"/>
        <v/>
      </c>
      <c r="Q1004" s="31" t="str">
        <f>INDEX(Assembler!$E$13:$G$512,M1004,N1004+1)</f>
        <v/>
      </c>
      <c r="R1004" s="81"/>
      <c r="S1004" s="31" t="str">
        <f t="shared" si="235"/>
        <v/>
      </c>
      <c r="T1004" s="31">
        <f t="shared" si="239"/>
        <v>1</v>
      </c>
      <c r="U1004" s="31" t="str">
        <f t="shared" si="227"/>
        <v/>
      </c>
      <c r="V1004" s="31" t="str">
        <f t="shared" si="228"/>
        <v/>
      </c>
      <c r="W1004" s="31" t="str">
        <f>IF(LEN(U1004)=0,"",SUM(T$5:T1004))</f>
        <v/>
      </c>
      <c r="X1004" s="31" t="str">
        <f t="shared" si="229"/>
        <v/>
      </c>
      <c r="Y1004" s="31" t="str">
        <f t="shared" si="236"/>
        <v/>
      </c>
    </row>
    <row r="1005" spans="1:25" x14ac:dyDescent="0.2">
      <c r="A1005" s="127"/>
      <c r="B1005" s="82" t="str">
        <f t="shared" si="225"/>
        <v/>
      </c>
      <c r="C1005" s="82" t="str">
        <f t="shared" si="226"/>
        <v/>
      </c>
      <c r="D1005" s="127"/>
      <c r="E1005" s="82" t="str">
        <f t="shared" si="230"/>
        <v/>
      </c>
      <c r="F1005" s="82" t="str">
        <f t="shared" si="231"/>
        <v/>
      </c>
      <c r="G1005" s="127"/>
      <c r="H1005" s="75" t="str">
        <f t="shared" si="232"/>
        <v/>
      </c>
      <c r="I1005" s="127"/>
      <c r="J1005" s="75" t="str">
        <f t="shared" si="237"/>
        <v/>
      </c>
      <c r="K1005" s="127"/>
      <c r="L1005" s="31">
        <v>1000</v>
      </c>
      <c r="M1005" s="31">
        <f t="shared" si="238"/>
        <v>334</v>
      </c>
      <c r="N1005" s="31">
        <f t="shared" si="233"/>
        <v>1</v>
      </c>
      <c r="O1005" s="31" t="str">
        <f>IF(LEN(Q1005)=0,"",DEC2HEX(MOD(HEX2DEC(INDEX(Assembler!$D$13:$D$512,M1005))+N1005,65536),4))</f>
        <v/>
      </c>
      <c r="P1005" s="78" t="str">
        <f t="shared" si="234"/>
        <v/>
      </c>
      <c r="Q1005" s="31" t="str">
        <f>INDEX(Assembler!$E$13:$G$512,M1005,N1005+1)</f>
        <v/>
      </c>
      <c r="R1005" s="81"/>
      <c r="S1005" s="31" t="str">
        <f t="shared" si="235"/>
        <v/>
      </c>
      <c r="T1005" s="31">
        <f t="shared" si="239"/>
        <v>1</v>
      </c>
      <c r="U1005" s="31" t="str">
        <f t="shared" si="227"/>
        <v/>
      </c>
      <c r="V1005" s="31" t="str">
        <f t="shared" si="228"/>
        <v/>
      </c>
      <c r="W1005" s="31" t="str">
        <f>IF(LEN(U1005)=0,"",SUM(T$5:T1005))</f>
        <v/>
      </c>
      <c r="X1005" s="31" t="str">
        <f t="shared" si="229"/>
        <v/>
      </c>
      <c r="Y1005" s="31" t="str">
        <f t="shared" si="236"/>
        <v/>
      </c>
    </row>
    <row r="1006" spans="1:25" x14ac:dyDescent="0.2">
      <c r="A1006" s="127"/>
      <c r="B1006" s="82" t="str">
        <f t="shared" si="225"/>
        <v/>
      </c>
      <c r="C1006" s="82" t="str">
        <f t="shared" si="226"/>
        <v/>
      </c>
      <c r="D1006" s="127"/>
      <c r="E1006" s="82" t="str">
        <f t="shared" si="230"/>
        <v/>
      </c>
      <c r="F1006" s="82" t="str">
        <f t="shared" si="231"/>
        <v/>
      </c>
      <c r="G1006" s="127"/>
      <c r="H1006" s="75" t="str">
        <f t="shared" si="232"/>
        <v/>
      </c>
      <c r="I1006" s="127"/>
      <c r="J1006" s="75" t="str">
        <f t="shared" si="237"/>
        <v/>
      </c>
      <c r="K1006" s="127"/>
      <c r="L1006" s="31">
        <v>1001</v>
      </c>
      <c r="M1006" s="31">
        <f t="shared" si="238"/>
        <v>334</v>
      </c>
      <c r="N1006" s="31">
        <f t="shared" si="233"/>
        <v>2</v>
      </c>
      <c r="O1006" s="31" t="str">
        <f>IF(LEN(Q1006)=0,"",DEC2HEX(MOD(HEX2DEC(INDEX(Assembler!$D$13:$D$512,M1006))+N1006,65536),4))</f>
        <v/>
      </c>
      <c r="P1006" s="78" t="str">
        <f t="shared" si="234"/>
        <v/>
      </c>
      <c r="Q1006" s="31" t="str">
        <f>INDEX(Assembler!$E$13:$G$512,M1006,N1006+1)</f>
        <v/>
      </c>
      <c r="R1006" s="81"/>
      <c r="S1006" s="31" t="str">
        <f t="shared" si="235"/>
        <v/>
      </c>
      <c r="T1006" s="31">
        <f t="shared" si="239"/>
        <v>1</v>
      </c>
      <c r="U1006" s="31" t="str">
        <f t="shared" si="227"/>
        <v/>
      </c>
      <c r="V1006" s="31" t="str">
        <f t="shared" si="228"/>
        <v/>
      </c>
      <c r="W1006" s="31" t="str">
        <f>IF(LEN(U1006)=0,"",SUM(T$5:T1006))</f>
        <v/>
      </c>
      <c r="X1006" s="31" t="str">
        <f t="shared" si="229"/>
        <v/>
      </c>
      <c r="Y1006" s="31" t="str">
        <f t="shared" si="236"/>
        <v/>
      </c>
    </row>
    <row r="1007" spans="1:25" x14ac:dyDescent="0.2">
      <c r="A1007" s="127"/>
      <c r="B1007" s="82" t="str">
        <f t="shared" si="225"/>
        <v/>
      </c>
      <c r="C1007" s="82" t="str">
        <f t="shared" si="226"/>
        <v/>
      </c>
      <c r="D1007" s="127"/>
      <c r="E1007" s="82" t="str">
        <f t="shared" si="230"/>
        <v/>
      </c>
      <c r="F1007" s="82" t="str">
        <f t="shared" si="231"/>
        <v/>
      </c>
      <c r="G1007" s="127"/>
      <c r="H1007" s="75" t="str">
        <f t="shared" si="232"/>
        <v/>
      </c>
      <c r="I1007" s="127"/>
      <c r="J1007" s="75" t="str">
        <f t="shared" si="237"/>
        <v/>
      </c>
      <c r="K1007" s="127"/>
      <c r="L1007" s="31">
        <v>1002</v>
      </c>
      <c r="M1007" s="31">
        <f t="shared" si="238"/>
        <v>335</v>
      </c>
      <c r="N1007" s="31">
        <f t="shared" si="233"/>
        <v>0</v>
      </c>
      <c r="O1007" s="31" t="str">
        <f>IF(LEN(Q1007)=0,"",DEC2HEX(MOD(HEX2DEC(INDEX(Assembler!$D$13:$D$512,M1007))+N1007,65536),4))</f>
        <v/>
      </c>
      <c r="P1007" s="78" t="str">
        <f t="shared" si="234"/>
        <v/>
      </c>
      <c r="Q1007" s="31" t="str">
        <f>INDEX(Assembler!$E$13:$G$512,M1007,N1007+1)</f>
        <v/>
      </c>
      <c r="R1007" s="81"/>
      <c r="S1007" s="31" t="str">
        <f t="shared" si="235"/>
        <v/>
      </c>
      <c r="T1007" s="31">
        <f t="shared" si="239"/>
        <v>1</v>
      </c>
      <c r="U1007" s="31" t="str">
        <f t="shared" si="227"/>
        <v/>
      </c>
      <c r="V1007" s="31" t="str">
        <f t="shared" si="228"/>
        <v/>
      </c>
      <c r="W1007" s="31" t="str">
        <f>IF(LEN(U1007)=0,"",SUM(T$5:T1007))</f>
        <v/>
      </c>
      <c r="X1007" s="31" t="str">
        <f t="shared" si="229"/>
        <v/>
      </c>
      <c r="Y1007" s="31" t="str">
        <f t="shared" si="236"/>
        <v/>
      </c>
    </row>
    <row r="1008" spans="1:25" x14ac:dyDescent="0.2">
      <c r="A1008" s="127"/>
      <c r="B1008" s="82" t="str">
        <f t="shared" si="225"/>
        <v/>
      </c>
      <c r="C1008" s="82" t="str">
        <f t="shared" si="226"/>
        <v/>
      </c>
      <c r="D1008" s="127"/>
      <c r="E1008" s="82" t="str">
        <f t="shared" si="230"/>
        <v/>
      </c>
      <c r="F1008" s="82" t="str">
        <f t="shared" si="231"/>
        <v/>
      </c>
      <c r="G1008" s="127"/>
      <c r="H1008" s="75" t="str">
        <f t="shared" si="232"/>
        <v/>
      </c>
      <c r="I1008" s="127"/>
      <c r="J1008" s="75" t="str">
        <f t="shared" si="237"/>
        <v/>
      </c>
      <c r="K1008" s="127"/>
      <c r="L1008" s="31">
        <v>1003</v>
      </c>
      <c r="M1008" s="31">
        <f t="shared" si="238"/>
        <v>335</v>
      </c>
      <c r="N1008" s="31">
        <f t="shared" si="233"/>
        <v>1</v>
      </c>
      <c r="O1008" s="31" t="str">
        <f>IF(LEN(Q1008)=0,"",DEC2HEX(MOD(HEX2DEC(INDEX(Assembler!$D$13:$D$512,M1008))+N1008,65536),4))</f>
        <v/>
      </c>
      <c r="P1008" s="78" t="str">
        <f t="shared" si="234"/>
        <v/>
      </c>
      <c r="Q1008" s="31" t="str">
        <f>INDEX(Assembler!$E$13:$G$512,M1008,N1008+1)</f>
        <v/>
      </c>
      <c r="R1008" s="81"/>
      <c r="S1008" s="31" t="str">
        <f t="shared" si="235"/>
        <v/>
      </c>
      <c r="T1008" s="31">
        <f t="shared" si="239"/>
        <v>1</v>
      </c>
      <c r="U1008" s="31" t="str">
        <f t="shared" si="227"/>
        <v/>
      </c>
      <c r="V1008" s="31" t="str">
        <f t="shared" si="228"/>
        <v/>
      </c>
      <c r="W1008" s="31" t="str">
        <f>IF(LEN(U1008)=0,"",SUM(T$5:T1008))</f>
        <v/>
      </c>
      <c r="X1008" s="31" t="str">
        <f t="shared" si="229"/>
        <v/>
      </c>
      <c r="Y1008" s="31" t="str">
        <f t="shared" si="236"/>
        <v/>
      </c>
    </row>
    <row r="1009" spans="1:25" x14ac:dyDescent="0.2">
      <c r="A1009" s="127"/>
      <c r="B1009" s="82" t="str">
        <f t="shared" si="225"/>
        <v/>
      </c>
      <c r="C1009" s="82" t="str">
        <f t="shared" si="226"/>
        <v/>
      </c>
      <c r="D1009" s="127"/>
      <c r="E1009" s="82" t="str">
        <f t="shared" si="230"/>
        <v/>
      </c>
      <c r="F1009" s="82" t="str">
        <f t="shared" si="231"/>
        <v/>
      </c>
      <c r="G1009" s="127"/>
      <c r="H1009" s="75" t="str">
        <f t="shared" si="232"/>
        <v/>
      </c>
      <c r="I1009" s="127"/>
      <c r="J1009" s="75" t="str">
        <f t="shared" si="237"/>
        <v/>
      </c>
      <c r="K1009" s="127"/>
      <c r="L1009" s="31">
        <v>1004</v>
      </c>
      <c r="M1009" s="31">
        <f t="shared" si="238"/>
        <v>335</v>
      </c>
      <c r="N1009" s="31">
        <f t="shared" si="233"/>
        <v>2</v>
      </c>
      <c r="O1009" s="31" t="str">
        <f>IF(LEN(Q1009)=0,"",DEC2HEX(MOD(HEX2DEC(INDEX(Assembler!$D$13:$D$512,M1009))+N1009,65536),4))</f>
        <v/>
      </c>
      <c r="P1009" s="78" t="str">
        <f t="shared" si="234"/>
        <v/>
      </c>
      <c r="Q1009" s="31" t="str">
        <f>INDEX(Assembler!$E$13:$G$512,M1009,N1009+1)</f>
        <v/>
      </c>
      <c r="R1009" s="81"/>
      <c r="S1009" s="31" t="str">
        <f t="shared" si="235"/>
        <v/>
      </c>
      <c r="T1009" s="31">
        <f t="shared" si="239"/>
        <v>1</v>
      </c>
      <c r="U1009" s="31" t="str">
        <f t="shared" si="227"/>
        <v/>
      </c>
      <c r="V1009" s="31" t="str">
        <f t="shared" si="228"/>
        <v/>
      </c>
      <c r="W1009" s="31" t="str">
        <f>IF(LEN(U1009)=0,"",SUM(T$5:T1009))</f>
        <v/>
      </c>
      <c r="X1009" s="31" t="str">
        <f t="shared" si="229"/>
        <v/>
      </c>
      <c r="Y1009" s="31" t="str">
        <f t="shared" si="236"/>
        <v/>
      </c>
    </row>
    <row r="1010" spans="1:25" x14ac:dyDescent="0.2">
      <c r="A1010" s="127"/>
      <c r="B1010" s="82" t="str">
        <f t="shared" si="225"/>
        <v/>
      </c>
      <c r="C1010" s="82" t="str">
        <f t="shared" si="226"/>
        <v/>
      </c>
      <c r="D1010" s="127"/>
      <c r="E1010" s="82" t="str">
        <f t="shared" si="230"/>
        <v/>
      </c>
      <c r="F1010" s="82" t="str">
        <f t="shared" si="231"/>
        <v/>
      </c>
      <c r="G1010" s="127"/>
      <c r="H1010" s="75" t="str">
        <f t="shared" si="232"/>
        <v/>
      </c>
      <c r="I1010" s="127"/>
      <c r="J1010" s="75" t="str">
        <f t="shared" si="237"/>
        <v/>
      </c>
      <c r="K1010" s="127"/>
      <c r="L1010" s="31">
        <v>1005</v>
      </c>
      <c r="M1010" s="31">
        <f t="shared" si="238"/>
        <v>336</v>
      </c>
      <c r="N1010" s="31">
        <f t="shared" si="233"/>
        <v>0</v>
      </c>
      <c r="O1010" s="31" t="str">
        <f>IF(LEN(Q1010)=0,"",DEC2HEX(MOD(HEX2DEC(INDEX(Assembler!$D$13:$D$512,M1010))+N1010,65536),4))</f>
        <v/>
      </c>
      <c r="P1010" s="78" t="str">
        <f t="shared" si="234"/>
        <v/>
      </c>
      <c r="Q1010" s="31" t="str">
        <f>INDEX(Assembler!$E$13:$G$512,M1010,N1010+1)</f>
        <v/>
      </c>
      <c r="R1010" s="81"/>
      <c r="S1010" s="31" t="str">
        <f t="shared" si="235"/>
        <v/>
      </c>
      <c r="T1010" s="31">
        <f t="shared" si="239"/>
        <v>1</v>
      </c>
      <c r="U1010" s="31" t="str">
        <f t="shared" si="227"/>
        <v/>
      </c>
      <c r="V1010" s="31" t="str">
        <f t="shared" si="228"/>
        <v/>
      </c>
      <c r="W1010" s="31" t="str">
        <f>IF(LEN(U1010)=0,"",SUM(T$5:T1010))</f>
        <v/>
      </c>
      <c r="X1010" s="31" t="str">
        <f t="shared" si="229"/>
        <v/>
      </c>
      <c r="Y1010" s="31" t="str">
        <f t="shared" si="236"/>
        <v/>
      </c>
    </row>
    <row r="1011" spans="1:25" x14ac:dyDescent="0.2">
      <c r="A1011" s="127"/>
      <c r="B1011" s="82" t="str">
        <f t="shared" si="225"/>
        <v/>
      </c>
      <c r="C1011" s="82" t="str">
        <f t="shared" si="226"/>
        <v/>
      </c>
      <c r="D1011" s="127"/>
      <c r="E1011" s="82" t="str">
        <f t="shared" si="230"/>
        <v/>
      </c>
      <c r="F1011" s="82" t="str">
        <f t="shared" si="231"/>
        <v/>
      </c>
      <c r="G1011" s="127"/>
      <c r="H1011" s="75" t="str">
        <f t="shared" si="232"/>
        <v/>
      </c>
      <c r="I1011" s="127"/>
      <c r="J1011" s="75" t="str">
        <f t="shared" si="237"/>
        <v/>
      </c>
      <c r="K1011" s="127"/>
      <c r="L1011" s="31">
        <v>1006</v>
      </c>
      <c r="M1011" s="31">
        <f t="shared" si="238"/>
        <v>336</v>
      </c>
      <c r="N1011" s="31">
        <f t="shared" si="233"/>
        <v>1</v>
      </c>
      <c r="O1011" s="31" t="str">
        <f>IF(LEN(Q1011)=0,"",DEC2HEX(MOD(HEX2DEC(INDEX(Assembler!$D$13:$D$512,M1011))+N1011,65536),4))</f>
        <v/>
      </c>
      <c r="P1011" s="78" t="str">
        <f t="shared" si="234"/>
        <v/>
      </c>
      <c r="Q1011" s="31" t="str">
        <f>INDEX(Assembler!$E$13:$G$512,M1011,N1011+1)</f>
        <v/>
      </c>
      <c r="R1011" s="81"/>
      <c r="S1011" s="31" t="str">
        <f t="shared" si="235"/>
        <v/>
      </c>
      <c r="T1011" s="31">
        <f t="shared" si="239"/>
        <v>1</v>
      </c>
      <c r="U1011" s="31" t="str">
        <f t="shared" si="227"/>
        <v/>
      </c>
      <c r="V1011" s="31" t="str">
        <f t="shared" si="228"/>
        <v/>
      </c>
      <c r="W1011" s="31" t="str">
        <f>IF(LEN(U1011)=0,"",SUM(T$5:T1011))</f>
        <v/>
      </c>
      <c r="X1011" s="31" t="str">
        <f t="shared" si="229"/>
        <v/>
      </c>
      <c r="Y1011" s="31" t="str">
        <f t="shared" si="236"/>
        <v/>
      </c>
    </row>
    <row r="1012" spans="1:25" x14ac:dyDescent="0.2">
      <c r="A1012" s="127"/>
      <c r="B1012" s="82" t="str">
        <f t="shared" si="225"/>
        <v/>
      </c>
      <c r="C1012" s="82" t="str">
        <f t="shared" si="226"/>
        <v/>
      </c>
      <c r="D1012" s="127"/>
      <c r="E1012" s="82" t="str">
        <f t="shared" si="230"/>
        <v/>
      </c>
      <c r="F1012" s="82" t="str">
        <f t="shared" si="231"/>
        <v/>
      </c>
      <c r="G1012" s="127"/>
      <c r="H1012" s="75" t="str">
        <f t="shared" si="232"/>
        <v/>
      </c>
      <c r="I1012" s="127"/>
      <c r="J1012" s="75" t="str">
        <f t="shared" si="237"/>
        <v/>
      </c>
      <c r="K1012" s="127"/>
      <c r="L1012" s="31">
        <v>1007</v>
      </c>
      <c r="M1012" s="31">
        <f t="shared" si="238"/>
        <v>336</v>
      </c>
      <c r="N1012" s="31">
        <f t="shared" si="233"/>
        <v>2</v>
      </c>
      <c r="O1012" s="31" t="str">
        <f>IF(LEN(Q1012)=0,"",DEC2HEX(MOD(HEX2DEC(INDEX(Assembler!$D$13:$D$512,M1012))+N1012,65536),4))</f>
        <v/>
      </c>
      <c r="P1012" s="78" t="str">
        <f t="shared" si="234"/>
        <v/>
      </c>
      <c r="Q1012" s="31" t="str">
        <f>INDEX(Assembler!$E$13:$G$512,M1012,N1012+1)</f>
        <v/>
      </c>
      <c r="R1012" s="81"/>
      <c r="S1012" s="31" t="str">
        <f t="shared" si="235"/>
        <v/>
      </c>
      <c r="T1012" s="31">
        <f t="shared" si="239"/>
        <v>1</v>
      </c>
      <c r="U1012" s="31" t="str">
        <f t="shared" si="227"/>
        <v/>
      </c>
      <c r="V1012" s="31" t="str">
        <f t="shared" si="228"/>
        <v/>
      </c>
      <c r="W1012" s="31" t="str">
        <f>IF(LEN(U1012)=0,"",SUM(T$5:T1012))</f>
        <v/>
      </c>
      <c r="X1012" s="31" t="str">
        <f t="shared" si="229"/>
        <v/>
      </c>
      <c r="Y1012" s="31" t="str">
        <f t="shared" si="236"/>
        <v/>
      </c>
    </row>
    <row r="1013" spans="1:25" x14ac:dyDescent="0.2">
      <c r="A1013" s="127"/>
      <c r="B1013" s="82" t="str">
        <f t="shared" si="225"/>
        <v/>
      </c>
      <c r="C1013" s="82" t="str">
        <f t="shared" si="226"/>
        <v/>
      </c>
      <c r="D1013" s="127"/>
      <c r="E1013" s="82" t="str">
        <f t="shared" si="230"/>
        <v/>
      </c>
      <c r="F1013" s="82" t="str">
        <f t="shared" si="231"/>
        <v/>
      </c>
      <c r="G1013" s="127"/>
      <c r="H1013" s="75" t="str">
        <f t="shared" si="232"/>
        <v/>
      </c>
      <c r="I1013" s="127"/>
      <c r="J1013" s="75" t="str">
        <f t="shared" si="237"/>
        <v/>
      </c>
      <c r="K1013" s="127"/>
      <c r="L1013" s="31">
        <v>1008</v>
      </c>
      <c r="M1013" s="31">
        <f t="shared" si="238"/>
        <v>337</v>
      </c>
      <c r="N1013" s="31">
        <f t="shared" si="233"/>
        <v>0</v>
      </c>
      <c r="O1013" s="31" t="str">
        <f>IF(LEN(Q1013)=0,"",DEC2HEX(MOD(HEX2DEC(INDEX(Assembler!$D$13:$D$512,M1013))+N1013,65536),4))</f>
        <v/>
      </c>
      <c r="P1013" s="78" t="str">
        <f t="shared" si="234"/>
        <v/>
      </c>
      <c r="Q1013" s="31" t="str">
        <f>INDEX(Assembler!$E$13:$G$512,M1013,N1013+1)</f>
        <v/>
      </c>
      <c r="R1013" s="81"/>
      <c r="S1013" s="31" t="str">
        <f t="shared" si="235"/>
        <v/>
      </c>
      <c r="T1013" s="31">
        <f t="shared" si="239"/>
        <v>1</v>
      </c>
      <c r="U1013" s="31" t="str">
        <f t="shared" si="227"/>
        <v/>
      </c>
      <c r="V1013" s="31" t="str">
        <f t="shared" si="228"/>
        <v/>
      </c>
      <c r="W1013" s="31" t="str">
        <f>IF(LEN(U1013)=0,"",SUM(T$5:T1013))</f>
        <v/>
      </c>
      <c r="X1013" s="31" t="str">
        <f t="shared" si="229"/>
        <v/>
      </c>
      <c r="Y1013" s="31" t="str">
        <f t="shared" si="236"/>
        <v/>
      </c>
    </row>
    <row r="1014" spans="1:25" x14ac:dyDescent="0.2">
      <c r="A1014" s="127"/>
      <c r="B1014" s="82" t="str">
        <f t="shared" si="225"/>
        <v/>
      </c>
      <c r="C1014" s="82" t="str">
        <f t="shared" si="226"/>
        <v/>
      </c>
      <c r="D1014" s="127"/>
      <c r="E1014" s="82" t="str">
        <f t="shared" si="230"/>
        <v/>
      </c>
      <c r="F1014" s="82" t="str">
        <f t="shared" si="231"/>
        <v/>
      </c>
      <c r="G1014" s="127"/>
      <c r="H1014" s="75" t="str">
        <f t="shared" si="232"/>
        <v/>
      </c>
      <c r="I1014" s="127"/>
      <c r="J1014" s="75" t="str">
        <f t="shared" si="237"/>
        <v/>
      </c>
      <c r="K1014" s="127"/>
      <c r="L1014" s="31">
        <v>1009</v>
      </c>
      <c r="M1014" s="31">
        <f t="shared" si="238"/>
        <v>337</v>
      </c>
      <c r="N1014" s="31">
        <f t="shared" si="233"/>
        <v>1</v>
      </c>
      <c r="O1014" s="31" t="str">
        <f>IF(LEN(Q1014)=0,"",DEC2HEX(MOD(HEX2DEC(INDEX(Assembler!$D$13:$D$512,M1014))+N1014,65536),4))</f>
        <v/>
      </c>
      <c r="P1014" s="78" t="str">
        <f t="shared" si="234"/>
        <v/>
      </c>
      <c r="Q1014" s="31" t="str">
        <f>INDEX(Assembler!$E$13:$G$512,M1014,N1014+1)</f>
        <v/>
      </c>
      <c r="R1014" s="81"/>
      <c r="S1014" s="31" t="str">
        <f t="shared" si="235"/>
        <v/>
      </c>
      <c r="T1014" s="31">
        <f t="shared" si="239"/>
        <v>1</v>
      </c>
      <c r="U1014" s="31" t="str">
        <f t="shared" si="227"/>
        <v/>
      </c>
      <c r="V1014" s="31" t="str">
        <f t="shared" si="228"/>
        <v/>
      </c>
      <c r="W1014" s="31" t="str">
        <f>IF(LEN(U1014)=0,"",SUM(T$5:T1014))</f>
        <v/>
      </c>
      <c r="X1014" s="31" t="str">
        <f t="shared" si="229"/>
        <v/>
      </c>
      <c r="Y1014" s="31" t="str">
        <f t="shared" si="236"/>
        <v/>
      </c>
    </row>
    <row r="1015" spans="1:25" x14ac:dyDescent="0.2">
      <c r="A1015" s="127"/>
      <c r="B1015" s="82" t="str">
        <f t="shared" si="225"/>
        <v/>
      </c>
      <c r="C1015" s="82" t="str">
        <f t="shared" si="226"/>
        <v/>
      </c>
      <c r="D1015" s="127"/>
      <c r="E1015" s="82" t="str">
        <f t="shared" si="230"/>
        <v/>
      </c>
      <c r="F1015" s="82" t="str">
        <f t="shared" si="231"/>
        <v/>
      </c>
      <c r="G1015" s="127"/>
      <c r="H1015" s="75" t="str">
        <f t="shared" si="232"/>
        <v/>
      </c>
      <c r="I1015" s="127"/>
      <c r="J1015" s="75" t="str">
        <f t="shared" si="237"/>
        <v/>
      </c>
      <c r="K1015" s="127"/>
      <c r="L1015" s="31">
        <v>1010</v>
      </c>
      <c r="M1015" s="31">
        <f t="shared" si="238"/>
        <v>337</v>
      </c>
      <c r="N1015" s="31">
        <f t="shared" si="233"/>
        <v>2</v>
      </c>
      <c r="O1015" s="31" t="str">
        <f>IF(LEN(Q1015)=0,"",DEC2HEX(MOD(HEX2DEC(INDEX(Assembler!$D$13:$D$512,M1015))+N1015,65536),4))</f>
        <v/>
      </c>
      <c r="P1015" s="78" t="str">
        <f t="shared" si="234"/>
        <v/>
      </c>
      <c r="Q1015" s="31" t="str">
        <f>INDEX(Assembler!$E$13:$G$512,M1015,N1015+1)</f>
        <v/>
      </c>
      <c r="R1015" s="81"/>
      <c r="S1015" s="31" t="str">
        <f t="shared" si="235"/>
        <v/>
      </c>
      <c r="T1015" s="31">
        <f t="shared" si="239"/>
        <v>1</v>
      </c>
      <c r="U1015" s="31" t="str">
        <f t="shared" si="227"/>
        <v/>
      </c>
      <c r="V1015" s="31" t="str">
        <f t="shared" si="228"/>
        <v/>
      </c>
      <c r="W1015" s="31" t="str">
        <f>IF(LEN(U1015)=0,"",SUM(T$5:T1015))</f>
        <v/>
      </c>
      <c r="X1015" s="31" t="str">
        <f t="shared" si="229"/>
        <v/>
      </c>
      <c r="Y1015" s="31" t="str">
        <f t="shared" si="236"/>
        <v/>
      </c>
    </row>
    <row r="1016" spans="1:25" x14ac:dyDescent="0.2">
      <c r="A1016" s="127"/>
      <c r="B1016" s="82" t="str">
        <f t="shared" si="225"/>
        <v/>
      </c>
      <c r="C1016" s="82" t="str">
        <f t="shared" si="226"/>
        <v/>
      </c>
      <c r="D1016" s="127"/>
      <c r="E1016" s="82" t="str">
        <f t="shared" si="230"/>
        <v/>
      </c>
      <c r="F1016" s="82" t="str">
        <f t="shared" si="231"/>
        <v/>
      </c>
      <c r="G1016" s="127"/>
      <c r="H1016" s="75" t="str">
        <f t="shared" si="232"/>
        <v/>
      </c>
      <c r="I1016" s="127"/>
      <c r="J1016" s="75" t="str">
        <f t="shared" si="237"/>
        <v/>
      </c>
      <c r="K1016" s="127"/>
      <c r="L1016" s="31">
        <v>1011</v>
      </c>
      <c r="M1016" s="31">
        <f t="shared" si="238"/>
        <v>338</v>
      </c>
      <c r="N1016" s="31">
        <f t="shared" si="233"/>
        <v>0</v>
      </c>
      <c r="O1016" s="31" t="str">
        <f>IF(LEN(Q1016)=0,"",DEC2HEX(MOD(HEX2DEC(INDEX(Assembler!$D$13:$D$512,M1016))+N1016,65536),4))</f>
        <v/>
      </c>
      <c r="P1016" s="78" t="str">
        <f t="shared" si="234"/>
        <v/>
      </c>
      <c r="Q1016" s="31" t="str">
        <f>INDEX(Assembler!$E$13:$G$512,M1016,N1016+1)</f>
        <v/>
      </c>
      <c r="R1016" s="81"/>
      <c r="S1016" s="31" t="str">
        <f t="shared" si="235"/>
        <v/>
      </c>
      <c r="T1016" s="31">
        <f t="shared" si="239"/>
        <v>1</v>
      </c>
      <c r="U1016" s="31" t="str">
        <f t="shared" si="227"/>
        <v/>
      </c>
      <c r="V1016" s="31" t="str">
        <f t="shared" si="228"/>
        <v/>
      </c>
      <c r="W1016" s="31" t="str">
        <f>IF(LEN(U1016)=0,"",SUM(T$5:T1016))</f>
        <v/>
      </c>
      <c r="X1016" s="31" t="str">
        <f t="shared" si="229"/>
        <v/>
      </c>
      <c r="Y1016" s="31" t="str">
        <f t="shared" si="236"/>
        <v/>
      </c>
    </row>
    <row r="1017" spans="1:25" x14ac:dyDescent="0.2">
      <c r="A1017" s="127"/>
      <c r="B1017" s="82" t="str">
        <f t="shared" si="225"/>
        <v/>
      </c>
      <c r="C1017" s="82" t="str">
        <f t="shared" si="226"/>
        <v/>
      </c>
      <c r="D1017" s="127"/>
      <c r="E1017" s="82" t="str">
        <f t="shared" si="230"/>
        <v/>
      </c>
      <c r="F1017" s="82" t="str">
        <f t="shared" si="231"/>
        <v/>
      </c>
      <c r="G1017" s="127"/>
      <c r="H1017" s="75" t="str">
        <f t="shared" si="232"/>
        <v/>
      </c>
      <c r="I1017" s="127"/>
      <c r="J1017" s="75" t="str">
        <f t="shared" si="237"/>
        <v/>
      </c>
      <c r="K1017" s="127"/>
      <c r="L1017" s="31">
        <v>1012</v>
      </c>
      <c r="M1017" s="31">
        <f t="shared" si="238"/>
        <v>338</v>
      </c>
      <c r="N1017" s="31">
        <f t="shared" si="233"/>
        <v>1</v>
      </c>
      <c r="O1017" s="31" t="str">
        <f>IF(LEN(Q1017)=0,"",DEC2HEX(MOD(HEX2DEC(INDEX(Assembler!$D$13:$D$512,M1017))+N1017,65536),4))</f>
        <v/>
      </c>
      <c r="P1017" s="78" t="str">
        <f t="shared" si="234"/>
        <v/>
      </c>
      <c r="Q1017" s="31" t="str">
        <f>INDEX(Assembler!$E$13:$G$512,M1017,N1017+1)</f>
        <v/>
      </c>
      <c r="R1017" s="81"/>
      <c r="S1017" s="31" t="str">
        <f t="shared" si="235"/>
        <v/>
      </c>
      <c r="T1017" s="31">
        <f t="shared" si="239"/>
        <v>1</v>
      </c>
      <c r="U1017" s="31" t="str">
        <f t="shared" si="227"/>
        <v/>
      </c>
      <c r="V1017" s="31" t="str">
        <f t="shared" si="228"/>
        <v/>
      </c>
      <c r="W1017" s="31" t="str">
        <f>IF(LEN(U1017)=0,"",SUM(T$5:T1017))</f>
        <v/>
      </c>
      <c r="X1017" s="31" t="str">
        <f t="shared" si="229"/>
        <v/>
      </c>
      <c r="Y1017" s="31" t="str">
        <f t="shared" si="236"/>
        <v/>
      </c>
    </row>
    <row r="1018" spans="1:25" x14ac:dyDescent="0.2">
      <c r="A1018" s="127"/>
      <c r="B1018" s="82" t="str">
        <f t="shared" si="225"/>
        <v/>
      </c>
      <c r="C1018" s="82" t="str">
        <f t="shared" si="226"/>
        <v/>
      </c>
      <c r="D1018" s="127"/>
      <c r="E1018" s="82" t="str">
        <f t="shared" si="230"/>
        <v/>
      </c>
      <c r="F1018" s="82" t="str">
        <f t="shared" si="231"/>
        <v/>
      </c>
      <c r="G1018" s="127"/>
      <c r="H1018" s="75" t="str">
        <f t="shared" si="232"/>
        <v/>
      </c>
      <c r="I1018" s="127"/>
      <c r="J1018" s="75" t="str">
        <f t="shared" si="237"/>
        <v/>
      </c>
      <c r="K1018" s="127"/>
      <c r="L1018" s="31">
        <v>1013</v>
      </c>
      <c r="M1018" s="31">
        <f t="shared" si="238"/>
        <v>338</v>
      </c>
      <c r="N1018" s="31">
        <f t="shared" si="233"/>
        <v>2</v>
      </c>
      <c r="O1018" s="31" t="str">
        <f>IF(LEN(Q1018)=0,"",DEC2HEX(MOD(HEX2DEC(INDEX(Assembler!$D$13:$D$512,M1018))+N1018,65536),4))</f>
        <v/>
      </c>
      <c r="P1018" s="78" t="str">
        <f t="shared" si="234"/>
        <v/>
      </c>
      <c r="Q1018" s="31" t="str">
        <f>INDEX(Assembler!$E$13:$G$512,M1018,N1018+1)</f>
        <v/>
      </c>
      <c r="R1018" s="81"/>
      <c r="S1018" s="31" t="str">
        <f t="shared" si="235"/>
        <v/>
      </c>
      <c r="T1018" s="31">
        <f t="shared" si="239"/>
        <v>1</v>
      </c>
      <c r="U1018" s="31" t="str">
        <f t="shared" si="227"/>
        <v/>
      </c>
      <c r="V1018" s="31" t="str">
        <f t="shared" si="228"/>
        <v/>
      </c>
      <c r="W1018" s="31" t="str">
        <f>IF(LEN(U1018)=0,"",SUM(T$5:T1018))</f>
        <v/>
      </c>
      <c r="X1018" s="31" t="str">
        <f t="shared" si="229"/>
        <v/>
      </c>
      <c r="Y1018" s="31" t="str">
        <f t="shared" si="236"/>
        <v/>
      </c>
    </row>
    <row r="1019" spans="1:25" x14ac:dyDescent="0.2">
      <c r="A1019" s="127"/>
      <c r="B1019" s="82" t="str">
        <f t="shared" si="225"/>
        <v/>
      </c>
      <c r="C1019" s="82" t="str">
        <f t="shared" si="226"/>
        <v/>
      </c>
      <c r="D1019" s="127"/>
      <c r="E1019" s="82" t="str">
        <f t="shared" si="230"/>
        <v/>
      </c>
      <c r="F1019" s="82" t="str">
        <f t="shared" si="231"/>
        <v/>
      </c>
      <c r="G1019" s="127"/>
      <c r="H1019" s="75" t="str">
        <f t="shared" si="232"/>
        <v/>
      </c>
      <c r="I1019" s="127"/>
      <c r="J1019" s="75" t="str">
        <f t="shared" si="237"/>
        <v/>
      </c>
      <c r="K1019" s="127"/>
      <c r="L1019" s="31">
        <v>1014</v>
      </c>
      <c r="M1019" s="31">
        <f t="shared" si="238"/>
        <v>339</v>
      </c>
      <c r="N1019" s="31">
        <f t="shared" si="233"/>
        <v>0</v>
      </c>
      <c r="O1019" s="31" t="str">
        <f>IF(LEN(Q1019)=0,"",DEC2HEX(MOD(HEX2DEC(INDEX(Assembler!$D$13:$D$512,M1019))+N1019,65536),4))</f>
        <v/>
      </c>
      <c r="P1019" s="78" t="str">
        <f t="shared" si="234"/>
        <v/>
      </c>
      <c r="Q1019" s="31" t="str">
        <f>INDEX(Assembler!$E$13:$G$512,M1019,N1019+1)</f>
        <v/>
      </c>
      <c r="R1019" s="81"/>
      <c r="S1019" s="31" t="str">
        <f t="shared" si="235"/>
        <v/>
      </c>
      <c r="T1019" s="31">
        <f t="shared" si="239"/>
        <v>1</v>
      </c>
      <c r="U1019" s="31" t="str">
        <f t="shared" si="227"/>
        <v/>
      </c>
      <c r="V1019" s="31" t="str">
        <f t="shared" si="228"/>
        <v/>
      </c>
      <c r="W1019" s="31" t="str">
        <f>IF(LEN(U1019)=0,"",SUM(T$5:T1019))</f>
        <v/>
      </c>
      <c r="X1019" s="31" t="str">
        <f t="shared" si="229"/>
        <v/>
      </c>
      <c r="Y1019" s="31" t="str">
        <f t="shared" si="236"/>
        <v/>
      </c>
    </row>
    <row r="1020" spans="1:25" x14ac:dyDescent="0.2">
      <c r="A1020" s="127"/>
      <c r="B1020" s="82" t="str">
        <f t="shared" si="225"/>
        <v/>
      </c>
      <c r="C1020" s="82" t="str">
        <f t="shared" si="226"/>
        <v/>
      </c>
      <c r="D1020" s="127"/>
      <c r="E1020" s="82" t="str">
        <f t="shared" si="230"/>
        <v/>
      </c>
      <c r="F1020" s="82" t="str">
        <f t="shared" si="231"/>
        <v/>
      </c>
      <c r="G1020" s="127"/>
      <c r="H1020" s="75" t="str">
        <f t="shared" si="232"/>
        <v/>
      </c>
      <c r="I1020" s="127"/>
      <c r="J1020" s="75" t="str">
        <f t="shared" si="237"/>
        <v/>
      </c>
      <c r="K1020" s="127"/>
      <c r="L1020" s="31">
        <v>1015</v>
      </c>
      <c r="M1020" s="31">
        <f t="shared" si="238"/>
        <v>339</v>
      </c>
      <c r="N1020" s="31">
        <f t="shared" si="233"/>
        <v>1</v>
      </c>
      <c r="O1020" s="31" t="str">
        <f>IF(LEN(Q1020)=0,"",DEC2HEX(MOD(HEX2DEC(INDEX(Assembler!$D$13:$D$512,M1020))+N1020,65536),4))</f>
        <v/>
      </c>
      <c r="P1020" s="78" t="str">
        <f t="shared" si="234"/>
        <v/>
      </c>
      <c r="Q1020" s="31" t="str">
        <f>INDEX(Assembler!$E$13:$G$512,M1020,N1020+1)</f>
        <v/>
      </c>
      <c r="R1020" s="81"/>
      <c r="S1020" s="31" t="str">
        <f t="shared" si="235"/>
        <v/>
      </c>
      <c r="T1020" s="31">
        <f t="shared" si="239"/>
        <v>1</v>
      </c>
      <c r="U1020" s="31" t="str">
        <f t="shared" si="227"/>
        <v/>
      </c>
      <c r="V1020" s="31" t="str">
        <f t="shared" si="228"/>
        <v/>
      </c>
      <c r="W1020" s="31" t="str">
        <f>IF(LEN(U1020)=0,"",SUM(T$5:T1020))</f>
        <v/>
      </c>
      <c r="X1020" s="31" t="str">
        <f t="shared" si="229"/>
        <v/>
      </c>
      <c r="Y1020" s="31" t="str">
        <f t="shared" si="236"/>
        <v/>
      </c>
    </row>
    <row r="1021" spans="1:25" x14ac:dyDescent="0.2">
      <c r="A1021" s="127"/>
      <c r="B1021" s="82" t="str">
        <f t="shared" si="225"/>
        <v/>
      </c>
      <c r="C1021" s="82" t="str">
        <f t="shared" si="226"/>
        <v/>
      </c>
      <c r="D1021" s="127"/>
      <c r="E1021" s="82" t="str">
        <f t="shared" si="230"/>
        <v/>
      </c>
      <c r="F1021" s="82" t="str">
        <f t="shared" si="231"/>
        <v/>
      </c>
      <c r="G1021" s="127"/>
      <c r="H1021" s="75" t="str">
        <f t="shared" si="232"/>
        <v/>
      </c>
      <c r="I1021" s="127"/>
      <c r="J1021" s="75" t="str">
        <f t="shared" si="237"/>
        <v/>
      </c>
      <c r="K1021" s="127"/>
      <c r="L1021" s="31">
        <v>1016</v>
      </c>
      <c r="M1021" s="31">
        <f t="shared" si="238"/>
        <v>339</v>
      </c>
      <c r="N1021" s="31">
        <f t="shared" si="233"/>
        <v>2</v>
      </c>
      <c r="O1021" s="31" t="str">
        <f>IF(LEN(Q1021)=0,"",DEC2HEX(MOD(HEX2DEC(INDEX(Assembler!$D$13:$D$512,M1021))+N1021,65536),4))</f>
        <v/>
      </c>
      <c r="P1021" s="78" t="str">
        <f t="shared" si="234"/>
        <v/>
      </c>
      <c r="Q1021" s="31" t="str">
        <f>INDEX(Assembler!$E$13:$G$512,M1021,N1021+1)</f>
        <v/>
      </c>
      <c r="R1021" s="81"/>
      <c r="S1021" s="31" t="str">
        <f t="shared" si="235"/>
        <v/>
      </c>
      <c r="T1021" s="31">
        <f t="shared" si="239"/>
        <v>1</v>
      </c>
      <c r="U1021" s="31" t="str">
        <f t="shared" si="227"/>
        <v/>
      </c>
      <c r="V1021" s="31" t="str">
        <f t="shared" si="228"/>
        <v/>
      </c>
      <c r="W1021" s="31" t="str">
        <f>IF(LEN(U1021)=0,"",SUM(T$5:T1021))</f>
        <v/>
      </c>
      <c r="X1021" s="31" t="str">
        <f t="shared" si="229"/>
        <v/>
      </c>
      <c r="Y1021" s="31" t="str">
        <f t="shared" si="236"/>
        <v/>
      </c>
    </row>
    <row r="1022" spans="1:25" x14ac:dyDescent="0.2">
      <c r="A1022" s="127"/>
      <c r="B1022" s="82" t="str">
        <f t="shared" si="225"/>
        <v/>
      </c>
      <c r="C1022" s="82" t="str">
        <f t="shared" si="226"/>
        <v/>
      </c>
      <c r="D1022" s="127"/>
      <c r="E1022" s="82" t="str">
        <f t="shared" si="230"/>
        <v/>
      </c>
      <c r="F1022" s="82" t="str">
        <f t="shared" si="231"/>
        <v/>
      </c>
      <c r="G1022" s="127"/>
      <c r="H1022" s="75" t="str">
        <f t="shared" si="232"/>
        <v/>
      </c>
      <c r="I1022" s="127"/>
      <c r="J1022" s="75" t="str">
        <f t="shared" si="237"/>
        <v/>
      </c>
      <c r="K1022" s="127"/>
      <c r="L1022" s="31">
        <v>1017</v>
      </c>
      <c r="M1022" s="31">
        <f t="shared" si="238"/>
        <v>340</v>
      </c>
      <c r="N1022" s="31">
        <f t="shared" si="233"/>
        <v>0</v>
      </c>
      <c r="O1022" s="31" t="str">
        <f>IF(LEN(Q1022)=0,"",DEC2HEX(MOD(HEX2DEC(INDEX(Assembler!$D$13:$D$512,M1022))+N1022,65536),4))</f>
        <v/>
      </c>
      <c r="P1022" s="78" t="str">
        <f t="shared" si="234"/>
        <v/>
      </c>
      <c r="Q1022" s="31" t="str">
        <f>INDEX(Assembler!$E$13:$G$512,M1022,N1022+1)</f>
        <v/>
      </c>
      <c r="R1022" s="81"/>
      <c r="S1022" s="31" t="str">
        <f t="shared" si="235"/>
        <v/>
      </c>
      <c r="T1022" s="31">
        <f t="shared" si="239"/>
        <v>1</v>
      </c>
      <c r="U1022" s="31" t="str">
        <f t="shared" si="227"/>
        <v/>
      </c>
      <c r="V1022" s="31" t="str">
        <f t="shared" si="228"/>
        <v/>
      </c>
      <c r="W1022" s="31" t="str">
        <f>IF(LEN(U1022)=0,"",SUM(T$5:T1022))</f>
        <v/>
      </c>
      <c r="X1022" s="31" t="str">
        <f t="shared" si="229"/>
        <v/>
      </c>
      <c r="Y1022" s="31" t="str">
        <f t="shared" si="236"/>
        <v/>
      </c>
    </row>
    <row r="1023" spans="1:25" x14ac:dyDescent="0.2">
      <c r="A1023" s="127"/>
      <c r="B1023" s="82" t="str">
        <f t="shared" si="225"/>
        <v/>
      </c>
      <c r="C1023" s="82" t="str">
        <f t="shared" si="226"/>
        <v/>
      </c>
      <c r="D1023" s="127"/>
      <c r="E1023" s="82" t="str">
        <f t="shared" si="230"/>
        <v/>
      </c>
      <c r="F1023" s="82" t="str">
        <f t="shared" si="231"/>
        <v/>
      </c>
      <c r="G1023" s="127"/>
      <c r="H1023" s="75" t="str">
        <f t="shared" si="232"/>
        <v/>
      </c>
      <c r="I1023" s="127"/>
      <c r="J1023" s="75" t="str">
        <f t="shared" si="237"/>
        <v/>
      </c>
      <c r="K1023" s="127"/>
      <c r="L1023" s="31">
        <v>1018</v>
      </c>
      <c r="M1023" s="31">
        <f t="shared" si="238"/>
        <v>340</v>
      </c>
      <c r="N1023" s="31">
        <f t="shared" si="233"/>
        <v>1</v>
      </c>
      <c r="O1023" s="31" t="str">
        <f>IF(LEN(Q1023)=0,"",DEC2HEX(MOD(HEX2DEC(INDEX(Assembler!$D$13:$D$512,M1023))+N1023,65536),4))</f>
        <v/>
      </c>
      <c r="P1023" s="78" t="str">
        <f t="shared" si="234"/>
        <v/>
      </c>
      <c r="Q1023" s="31" t="str">
        <f>INDEX(Assembler!$E$13:$G$512,M1023,N1023+1)</f>
        <v/>
      </c>
      <c r="R1023" s="81"/>
      <c r="S1023" s="31" t="str">
        <f t="shared" si="235"/>
        <v/>
      </c>
      <c r="T1023" s="31">
        <f t="shared" si="239"/>
        <v>1</v>
      </c>
      <c r="U1023" s="31" t="str">
        <f t="shared" si="227"/>
        <v/>
      </c>
      <c r="V1023" s="31" t="str">
        <f t="shared" si="228"/>
        <v/>
      </c>
      <c r="W1023" s="31" t="str">
        <f>IF(LEN(U1023)=0,"",SUM(T$5:T1023))</f>
        <v/>
      </c>
      <c r="X1023" s="31" t="str">
        <f t="shared" si="229"/>
        <v/>
      </c>
      <c r="Y1023" s="31" t="str">
        <f t="shared" si="236"/>
        <v/>
      </c>
    </row>
    <row r="1024" spans="1:25" x14ac:dyDescent="0.2">
      <c r="A1024" s="127"/>
      <c r="B1024" s="82" t="str">
        <f t="shared" si="225"/>
        <v/>
      </c>
      <c r="C1024" s="82" t="str">
        <f t="shared" si="226"/>
        <v/>
      </c>
      <c r="D1024" s="127"/>
      <c r="E1024" s="82" t="str">
        <f t="shared" si="230"/>
        <v/>
      </c>
      <c r="F1024" s="82" t="str">
        <f t="shared" si="231"/>
        <v/>
      </c>
      <c r="G1024" s="127"/>
      <c r="H1024" s="75" t="str">
        <f t="shared" si="232"/>
        <v/>
      </c>
      <c r="I1024" s="127"/>
      <c r="J1024" s="75" t="str">
        <f t="shared" si="237"/>
        <v/>
      </c>
      <c r="K1024" s="127"/>
      <c r="L1024" s="31">
        <v>1019</v>
      </c>
      <c r="M1024" s="31">
        <f t="shared" si="238"/>
        <v>340</v>
      </c>
      <c r="N1024" s="31">
        <f t="shared" si="233"/>
        <v>2</v>
      </c>
      <c r="O1024" s="31" t="str">
        <f>IF(LEN(Q1024)=0,"",DEC2HEX(MOD(HEX2DEC(INDEX(Assembler!$D$13:$D$512,M1024))+N1024,65536),4))</f>
        <v/>
      </c>
      <c r="P1024" s="78" t="str">
        <f t="shared" si="234"/>
        <v/>
      </c>
      <c r="Q1024" s="31" t="str">
        <f>INDEX(Assembler!$E$13:$G$512,M1024,N1024+1)</f>
        <v/>
      </c>
      <c r="R1024" s="81"/>
      <c r="S1024" s="31" t="str">
        <f t="shared" si="235"/>
        <v/>
      </c>
      <c r="T1024" s="31">
        <f t="shared" si="239"/>
        <v>1</v>
      </c>
      <c r="U1024" s="31" t="str">
        <f t="shared" si="227"/>
        <v/>
      </c>
      <c r="V1024" s="31" t="str">
        <f t="shared" si="228"/>
        <v/>
      </c>
      <c r="W1024" s="31" t="str">
        <f>IF(LEN(U1024)=0,"",SUM(T$5:T1024))</f>
        <v/>
      </c>
      <c r="X1024" s="31" t="str">
        <f t="shared" si="229"/>
        <v/>
      </c>
      <c r="Y1024" s="31" t="str">
        <f t="shared" si="236"/>
        <v/>
      </c>
    </row>
    <row r="1025" spans="1:25" x14ac:dyDescent="0.2">
      <c r="A1025" s="127"/>
      <c r="B1025" s="82" t="str">
        <f t="shared" si="225"/>
        <v/>
      </c>
      <c r="C1025" s="82" t="str">
        <f t="shared" si="226"/>
        <v/>
      </c>
      <c r="D1025" s="127"/>
      <c r="E1025" s="82" t="str">
        <f t="shared" si="230"/>
        <v/>
      </c>
      <c r="F1025" s="82" t="str">
        <f t="shared" si="231"/>
        <v/>
      </c>
      <c r="G1025" s="127"/>
      <c r="H1025" s="75" t="str">
        <f t="shared" si="232"/>
        <v/>
      </c>
      <c r="I1025" s="127"/>
      <c r="J1025" s="75" t="str">
        <f t="shared" si="237"/>
        <v/>
      </c>
      <c r="K1025" s="127"/>
      <c r="L1025" s="31">
        <v>1020</v>
      </c>
      <c r="M1025" s="31">
        <f t="shared" si="238"/>
        <v>341</v>
      </c>
      <c r="N1025" s="31">
        <f t="shared" si="233"/>
        <v>0</v>
      </c>
      <c r="O1025" s="31" t="str">
        <f>IF(LEN(Q1025)=0,"",DEC2HEX(MOD(HEX2DEC(INDEX(Assembler!$D$13:$D$512,M1025))+N1025,65536),4))</f>
        <v/>
      </c>
      <c r="P1025" s="78" t="str">
        <f t="shared" si="234"/>
        <v/>
      </c>
      <c r="Q1025" s="31" t="str">
        <f>INDEX(Assembler!$E$13:$G$512,M1025,N1025+1)</f>
        <v/>
      </c>
      <c r="R1025" s="81"/>
      <c r="S1025" s="31" t="str">
        <f t="shared" si="235"/>
        <v/>
      </c>
      <c r="T1025" s="31">
        <f t="shared" si="239"/>
        <v>1</v>
      </c>
      <c r="U1025" s="31" t="str">
        <f t="shared" si="227"/>
        <v/>
      </c>
      <c r="V1025" s="31" t="str">
        <f t="shared" si="228"/>
        <v/>
      </c>
      <c r="W1025" s="31" t="str">
        <f>IF(LEN(U1025)=0,"",SUM(T$5:T1025))</f>
        <v/>
      </c>
      <c r="X1025" s="31" t="str">
        <f t="shared" si="229"/>
        <v/>
      </c>
      <c r="Y1025" s="31" t="str">
        <f t="shared" si="236"/>
        <v/>
      </c>
    </row>
    <row r="1026" spans="1:25" x14ac:dyDescent="0.2">
      <c r="A1026" s="127"/>
      <c r="B1026" s="82" t="str">
        <f t="shared" si="225"/>
        <v/>
      </c>
      <c r="C1026" s="82" t="str">
        <f t="shared" si="226"/>
        <v/>
      </c>
      <c r="D1026" s="127"/>
      <c r="E1026" s="82" t="str">
        <f t="shared" si="230"/>
        <v/>
      </c>
      <c r="F1026" s="82" t="str">
        <f t="shared" si="231"/>
        <v/>
      </c>
      <c r="G1026" s="127"/>
      <c r="H1026" s="75" t="str">
        <f t="shared" si="232"/>
        <v/>
      </c>
      <c r="I1026" s="127"/>
      <c r="J1026" s="75" t="str">
        <f t="shared" si="237"/>
        <v/>
      </c>
      <c r="K1026" s="127"/>
      <c r="L1026" s="31">
        <v>1021</v>
      </c>
      <c r="M1026" s="31">
        <f t="shared" si="238"/>
        <v>341</v>
      </c>
      <c r="N1026" s="31">
        <f t="shared" si="233"/>
        <v>1</v>
      </c>
      <c r="O1026" s="31" t="str">
        <f>IF(LEN(Q1026)=0,"",DEC2HEX(MOD(HEX2DEC(INDEX(Assembler!$D$13:$D$512,M1026))+N1026,65536),4))</f>
        <v/>
      </c>
      <c r="P1026" s="78" t="str">
        <f t="shared" si="234"/>
        <v/>
      </c>
      <c r="Q1026" s="31" t="str">
        <f>INDEX(Assembler!$E$13:$G$512,M1026,N1026+1)</f>
        <v/>
      </c>
      <c r="R1026" s="81"/>
      <c r="S1026" s="31" t="str">
        <f t="shared" si="235"/>
        <v/>
      </c>
      <c r="T1026" s="31">
        <f t="shared" si="239"/>
        <v>1</v>
      </c>
      <c r="U1026" s="31" t="str">
        <f t="shared" si="227"/>
        <v/>
      </c>
      <c r="V1026" s="31" t="str">
        <f t="shared" si="228"/>
        <v/>
      </c>
      <c r="W1026" s="31" t="str">
        <f>IF(LEN(U1026)=0,"",SUM(T$5:T1026))</f>
        <v/>
      </c>
      <c r="X1026" s="31" t="str">
        <f t="shared" si="229"/>
        <v/>
      </c>
      <c r="Y1026" s="31" t="str">
        <f t="shared" si="236"/>
        <v/>
      </c>
    </row>
    <row r="1027" spans="1:25" x14ac:dyDescent="0.2">
      <c r="A1027" s="127"/>
      <c r="B1027" s="82" t="str">
        <f t="shared" si="225"/>
        <v/>
      </c>
      <c r="C1027" s="82" t="str">
        <f t="shared" si="226"/>
        <v/>
      </c>
      <c r="D1027" s="127"/>
      <c r="E1027" s="82" t="str">
        <f t="shared" si="230"/>
        <v/>
      </c>
      <c r="F1027" s="82" t="str">
        <f t="shared" si="231"/>
        <v/>
      </c>
      <c r="G1027" s="127"/>
      <c r="H1027" s="75" t="str">
        <f t="shared" si="232"/>
        <v/>
      </c>
      <c r="I1027" s="127"/>
      <c r="J1027" s="75" t="str">
        <f t="shared" si="237"/>
        <v/>
      </c>
      <c r="K1027" s="127"/>
      <c r="L1027" s="31">
        <v>1022</v>
      </c>
      <c r="M1027" s="31">
        <f t="shared" si="238"/>
        <v>341</v>
      </c>
      <c r="N1027" s="31">
        <f t="shared" si="233"/>
        <v>2</v>
      </c>
      <c r="O1027" s="31" t="str">
        <f>IF(LEN(Q1027)=0,"",DEC2HEX(MOD(HEX2DEC(INDEX(Assembler!$D$13:$D$512,M1027))+N1027,65536),4))</f>
        <v/>
      </c>
      <c r="P1027" s="78" t="str">
        <f t="shared" si="234"/>
        <v/>
      </c>
      <c r="Q1027" s="31" t="str">
        <f>INDEX(Assembler!$E$13:$G$512,M1027,N1027+1)</f>
        <v/>
      </c>
      <c r="R1027" s="81"/>
      <c r="S1027" s="31" t="str">
        <f t="shared" si="235"/>
        <v/>
      </c>
      <c r="T1027" s="31">
        <f t="shared" si="239"/>
        <v>1</v>
      </c>
      <c r="U1027" s="31" t="str">
        <f t="shared" si="227"/>
        <v/>
      </c>
      <c r="V1027" s="31" t="str">
        <f t="shared" si="228"/>
        <v/>
      </c>
      <c r="W1027" s="31" t="str">
        <f>IF(LEN(U1027)=0,"",SUM(T$5:T1027))</f>
        <v/>
      </c>
      <c r="X1027" s="31" t="str">
        <f t="shared" si="229"/>
        <v/>
      </c>
      <c r="Y1027" s="31" t="str">
        <f t="shared" si="236"/>
        <v/>
      </c>
    </row>
    <row r="1028" spans="1:25" x14ac:dyDescent="0.2">
      <c r="A1028" s="127"/>
      <c r="B1028" s="82" t="str">
        <f t="shared" si="225"/>
        <v/>
      </c>
      <c r="C1028" s="82" t="str">
        <f t="shared" si="226"/>
        <v/>
      </c>
      <c r="D1028" s="127"/>
      <c r="E1028" s="82" t="str">
        <f t="shared" si="230"/>
        <v/>
      </c>
      <c r="F1028" s="82" t="str">
        <f t="shared" si="231"/>
        <v/>
      </c>
      <c r="G1028" s="127"/>
      <c r="H1028" s="75" t="str">
        <f t="shared" si="232"/>
        <v/>
      </c>
      <c r="I1028" s="127"/>
      <c r="J1028" s="75" t="str">
        <f t="shared" si="237"/>
        <v/>
      </c>
      <c r="K1028" s="127"/>
      <c r="L1028" s="31">
        <v>1023</v>
      </c>
      <c r="M1028" s="31">
        <f t="shared" si="238"/>
        <v>342</v>
      </c>
      <c r="N1028" s="31">
        <f t="shared" si="233"/>
        <v>0</v>
      </c>
      <c r="O1028" s="31" t="str">
        <f>IF(LEN(Q1028)=0,"",DEC2HEX(MOD(HEX2DEC(INDEX(Assembler!$D$13:$D$512,M1028))+N1028,65536),4))</f>
        <v/>
      </c>
      <c r="P1028" s="78" t="str">
        <f t="shared" si="234"/>
        <v/>
      </c>
      <c r="Q1028" s="31" t="str">
        <f>INDEX(Assembler!$E$13:$G$512,M1028,N1028+1)</f>
        <v/>
      </c>
      <c r="R1028" s="81"/>
      <c r="S1028" s="31" t="str">
        <f t="shared" si="235"/>
        <v/>
      </c>
      <c r="T1028" s="31">
        <f t="shared" si="239"/>
        <v>1</v>
      </c>
      <c r="U1028" s="31" t="str">
        <f t="shared" si="227"/>
        <v/>
      </c>
      <c r="V1028" s="31" t="str">
        <f t="shared" si="228"/>
        <v/>
      </c>
      <c r="W1028" s="31" t="str">
        <f>IF(LEN(U1028)=0,"",SUM(T$5:T1028))</f>
        <v/>
      </c>
      <c r="X1028" s="31" t="str">
        <f t="shared" si="229"/>
        <v/>
      </c>
      <c r="Y1028" s="31" t="str">
        <f t="shared" si="236"/>
        <v/>
      </c>
    </row>
    <row r="1029" spans="1:25" x14ac:dyDescent="0.2">
      <c r="A1029" s="127"/>
      <c r="B1029" s="82" t="str">
        <f t="shared" ref="B1029:B1092" si="240">IF(LEN(S1029)=0,"",DEC2HEX(S1029,4))</f>
        <v/>
      </c>
      <c r="C1029" s="82" t="str">
        <f t="shared" ref="C1029:C1092" si="241">IF(LEN(B1029)=0,"",VLOOKUP(B1029,$O$5:$Q$1494,3,0))</f>
        <v/>
      </c>
      <c r="D1029" s="127"/>
      <c r="E1029" s="82" t="str">
        <f t="shared" si="230"/>
        <v/>
      </c>
      <c r="F1029" s="82" t="str">
        <f t="shared" si="231"/>
        <v/>
      </c>
      <c r="G1029" s="127"/>
      <c r="H1029" s="75" t="str">
        <f t="shared" si="232"/>
        <v/>
      </c>
      <c r="I1029" s="127"/>
      <c r="J1029" s="75" t="str">
        <f t="shared" si="237"/>
        <v/>
      </c>
      <c r="K1029" s="127"/>
      <c r="L1029" s="31">
        <v>1024</v>
      </c>
      <c r="M1029" s="31">
        <f t="shared" si="238"/>
        <v>342</v>
      </c>
      <c r="N1029" s="31">
        <f t="shared" si="233"/>
        <v>1</v>
      </c>
      <c r="O1029" s="31" t="str">
        <f>IF(LEN(Q1029)=0,"",DEC2HEX(MOD(HEX2DEC(INDEX(Assembler!$D$13:$D$512,M1029))+N1029,65536),4))</f>
        <v/>
      </c>
      <c r="P1029" s="78" t="str">
        <f t="shared" si="234"/>
        <v/>
      </c>
      <c r="Q1029" s="31" t="str">
        <f>INDEX(Assembler!$E$13:$G$512,M1029,N1029+1)</f>
        <v/>
      </c>
      <c r="R1029" s="81"/>
      <c r="S1029" s="31" t="str">
        <f t="shared" si="235"/>
        <v/>
      </c>
      <c r="T1029" s="31">
        <f t="shared" si="239"/>
        <v>1</v>
      </c>
      <c r="U1029" s="31" t="str">
        <f t="shared" ref="U1029:U1092" si="242">IF(OR(LEN(S1029)=0,T1029=0),"",IF(T1030=1,1,IF(T1031=1,2,IF(T1032=1,3,IF(T1033=1,4,IF(T1034=1,5,IF(T1035=1,6,IF(T1036=1,7,IF(T1037=1,8,IF(T1038=1,9,IF(T1039=1,10,IF(T1040=1,11,IF(T1041=1,12,IF(T1042=1,13,IF(T1043=1,14,IF(T1044=1,15,16))))))))))))))))</f>
        <v/>
      </c>
      <c r="V1029" s="31" t="str">
        <f t="shared" ref="V1029:V1092" si="243">IF(OR(LEN(S1029)=0,T1029=0),"",MOD(U1029+HEX2DEC(LEFT(B1029,2))+HEX2DEC(RIGHT(B1029,2))+HEX2DEC(C1029)+IF(T1030=1,0,HEX2DEC(C1030)+IF(T1031=1,0,HEX2DEC(C1031)+IF(T1032=1,0,HEX2DEC(C1032)+IF(T1033=1,0,HEX2DEC(C1033)+IF(T1034=1,0,HEX2DEC(C1034)+IF(T1035=1,0,HEX2DEC(C1035)+IF(T1036=1,0,HEX2DEC(C1036)+IF(T1037=1,0,HEX2DEC(C1037)+IF(T1038=1,0,HEX2DEC(C1038)+IF(T1039=1,0,HEX2DEC(C1039)+IF(T1040=1,0,HEX2DEC(C1040)+IF(T1041=1,0,HEX2DEC(C1041)+IF(T1042=1,0,HEX2DEC(C1042)+IF(T1043=1,0,HEX2DEC(C1043)+IF(T1044=1,0,HEX2DEC(C1044)))))))))))))))),256))</f>
        <v/>
      </c>
      <c r="W1029" s="31" t="str">
        <f>IF(LEN(U1029)=0,"",SUM(T$5:T1029))</f>
        <v/>
      </c>
      <c r="X1029" s="31" t="str">
        <f t="shared" ref="X1029:X1092" si="244">IF(LEN(W1029)=0,"",CONCATENATE(":",DEC2HEX(U1029,2),B1029,"00",C1029,IF(U1029&gt;1,C1030,""),IF(U1029&gt;2,C1031,""),IF(U1029&gt;3,C1032,""),IF(U1029&gt;4,C1033,""),IF(U1029&gt;5,C1034,""),IF(U1029&gt;6,C1035,""),IF(U1029&gt;7,C1036,""),IF(U1029&gt;8,C1037,""),IF(U1029&gt;9,C1038,""),IF(U1029&gt;10,C1039,""),IF(U1029&gt;11,C1040,""),IF(U1029&gt;12,C1041,""),IF(U1029&gt;13,C1042,""),IF(U1029&gt;14,C1043,""),IF(U1029&gt;15,C1044,""),DEC2HEX(MOD(-V1029,256),2)))</f>
        <v/>
      </c>
      <c r="Y1029" s="31" t="str">
        <f t="shared" si="236"/>
        <v/>
      </c>
    </row>
    <row r="1030" spans="1:25" x14ac:dyDescent="0.2">
      <c r="A1030" s="127"/>
      <c r="B1030" s="82" t="str">
        <f t="shared" si="240"/>
        <v/>
      </c>
      <c r="C1030" s="82" t="str">
        <f t="shared" si="241"/>
        <v/>
      </c>
      <c r="D1030" s="127"/>
      <c r="E1030" s="82" t="str">
        <f t="shared" ref="E1030:E1093" si="245">IF(LEN(B1030)=0,"",DEC2OCT(HEX2DEC(B1030),6))</f>
        <v/>
      </c>
      <c r="F1030" s="82" t="str">
        <f t="shared" ref="F1030:F1093" si="246">IF(LEN(C1030)=0,"",DEC2OCT(HEX2DEC(C1030),3))</f>
        <v/>
      </c>
      <c r="G1030" s="127"/>
      <c r="H1030" s="75" t="str">
        <f t="shared" ref="H1030:H1093" si="247">IF(ISNA(MATCH(L1030+1,$W$5:$W$1504,0)),IF(ISNA(MATCH(L1030,$W$5:$W$1504,0)),"",":0000000000"),VLOOKUP(L1030+1,$W$5:$X$1504,2,0))</f>
        <v/>
      </c>
      <c r="I1030" s="127"/>
      <c r="J1030" s="75" t="str">
        <f t="shared" si="237"/>
        <v/>
      </c>
      <c r="K1030" s="127"/>
      <c r="L1030" s="31">
        <v>1025</v>
      </c>
      <c r="M1030" s="31">
        <f t="shared" si="238"/>
        <v>342</v>
      </c>
      <c r="N1030" s="31">
        <f t="shared" ref="N1030:N1093" si="248">MOD(L1030,3)</f>
        <v>2</v>
      </c>
      <c r="O1030" s="31" t="str">
        <f>IF(LEN(Q1030)=0,"",DEC2HEX(MOD(HEX2DEC(INDEX(Assembler!$D$13:$D$512,M1030))+N1030,65536),4))</f>
        <v/>
      </c>
      <c r="P1030" s="78" t="str">
        <f t="shared" ref="P1030:P1093" si="249">IF(LEN(O1030)=0,"",VALUE(HEX2DEC(O1030)))</f>
        <v/>
      </c>
      <c r="Q1030" s="31" t="str">
        <f>INDEX(Assembler!$E$13:$G$512,M1030,N1030+1)</f>
        <v/>
      </c>
      <c r="R1030" s="81"/>
      <c r="S1030" s="31" t="str">
        <f t="shared" ref="S1030:S1093" si="250">IF(ISNUMBER(SMALL($P$5:$P$1504,L1030+1)),SMALL($P$5:$P$1504,L1030+1),"")</f>
        <v/>
      </c>
      <c r="T1030" s="31">
        <f t="shared" si="239"/>
        <v>1</v>
      </c>
      <c r="U1030" s="31" t="str">
        <f t="shared" si="242"/>
        <v/>
      </c>
      <c r="V1030" s="31" t="str">
        <f t="shared" si="243"/>
        <v/>
      </c>
      <c r="W1030" s="31" t="str">
        <f>IF(LEN(U1030)=0,"",SUM(T$5:T1030))</f>
        <v/>
      </c>
      <c r="X1030" s="31" t="str">
        <f t="shared" si="244"/>
        <v/>
      </c>
      <c r="Y1030" s="31" t="str">
        <f t="shared" ref="Y1030:Y1093" si="251">IF(LEN(X1030)=0,"",CONCATENATE(MID(X1030,4,4),": ",MID(X1030,10,2),IF(U1030&gt;1,CONCATENATE(" ",MID(X1030,12,2)),""),IF(U1030&gt;2,CONCATENATE(" ",MID(X1030,14,2)),""),IF(U1030&gt;3,CONCATENATE(" ",MID(X1030,16,2)),""),IF(U1030&gt;4,CONCATENATE(" ",MID(X1030,18,2)),""),IF(U1030&gt;5,CONCATENATE(" ",MID(X1030,20,2)),""),IF(U1030&gt;6,CONCATENATE(" ",MID(X1030,22,2)),""),IF(U1030&gt;7,CONCATENATE(" ",MID(X1030,24,2)),""),IF(U1030&gt;8,CONCATENATE(" ",MID(X1030,26,2)),""),IF(U1030&gt;9,CONCATENATE(" ",MID(X1030,28,2)),""),IF(U1030&gt;10,CONCATENATE(" ",MID(X1030,30,2)),""),IF(U1030&gt;11,CONCATENATE(" ",MID(X1030,32,2)),""),IF(U1030&gt;12,CONCATENATE(" ",MID(X1030,34,2)),""),IF(U1030&gt;13,CONCATENATE(" ",MID(X1030,36,2)),""),IF(U1030&gt;14,CONCATENATE(" ",MID(X1030,38,2)),""),IF(U1030&gt;15,CONCATENATE(" ",MID(X1030,40,2)),"")))</f>
        <v/>
      </c>
    </row>
    <row r="1031" spans="1:25" x14ac:dyDescent="0.2">
      <c r="A1031" s="127"/>
      <c r="B1031" s="82" t="str">
        <f t="shared" si="240"/>
        <v/>
      </c>
      <c r="C1031" s="82" t="str">
        <f t="shared" si="241"/>
        <v/>
      </c>
      <c r="D1031" s="127"/>
      <c r="E1031" s="82" t="str">
        <f t="shared" si="245"/>
        <v/>
      </c>
      <c r="F1031" s="82" t="str">
        <f t="shared" si="246"/>
        <v/>
      </c>
      <c r="G1031" s="127"/>
      <c r="H1031" s="75" t="str">
        <f t="shared" si="247"/>
        <v/>
      </c>
      <c r="I1031" s="127"/>
      <c r="J1031" s="75" t="str">
        <f t="shared" ref="J1031:J1094" si="252">IF(LEN(H1030)&lt;12,"",VLOOKUP(H1030,$X$5:$Y$1504,2,0))</f>
        <v/>
      </c>
      <c r="K1031" s="127"/>
      <c r="L1031" s="31">
        <v>1026</v>
      </c>
      <c r="M1031" s="31">
        <f t="shared" ref="M1031:M1094" si="253">INT(L1031/3)+1</f>
        <v>343</v>
      </c>
      <c r="N1031" s="31">
        <f t="shared" si="248"/>
        <v>0</v>
      </c>
      <c r="O1031" s="31" t="str">
        <f>IF(LEN(Q1031)=0,"",DEC2HEX(MOD(HEX2DEC(INDEX(Assembler!$D$13:$D$512,M1031))+N1031,65536),4))</f>
        <v/>
      </c>
      <c r="P1031" s="78" t="str">
        <f t="shared" si="249"/>
        <v/>
      </c>
      <c r="Q1031" s="31" t="str">
        <f>INDEX(Assembler!$E$13:$G$512,M1031,N1031+1)</f>
        <v/>
      </c>
      <c r="R1031" s="81"/>
      <c r="S1031" s="31" t="str">
        <f t="shared" si="250"/>
        <v/>
      </c>
      <c r="T1031" s="31">
        <f t="shared" si="239"/>
        <v>1</v>
      </c>
      <c r="U1031" s="31" t="str">
        <f t="shared" si="242"/>
        <v/>
      </c>
      <c r="V1031" s="31" t="str">
        <f t="shared" si="243"/>
        <v/>
      </c>
      <c r="W1031" s="31" t="str">
        <f>IF(LEN(U1031)=0,"",SUM(T$5:T1031))</f>
        <v/>
      </c>
      <c r="X1031" s="31" t="str">
        <f t="shared" si="244"/>
        <v/>
      </c>
      <c r="Y1031" s="31" t="str">
        <f t="shared" si="251"/>
        <v/>
      </c>
    </row>
    <row r="1032" spans="1:25" x14ac:dyDescent="0.2">
      <c r="A1032" s="127"/>
      <c r="B1032" s="82" t="str">
        <f t="shared" si="240"/>
        <v/>
      </c>
      <c r="C1032" s="82" t="str">
        <f t="shared" si="241"/>
        <v/>
      </c>
      <c r="D1032" s="127"/>
      <c r="E1032" s="82" t="str">
        <f t="shared" si="245"/>
        <v/>
      </c>
      <c r="F1032" s="82" t="str">
        <f t="shared" si="246"/>
        <v/>
      </c>
      <c r="G1032" s="127"/>
      <c r="H1032" s="75" t="str">
        <f t="shared" si="247"/>
        <v/>
      </c>
      <c r="I1032" s="127"/>
      <c r="J1032" s="75" t="str">
        <f t="shared" si="252"/>
        <v/>
      </c>
      <c r="K1032" s="127"/>
      <c r="L1032" s="31">
        <v>1027</v>
      </c>
      <c r="M1032" s="31">
        <f t="shared" si="253"/>
        <v>343</v>
      </c>
      <c r="N1032" s="31">
        <f t="shared" si="248"/>
        <v>1</v>
      </c>
      <c r="O1032" s="31" t="str">
        <f>IF(LEN(Q1032)=0,"",DEC2HEX(MOD(HEX2DEC(INDEX(Assembler!$D$13:$D$512,M1032))+N1032,65536),4))</f>
        <v/>
      </c>
      <c r="P1032" s="78" t="str">
        <f t="shared" si="249"/>
        <v/>
      </c>
      <c r="Q1032" s="31" t="str">
        <f>INDEX(Assembler!$E$13:$G$512,M1032,N1032+1)</f>
        <v/>
      </c>
      <c r="R1032" s="81"/>
      <c r="S1032" s="31" t="str">
        <f t="shared" si="250"/>
        <v/>
      </c>
      <c r="T1032" s="31">
        <f t="shared" si="239"/>
        <v>1</v>
      </c>
      <c r="U1032" s="31" t="str">
        <f t="shared" si="242"/>
        <v/>
      </c>
      <c r="V1032" s="31" t="str">
        <f t="shared" si="243"/>
        <v/>
      </c>
      <c r="W1032" s="31" t="str">
        <f>IF(LEN(U1032)=0,"",SUM(T$5:T1032))</f>
        <v/>
      </c>
      <c r="X1032" s="31" t="str">
        <f t="shared" si="244"/>
        <v/>
      </c>
      <c r="Y1032" s="31" t="str">
        <f t="shared" si="251"/>
        <v/>
      </c>
    </row>
    <row r="1033" spans="1:25" x14ac:dyDescent="0.2">
      <c r="A1033" s="127"/>
      <c r="B1033" s="82" t="str">
        <f t="shared" si="240"/>
        <v/>
      </c>
      <c r="C1033" s="82" t="str">
        <f t="shared" si="241"/>
        <v/>
      </c>
      <c r="D1033" s="127"/>
      <c r="E1033" s="82" t="str">
        <f t="shared" si="245"/>
        <v/>
      </c>
      <c r="F1033" s="82" t="str">
        <f t="shared" si="246"/>
        <v/>
      </c>
      <c r="G1033" s="127"/>
      <c r="H1033" s="75" t="str">
        <f t="shared" si="247"/>
        <v/>
      </c>
      <c r="I1033" s="127"/>
      <c r="J1033" s="75" t="str">
        <f t="shared" si="252"/>
        <v/>
      </c>
      <c r="K1033" s="127"/>
      <c r="L1033" s="31">
        <v>1028</v>
      </c>
      <c r="M1033" s="31">
        <f t="shared" si="253"/>
        <v>343</v>
      </c>
      <c r="N1033" s="31">
        <f t="shared" si="248"/>
        <v>2</v>
      </c>
      <c r="O1033" s="31" t="str">
        <f>IF(LEN(Q1033)=0,"",DEC2HEX(MOD(HEX2DEC(INDEX(Assembler!$D$13:$D$512,M1033))+N1033,65536),4))</f>
        <v/>
      </c>
      <c r="P1033" s="78" t="str">
        <f t="shared" si="249"/>
        <v/>
      </c>
      <c r="Q1033" s="31" t="str">
        <f>INDEX(Assembler!$E$13:$G$512,M1033,N1033+1)</f>
        <v/>
      </c>
      <c r="R1033" s="81"/>
      <c r="S1033" s="31" t="str">
        <f t="shared" si="250"/>
        <v/>
      </c>
      <c r="T1033" s="31">
        <f t="shared" si="239"/>
        <v>1</v>
      </c>
      <c r="U1033" s="31" t="str">
        <f t="shared" si="242"/>
        <v/>
      </c>
      <c r="V1033" s="31" t="str">
        <f t="shared" si="243"/>
        <v/>
      </c>
      <c r="W1033" s="31" t="str">
        <f>IF(LEN(U1033)=0,"",SUM(T$5:T1033))</f>
        <v/>
      </c>
      <c r="X1033" s="31" t="str">
        <f t="shared" si="244"/>
        <v/>
      </c>
      <c r="Y1033" s="31" t="str">
        <f t="shared" si="251"/>
        <v/>
      </c>
    </row>
    <row r="1034" spans="1:25" x14ac:dyDescent="0.2">
      <c r="A1034" s="127"/>
      <c r="B1034" s="82" t="str">
        <f t="shared" si="240"/>
        <v/>
      </c>
      <c r="C1034" s="82" t="str">
        <f t="shared" si="241"/>
        <v/>
      </c>
      <c r="D1034" s="127"/>
      <c r="E1034" s="82" t="str">
        <f t="shared" si="245"/>
        <v/>
      </c>
      <c r="F1034" s="82" t="str">
        <f t="shared" si="246"/>
        <v/>
      </c>
      <c r="G1034" s="127"/>
      <c r="H1034" s="75" t="str">
        <f t="shared" si="247"/>
        <v/>
      </c>
      <c r="I1034" s="127"/>
      <c r="J1034" s="75" t="str">
        <f t="shared" si="252"/>
        <v/>
      </c>
      <c r="K1034" s="127"/>
      <c r="L1034" s="31">
        <v>1029</v>
      </c>
      <c r="M1034" s="31">
        <f t="shared" si="253"/>
        <v>344</v>
      </c>
      <c r="N1034" s="31">
        <f t="shared" si="248"/>
        <v>0</v>
      </c>
      <c r="O1034" s="31" t="str">
        <f>IF(LEN(Q1034)=0,"",DEC2HEX(MOD(HEX2DEC(INDEX(Assembler!$D$13:$D$512,M1034))+N1034,65536),4))</f>
        <v/>
      </c>
      <c r="P1034" s="78" t="str">
        <f t="shared" si="249"/>
        <v/>
      </c>
      <c r="Q1034" s="31" t="str">
        <f>INDEX(Assembler!$E$13:$G$512,M1034,N1034+1)</f>
        <v/>
      </c>
      <c r="R1034" s="81"/>
      <c r="S1034" s="31" t="str">
        <f t="shared" si="250"/>
        <v/>
      </c>
      <c r="T1034" s="31">
        <f t="shared" si="239"/>
        <v>1</v>
      </c>
      <c r="U1034" s="31" t="str">
        <f t="shared" si="242"/>
        <v/>
      </c>
      <c r="V1034" s="31" t="str">
        <f t="shared" si="243"/>
        <v/>
      </c>
      <c r="W1034" s="31" t="str">
        <f>IF(LEN(U1034)=0,"",SUM(T$5:T1034))</f>
        <v/>
      </c>
      <c r="X1034" s="31" t="str">
        <f t="shared" si="244"/>
        <v/>
      </c>
      <c r="Y1034" s="31" t="str">
        <f t="shared" si="251"/>
        <v/>
      </c>
    </row>
    <row r="1035" spans="1:25" x14ac:dyDescent="0.2">
      <c r="A1035" s="127"/>
      <c r="B1035" s="82" t="str">
        <f t="shared" si="240"/>
        <v/>
      </c>
      <c r="C1035" s="82" t="str">
        <f t="shared" si="241"/>
        <v/>
      </c>
      <c r="D1035" s="127"/>
      <c r="E1035" s="82" t="str">
        <f t="shared" si="245"/>
        <v/>
      </c>
      <c r="F1035" s="82" t="str">
        <f t="shared" si="246"/>
        <v/>
      </c>
      <c r="G1035" s="127"/>
      <c r="H1035" s="75" t="str">
        <f t="shared" si="247"/>
        <v/>
      </c>
      <c r="I1035" s="127"/>
      <c r="J1035" s="75" t="str">
        <f t="shared" si="252"/>
        <v/>
      </c>
      <c r="K1035" s="127"/>
      <c r="L1035" s="31">
        <v>1030</v>
      </c>
      <c r="M1035" s="31">
        <f t="shared" si="253"/>
        <v>344</v>
      </c>
      <c r="N1035" s="31">
        <f t="shared" si="248"/>
        <v>1</v>
      </c>
      <c r="O1035" s="31" t="str">
        <f>IF(LEN(Q1035)=0,"",DEC2HEX(MOD(HEX2DEC(INDEX(Assembler!$D$13:$D$512,M1035))+N1035,65536),4))</f>
        <v/>
      </c>
      <c r="P1035" s="78" t="str">
        <f t="shared" si="249"/>
        <v/>
      </c>
      <c r="Q1035" s="31" t="str">
        <f>INDEX(Assembler!$E$13:$G$512,M1035,N1035+1)</f>
        <v/>
      </c>
      <c r="R1035" s="81"/>
      <c r="S1035" s="31" t="str">
        <f t="shared" si="250"/>
        <v/>
      </c>
      <c r="T1035" s="31">
        <f t="shared" si="239"/>
        <v>1</v>
      </c>
      <c r="U1035" s="31" t="str">
        <f t="shared" si="242"/>
        <v/>
      </c>
      <c r="V1035" s="31" t="str">
        <f t="shared" si="243"/>
        <v/>
      </c>
      <c r="W1035" s="31" t="str">
        <f>IF(LEN(U1035)=0,"",SUM(T$5:T1035))</f>
        <v/>
      </c>
      <c r="X1035" s="31" t="str">
        <f t="shared" si="244"/>
        <v/>
      </c>
      <c r="Y1035" s="31" t="str">
        <f t="shared" si="251"/>
        <v/>
      </c>
    </row>
    <row r="1036" spans="1:25" x14ac:dyDescent="0.2">
      <c r="A1036" s="127"/>
      <c r="B1036" s="82" t="str">
        <f t="shared" si="240"/>
        <v/>
      </c>
      <c r="C1036" s="82" t="str">
        <f t="shared" si="241"/>
        <v/>
      </c>
      <c r="D1036" s="127"/>
      <c r="E1036" s="82" t="str">
        <f t="shared" si="245"/>
        <v/>
      </c>
      <c r="F1036" s="82" t="str">
        <f t="shared" si="246"/>
        <v/>
      </c>
      <c r="G1036" s="127"/>
      <c r="H1036" s="75" t="str">
        <f t="shared" si="247"/>
        <v/>
      </c>
      <c r="I1036" s="127"/>
      <c r="J1036" s="75" t="str">
        <f t="shared" si="252"/>
        <v/>
      </c>
      <c r="K1036" s="127"/>
      <c r="L1036" s="31">
        <v>1031</v>
      </c>
      <c r="M1036" s="31">
        <f t="shared" si="253"/>
        <v>344</v>
      </c>
      <c r="N1036" s="31">
        <f t="shared" si="248"/>
        <v>2</v>
      </c>
      <c r="O1036" s="31" t="str">
        <f>IF(LEN(Q1036)=0,"",DEC2HEX(MOD(HEX2DEC(INDEX(Assembler!$D$13:$D$512,M1036))+N1036,65536),4))</f>
        <v/>
      </c>
      <c r="P1036" s="78" t="str">
        <f t="shared" si="249"/>
        <v/>
      </c>
      <c r="Q1036" s="31" t="str">
        <f>INDEX(Assembler!$E$13:$G$512,M1036,N1036+1)</f>
        <v/>
      </c>
      <c r="R1036" s="81"/>
      <c r="S1036" s="31" t="str">
        <f t="shared" si="250"/>
        <v/>
      </c>
      <c r="T1036" s="31">
        <f t="shared" si="239"/>
        <v>1</v>
      </c>
      <c r="U1036" s="31" t="str">
        <f t="shared" si="242"/>
        <v/>
      </c>
      <c r="V1036" s="31" t="str">
        <f t="shared" si="243"/>
        <v/>
      </c>
      <c r="W1036" s="31" t="str">
        <f>IF(LEN(U1036)=0,"",SUM(T$5:T1036))</f>
        <v/>
      </c>
      <c r="X1036" s="31" t="str">
        <f t="shared" si="244"/>
        <v/>
      </c>
      <c r="Y1036" s="31" t="str">
        <f t="shared" si="251"/>
        <v/>
      </c>
    </row>
    <row r="1037" spans="1:25" x14ac:dyDescent="0.2">
      <c r="A1037" s="127"/>
      <c r="B1037" s="82" t="str">
        <f t="shared" si="240"/>
        <v/>
      </c>
      <c r="C1037" s="82" t="str">
        <f t="shared" si="241"/>
        <v/>
      </c>
      <c r="D1037" s="127"/>
      <c r="E1037" s="82" t="str">
        <f t="shared" si="245"/>
        <v/>
      </c>
      <c r="F1037" s="82" t="str">
        <f t="shared" si="246"/>
        <v/>
      </c>
      <c r="G1037" s="127"/>
      <c r="H1037" s="75" t="str">
        <f t="shared" si="247"/>
        <v/>
      </c>
      <c r="I1037" s="127"/>
      <c r="J1037" s="75" t="str">
        <f t="shared" si="252"/>
        <v/>
      </c>
      <c r="K1037" s="127"/>
      <c r="L1037" s="31">
        <v>1032</v>
      </c>
      <c r="M1037" s="31">
        <f t="shared" si="253"/>
        <v>345</v>
      </c>
      <c r="N1037" s="31">
        <f t="shared" si="248"/>
        <v>0</v>
      </c>
      <c r="O1037" s="31" t="str">
        <f>IF(LEN(Q1037)=0,"",DEC2HEX(MOD(HEX2DEC(INDEX(Assembler!$D$13:$D$512,M1037))+N1037,65536),4))</f>
        <v/>
      </c>
      <c r="P1037" s="78" t="str">
        <f t="shared" si="249"/>
        <v/>
      </c>
      <c r="Q1037" s="31" t="str">
        <f>INDEX(Assembler!$E$13:$G$512,M1037,N1037+1)</f>
        <v/>
      </c>
      <c r="R1037" s="81"/>
      <c r="S1037" s="31" t="str">
        <f t="shared" si="250"/>
        <v/>
      </c>
      <c r="T1037" s="31">
        <f t="shared" si="239"/>
        <v>1</v>
      </c>
      <c r="U1037" s="31" t="str">
        <f t="shared" si="242"/>
        <v/>
      </c>
      <c r="V1037" s="31" t="str">
        <f t="shared" si="243"/>
        <v/>
      </c>
      <c r="W1037" s="31" t="str">
        <f>IF(LEN(U1037)=0,"",SUM(T$5:T1037))</f>
        <v/>
      </c>
      <c r="X1037" s="31" t="str">
        <f t="shared" si="244"/>
        <v/>
      </c>
      <c r="Y1037" s="31" t="str">
        <f t="shared" si="251"/>
        <v/>
      </c>
    </row>
    <row r="1038" spans="1:25" x14ac:dyDescent="0.2">
      <c r="A1038" s="127"/>
      <c r="B1038" s="82" t="str">
        <f t="shared" si="240"/>
        <v/>
      </c>
      <c r="C1038" s="82" t="str">
        <f t="shared" si="241"/>
        <v/>
      </c>
      <c r="D1038" s="127"/>
      <c r="E1038" s="82" t="str">
        <f t="shared" si="245"/>
        <v/>
      </c>
      <c r="F1038" s="82" t="str">
        <f t="shared" si="246"/>
        <v/>
      </c>
      <c r="G1038" s="127"/>
      <c r="H1038" s="75" t="str">
        <f t="shared" si="247"/>
        <v/>
      </c>
      <c r="I1038" s="127"/>
      <c r="J1038" s="75" t="str">
        <f t="shared" si="252"/>
        <v/>
      </c>
      <c r="K1038" s="127"/>
      <c r="L1038" s="31">
        <v>1033</v>
      </c>
      <c r="M1038" s="31">
        <f t="shared" si="253"/>
        <v>345</v>
      </c>
      <c r="N1038" s="31">
        <f t="shared" si="248"/>
        <v>1</v>
      </c>
      <c r="O1038" s="31" t="str">
        <f>IF(LEN(Q1038)=0,"",DEC2HEX(MOD(HEX2DEC(INDEX(Assembler!$D$13:$D$512,M1038))+N1038,65536),4))</f>
        <v/>
      </c>
      <c r="P1038" s="78" t="str">
        <f t="shared" si="249"/>
        <v/>
      </c>
      <c r="Q1038" s="31" t="str">
        <f>INDEX(Assembler!$E$13:$G$512,M1038,N1038+1)</f>
        <v/>
      </c>
      <c r="R1038" s="81"/>
      <c r="S1038" s="31" t="str">
        <f t="shared" si="250"/>
        <v/>
      </c>
      <c r="T1038" s="31">
        <f t="shared" si="239"/>
        <v>1</v>
      </c>
      <c r="U1038" s="31" t="str">
        <f t="shared" si="242"/>
        <v/>
      </c>
      <c r="V1038" s="31" t="str">
        <f t="shared" si="243"/>
        <v/>
      </c>
      <c r="W1038" s="31" t="str">
        <f>IF(LEN(U1038)=0,"",SUM(T$5:T1038))</f>
        <v/>
      </c>
      <c r="X1038" s="31" t="str">
        <f t="shared" si="244"/>
        <v/>
      </c>
      <c r="Y1038" s="31" t="str">
        <f t="shared" si="251"/>
        <v/>
      </c>
    </row>
    <row r="1039" spans="1:25" x14ac:dyDescent="0.2">
      <c r="A1039" s="127"/>
      <c r="B1039" s="82" t="str">
        <f t="shared" si="240"/>
        <v/>
      </c>
      <c r="C1039" s="82" t="str">
        <f t="shared" si="241"/>
        <v/>
      </c>
      <c r="D1039" s="127"/>
      <c r="E1039" s="82" t="str">
        <f t="shared" si="245"/>
        <v/>
      </c>
      <c r="F1039" s="82" t="str">
        <f t="shared" si="246"/>
        <v/>
      </c>
      <c r="G1039" s="127"/>
      <c r="H1039" s="75" t="str">
        <f t="shared" si="247"/>
        <v/>
      </c>
      <c r="I1039" s="127"/>
      <c r="J1039" s="75" t="str">
        <f t="shared" si="252"/>
        <v/>
      </c>
      <c r="K1039" s="127"/>
      <c r="L1039" s="31">
        <v>1034</v>
      </c>
      <c r="M1039" s="31">
        <f t="shared" si="253"/>
        <v>345</v>
      </c>
      <c r="N1039" s="31">
        <f t="shared" si="248"/>
        <v>2</v>
      </c>
      <c r="O1039" s="31" t="str">
        <f>IF(LEN(Q1039)=0,"",DEC2HEX(MOD(HEX2DEC(INDEX(Assembler!$D$13:$D$512,M1039))+N1039,65536),4))</f>
        <v/>
      </c>
      <c r="P1039" s="78" t="str">
        <f t="shared" si="249"/>
        <v/>
      </c>
      <c r="Q1039" s="31" t="str">
        <f>INDEX(Assembler!$E$13:$G$512,M1039,N1039+1)</f>
        <v/>
      </c>
      <c r="R1039" s="81"/>
      <c r="S1039" s="31" t="str">
        <f t="shared" si="250"/>
        <v/>
      </c>
      <c r="T1039" s="31">
        <f t="shared" si="239"/>
        <v>1</v>
      </c>
      <c r="U1039" s="31" t="str">
        <f t="shared" si="242"/>
        <v/>
      </c>
      <c r="V1039" s="31" t="str">
        <f t="shared" si="243"/>
        <v/>
      </c>
      <c r="W1039" s="31" t="str">
        <f>IF(LEN(U1039)=0,"",SUM(T$5:T1039))</f>
        <v/>
      </c>
      <c r="X1039" s="31" t="str">
        <f t="shared" si="244"/>
        <v/>
      </c>
      <c r="Y1039" s="31" t="str">
        <f t="shared" si="251"/>
        <v/>
      </c>
    </row>
    <row r="1040" spans="1:25" x14ac:dyDescent="0.2">
      <c r="A1040" s="127"/>
      <c r="B1040" s="82" t="str">
        <f t="shared" si="240"/>
        <v/>
      </c>
      <c r="C1040" s="82" t="str">
        <f t="shared" si="241"/>
        <v/>
      </c>
      <c r="D1040" s="127"/>
      <c r="E1040" s="82" t="str">
        <f t="shared" si="245"/>
        <v/>
      </c>
      <c r="F1040" s="82" t="str">
        <f t="shared" si="246"/>
        <v/>
      </c>
      <c r="G1040" s="127"/>
      <c r="H1040" s="75" t="str">
        <f t="shared" si="247"/>
        <v/>
      </c>
      <c r="I1040" s="127"/>
      <c r="J1040" s="75" t="str">
        <f t="shared" si="252"/>
        <v/>
      </c>
      <c r="K1040" s="127"/>
      <c r="L1040" s="31">
        <v>1035</v>
      </c>
      <c r="M1040" s="31">
        <f t="shared" si="253"/>
        <v>346</v>
      </c>
      <c r="N1040" s="31">
        <f t="shared" si="248"/>
        <v>0</v>
      </c>
      <c r="O1040" s="31" t="str">
        <f>IF(LEN(Q1040)=0,"",DEC2HEX(MOD(HEX2DEC(INDEX(Assembler!$D$13:$D$512,M1040))+N1040,65536),4))</f>
        <v/>
      </c>
      <c r="P1040" s="78" t="str">
        <f t="shared" si="249"/>
        <v/>
      </c>
      <c r="Q1040" s="31" t="str">
        <f>INDEX(Assembler!$E$13:$G$512,M1040,N1040+1)</f>
        <v/>
      </c>
      <c r="R1040" s="81"/>
      <c r="S1040" s="31" t="str">
        <f t="shared" si="250"/>
        <v/>
      </c>
      <c r="T1040" s="31">
        <f t="shared" si="239"/>
        <v>1</v>
      </c>
      <c r="U1040" s="31" t="str">
        <f t="shared" si="242"/>
        <v/>
      </c>
      <c r="V1040" s="31" t="str">
        <f t="shared" si="243"/>
        <v/>
      </c>
      <c r="W1040" s="31" t="str">
        <f>IF(LEN(U1040)=0,"",SUM(T$5:T1040))</f>
        <v/>
      </c>
      <c r="X1040" s="31" t="str">
        <f t="shared" si="244"/>
        <v/>
      </c>
      <c r="Y1040" s="31" t="str">
        <f t="shared" si="251"/>
        <v/>
      </c>
    </row>
    <row r="1041" spans="1:25" x14ac:dyDescent="0.2">
      <c r="A1041" s="127"/>
      <c r="B1041" s="82" t="str">
        <f t="shared" si="240"/>
        <v/>
      </c>
      <c r="C1041" s="82" t="str">
        <f t="shared" si="241"/>
        <v/>
      </c>
      <c r="D1041" s="127"/>
      <c r="E1041" s="82" t="str">
        <f t="shared" si="245"/>
        <v/>
      </c>
      <c r="F1041" s="82" t="str">
        <f t="shared" si="246"/>
        <v/>
      </c>
      <c r="G1041" s="127"/>
      <c r="H1041" s="75" t="str">
        <f t="shared" si="247"/>
        <v/>
      </c>
      <c r="I1041" s="127"/>
      <c r="J1041" s="75" t="str">
        <f t="shared" si="252"/>
        <v/>
      </c>
      <c r="K1041" s="127"/>
      <c r="L1041" s="31">
        <v>1036</v>
      </c>
      <c r="M1041" s="31">
        <f t="shared" si="253"/>
        <v>346</v>
      </c>
      <c r="N1041" s="31">
        <f t="shared" si="248"/>
        <v>1</v>
      </c>
      <c r="O1041" s="31" t="str">
        <f>IF(LEN(Q1041)=0,"",DEC2HEX(MOD(HEX2DEC(INDEX(Assembler!$D$13:$D$512,M1041))+N1041,65536),4))</f>
        <v/>
      </c>
      <c r="P1041" s="78" t="str">
        <f t="shared" si="249"/>
        <v/>
      </c>
      <c r="Q1041" s="31" t="str">
        <f>INDEX(Assembler!$E$13:$G$512,M1041,N1041+1)</f>
        <v/>
      </c>
      <c r="R1041" s="81"/>
      <c r="S1041" s="31" t="str">
        <f t="shared" si="250"/>
        <v/>
      </c>
      <c r="T1041" s="31">
        <f t="shared" si="239"/>
        <v>1</v>
      </c>
      <c r="U1041" s="31" t="str">
        <f t="shared" si="242"/>
        <v/>
      </c>
      <c r="V1041" s="31" t="str">
        <f t="shared" si="243"/>
        <v/>
      </c>
      <c r="W1041" s="31" t="str">
        <f>IF(LEN(U1041)=0,"",SUM(T$5:T1041))</f>
        <v/>
      </c>
      <c r="X1041" s="31" t="str">
        <f t="shared" si="244"/>
        <v/>
      </c>
      <c r="Y1041" s="31" t="str">
        <f t="shared" si="251"/>
        <v/>
      </c>
    </row>
    <row r="1042" spans="1:25" x14ac:dyDescent="0.2">
      <c r="A1042" s="127"/>
      <c r="B1042" s="82" t="str">
        <f t="shared" si="240"/>
        <v/>
      </c>
      <c r="C1042" s="82" t="str">
        <f t="shared" si="241"/>
        <v/>
      </c>
      <c r="D1042" s="127"/>
      <c r="E1042" s="82" t="str">
        <f t="shared" si="245"/>
        <v/>
      </c>
      <c r="F1042" s="82" t="str">
        <f t="shared" si="246"/>
        <v/>
      </c>
      <c r="G1042" s="127"/>
      <c r="H1042" s="75" t="str">
        <f t="shared" si="247"/>
        <v/>
      </c>
      <c r="I1042" s="127"/>
      <c r="J1042" s="75" t="str">
        <f t="shared" si="252"/>
        <v/>
      </c>
      <c r="K1042" s="127"/>
      <c r="L1042" s="31">
        <v>1037</v>
      </c>
      <c r="M1042" s="31">
        <f t="shared" si="253"/>
        <v>346</v>
      </c>
      <c r="N1042" s="31">
        <f t="shared" si="248"/>
        <v>2</v>
      </c>
      <c r="O1042" s="31" t="str">
        <f>IF(LEN(Q1042)=0,"",DEC2HEX(MOD(HEX2DEC(INDEX(Assembler!$D$13:$D$512,M1042))+N1042,65536),4))</f>
        <v/>
      </c>
      <c r="P1042" s="78" t="str">
        <f t="shared" si="249"/>
        <v/>
      </c>
      <c r="Q1042" s="31" t="str">
        <f>INDEX(Assembler!$E$13:$G$512,M1042,N1042+1)</f>
        <v/>
      </c>
      <c r="R1042" s="81"/>
      <c r="S1042" s="31" t="str">
        <f t="shared" si="250"/>
        <v/>
      </c>
      <c r="T1042" s="31">
        <f t="shared" ref="T1042:T1105" si="254">IF(LEN(S1042)=0,1,IF(S1042-1=S1041,IF(L1042&lt;16,0,IF(SUM(T1027:T1041)=0,1,0)),1))</f>
        <v>1</v>
      </c>
      <c r="U1042" s="31" t="str">
        <f t="shared" si="242"/>
        <v/>
      </c>
      <c r="V1042" s="31" t="str">
        <f t="shared" si="243"/>
        <v/>
      </c>
      <c r="W1042" s="31" t="str">
        <f>IF(LEN(U1042)=0,"",SUM(T$5:T1042))</f>
        <v/>
      </c>
      <c r="X1042" s="31" t="str">
        <f t="shared" si="244"/>
        <v/>
      </c>
      <c r="Y1042" s="31" t="str">
        <f t="shared" si="251"/>
        <v/>
      </c>
    </row>
    <row r="1043" spans="1:25" x14ac:dyDescent="0.2">
      <c r="A1043" s="127"/>
      <c r="B1043" s="82" t="str">
        <f t="shared" si="240"/>
        <v/>
      </c>
      <c r="C1043" s="82" t="str">
        <f t="shared" si="241"/>
        <v/>
      </c>
      <c r="D1043" s="127"/>
      <c r="E1043" s="82" t="str">
        <f t="shared" si="245"/>
        <v/>
      </c>
      <c r="F1043" s="82" t="str">
        <f t="shared" si="246"/>
        <v/>
      </c>
      <c r="G1043" s="127"/>
      <c r="H1043" s="75" t="str">
        <f t="shared" si="247"/>
        <v/>
      </c>
      <c r="I1043" s="127"/>
      <c r="J1043" s="75" t="str">
        <f t="shared" si="252"/>
        <v/>
      </c>
      <c r="K1043" s="127"/>
      <c r="L1043" s="31">
        <v>1038</v>
      </c>
      <c r="M1043" s="31">
        <f t="shared" si="253"/>
        <v>347</v>
      </c>
      <c r="N1043" s="31">
        <f t="shared" si="248"/>
        <v>0</v>
      </c>
      <c r="O1043" s="31" t="str">
        <f>IF(LEN(Q1043)=0,"",DEC2HEX(MOD(HEX2DEC(INDEX(Assembler!$D$13:$D$512,M1043))+N1043,65536),4))</f>
        <v/>
      </c>
      <c r="P1043" s="78" t="str">
        <f t="shared" si="249"/>
        <v/>
      </c>
      <c r="Q1043" s="31" t="str">
        <f>INDEX(Assembler!$E$13:$G$512,M1043,N1043+1)</f>
        <v/>
      </c>
      <c r="R1043" s="81"/>
      <c r="S1043" s="31" t="str">
        <f t="shared" si="250"/>
        <v/>
      </c>
      <c r="T1043" s="31">
        <f t="shared" si="254"/>
        <v>1</v>
      </c>
      <c r="U1043" s="31" t="str">
        <f t="shared" si="242"/>
        <v/>
      </c>
      <c r="V1043" s="31" t="str">
        <f t="shared" si="243"/>
        <v/>
      </c>
      <c r="W1043" s="31" t="str">
        <f>IF(LEN(U1043)=0,"",SUM(T$5:T1043))</f>
        <v/>
      </c>
      <c r="X1043" s="31" t="str">
        <f t="shared" si="244"/>
        <v/>
      </c>
      <c r="Y1043" s="31" t="str">
        <f t="shared" si="251"/>
        <v/>
      </c>
    </row>
    <row r="1044" spans="1:25" x14ac:dyDescent="0.2">
      <c r="A1044" s="127"/>
      <c r="B1044" s="82" t="str">
        <f t="shared" si="240"/>
        <v/>
      </c>
      <c r="C1044" s="82" t="str">
        <f t="shared" si="241"/>
        <v/>
      </c>
      <c r="D1044" s="127"/>
      <c r="E1044" s="82" t="str">
        <f t="shared" si="245"/>
        <v/>
      </c>
      <c r="F1044" s="82" t="str">
        <f t="shared" si="246"/>
        <v/>
      </c>
      <c r="G1044" s="127"/>
      <c r="H1044" s="75" t="str">
        <f t="shared" si="247"/>
        <v/>
      </c>
      <c r="I1044" s="127"/>
      <c r="J1044" s="75" t="str">
        <f t="shared" si="252"/>
        <v/>
      </c>
      <c r="K1044" s="127"/>
      <c r="L1044" s="31">
        <v>1039</v>
      </c>
      <c r="M1044" s="31">
        <f t="shared" si="253"/>
        <v>347</v>
      </c>
      <c r="N1044" s="31">
        <f t="shared" si="248"/>
        <v>1</v>
      </c>
      <c r="O1044" s="31" t="str">
        <f>IF(LEN(Q1044)=0,"",DEC2HEX(MOD(HEX2DEC(INDEX(Assembler!$D$13:$D$512,M1044))+N1044,65536),4))</f>
        <v/>
      </c>
      <c r="P1044" s="78" t="str">
        <f t="shared" si="249"/>
        <v/>
      </c>
      <c r="Q1044" s="31" t="str">
        <f>INDEX(Assembler!$E$13:$G$512,M1044,N1044+1)</f>
        <v/>
      </c>
      <c r="R1044" s="81"/>
      <c r="S1044" s="31" t="str">
        <f t="shared" si="250"/>
        <v/>
      </c>
      <c r="T1044" s="31">
        <f t="shared" si="254"/>
        <v>1</v>
      </c>
      <c r="U1044" s="31" t="str">
        <f t="shared" si="242"/>
        <v/>
      </c>
      <c r="V1044" s="31" t="str">
        <f t="shared" si="243"/>
        <v/>
      </c>
      <c r="W1044" s="31" t="str">
        <f>IF(LEN(U1044)=0,"",SUM(T$5:T1044))</f>
        <v/>
      </c>
      <c r="X1044" s="31" t="str">
        <f t="shared" si="244"/>
        <v/>
      </c>
      <c r="Y1044" s="31" t="str">
        <f t="shared" si="251"/>
        <v/>
      </c>
    </row>
    <row r="1045" spans="1:25" x14ac:dyDescent="0.2">
      <c r="A1045" s="127"/>
      <c r="B1045" s="82" t="str">
        <f t="shared" si="240"/>
        <v/>
      </c>
      <c r="C1045" s="82" t="str">
        <f t="shared" si="241"/>
        <v/>
      </c>
      <c r="D1045" s="127"/>
      <c r="E1045" s="82" t="str">
        <f t="shared" si="245"/>
        <v/>
      </c>
      <c r="F1045" s="82" t="str">
        <f t="shared" si="246"/>
        <v/>
      </c>
      <c r="G1045" s="127"/>
      <c r="H1045" s="75" t="str">
        <f t="shared" si="247"/>
        <v/>
      </c>
      <c r="I1045" s="127"/>
      <c r="J1045" s="75" t="str">
        <f t="shared" si="252"/>
        <v/>
      </c>
      <c r="K1045" s="127"/>
      <c r="L1045" s="31">
        <v>1040</v>
      </c>
      <c r="M1045" s="31">
        <f t="shared" si="253"/>
        <v>347</v>
      </c>
      <c r="N1045" s="31">
        <f t="shared" si="248"/>
        <v>2</v>
      </c>
      <c r="O1045" s="31" t="str">
        <f>IF(LEN(Q1045)=0,"",DEC2HEX(MOD(HEX2DEC(INDEX(Assembler!$D$13:$D$512,M1045))+N1045,65536),4))</f>
        <v/>
      </c>
      <c r="P1045" s="78" t="str">
        <f t="shared" si="249"/>
        <v/>
      </c>
      <c r="Q1045" s="31" t="str">
        <f>INDEX(Assembler!$E$13:$G$512,M1045,N1045+1)</f>
        <v/>
      </c>
      <c r="R1045" s="81"/>
      <c r="S1045" s="31" t="str">
        <f t="shared" si="250"/>
        <v/>
      </c>
      <c r="T1045" s="31">
        <f t="shared" si="254"/>
        <v>1</v>
      </c>
      <c r="U1045" s="31" t="str">
        <f t="shared" si="242"/>
        <v/>
      </c>
      <c r="V1045" s="31" t="str">
        <f t="shared" si="243"/>
        <v/>
      </c>
      <c r="W1045" s="31" t="str">
        <f>IF(LEN(U1045)=0,"",SUM(T$5:T1045))</f>
        <v/>
      </c>
      <c r="X1045" s="31" t="str">
        <f t="shared" si="244"/>
        <v/>
      </c>
      <c r="Y1045" s="31" t="str">
        <f t="shared" si="251"/>
        <v/>
      </c>
    </row>
    <row r="1046" spans="1:25" x14ac:dyDescent="0.2">
      <c r="A1046" s="127"/>
      <c r="B1046" s="82" t="str">
        <f t="shared" si="240"/>
        <v/>
      </c>
      <c r="C1046" s="82" t="str">
        <f t="shared" si="241"/>
        <v/>
      </c>
      <c r="D1046" s="127"/>
      <c r="E1046" s="82" t="str">
        <f t="shared" si="245"/>
        <v/>
      </c>
      <c r="F1046" s="82" t="str">
        <f t="shared" si="246"/>
        <v/>
      </c>
      <c r="G1046" s="127"/>
      <c r="H1046" s="75" t="str">
        <f t="shared" si="247"/>
        <v/>
      </c>
      <c r="I1046" s="127"/>
      <c r="J1046" s="75" t="str">
        <f t="shared" si="252"/>
        <v/>
      </c>
      <c r="K1046" s="127"/>
      <c r="L1046" s="31">
        <v>1041</v>
      </c>
      <c r="M1046" s="31">
        <f t="shared" si="253"/>
        <v>348</v>
      </c>
      <c r="N1046" s="31">
        <f t="shared" si="248"/>
        <v>0</v>
      </c>
      <c r="O1046" s="31" t="str">
        <f>IF(LEN(Q1046)=0,"",DEC2HEX(MOD(HEX2DEC(INDEX(Assembler!$D$13:$D$512,M1046))+N1046,65536),4))</f>
        <v/>
      </c>
      <c r="P1046" s="78" t="str">
        <f t="shared" si="249"/>
        <v/>
      </c>
      <c r="Q1046" s="31" t="str">
        <f>INDEX(Assembler!$E$13:$G$512,M1046,N1046+1)</f>
        <v/>
      </c>
      <c r="R1046" s="81"/>
      <c r="S1046" s="31" t="str">
        <f t="shared" si="250"/>
        <v/>
      </c>
      <c r="T1046" s="31">
        <f t="shared" si="254"/>
        <v>1</v>
      </c>
      <c r="U1046" s="31" t="str">
        <f t="shared" si="242"/>
        <v/>
      </c>
      <c r="V1046" s="31" t="str">
        <f t="shared" si="243"/>
        <v/>
      </c>
      <c r="W1046" s="31" t="str">
        <f>IF(LEN(U1046)=0,"",SUM(T$5:T1046))</f>
        <v/>
      </c>
      <c r="X1046" s="31" t="str">
        <f t="shared" si="244"/>
        <v/>
      </c>
      <c r="Y1046" s="31" t="str">
        <f t="shared" si="251"/>
        <v/>
      </c>
    </row>
    <row r="1047" spans="1:25" x14ac:dyDescent="0.2">
      <c r="A1047" s="127"/>
      <c r="B1047" s="82" t="str">
        <f t="shared" si="240"/>
        <v/>
      </c>
      <c r="C1047" s="82" t="str">
        <f t="shared" si="241"/>
        <v/>
      </c>
      <c r="D1047" s="127"/>
      <c r="E1047" s="82" t="str">
        <f t="shared" si="245"/>
        <v/>
      </c>
      <c r="F1047" s="82" t="str">
        <f t="shared" si="246"/>
        <v/>
      </c>
      <c r="G1047" s="127"/>
      <c r="H1047" s="75" t="str">
        <f t="shared" si="247"/>
        <v/>
      </c>
      <c r="I1047" s="127"/>
      <c r="J1047" s="75" t="str">
        <f t="shared" si="252"/>
        <v/>
      </c>
      <c r="K1047" s="127"/>
      <c r="L1047" s="31">
        <v>1042</v>
      </c>
      <c r="M1047" s="31">
        <f t="shared" si="253"/>
        <v>348</v>
      </c>
      <c r="N1047" s="31">
        <f t="shared" si="248"/>
        <v>1</v>
      </c>
      <c r="O1047" s="31" t="str">
        <f>IF(LEN(Q1047)=0,"",DEC2HEX(MOD(HEX2DEC(INDEX(Assembler!$D$13:$D$512,M1047))+N1047,65536),4))</f>
        <v/>
      </c>
      <c r="P1047" s="78" t="str">
        <f t="shared" si="249"/>
        <v/>
      </c>
      <c r="Q1047" s="31" t="str">
        <f>INDEX(Assembler!$E$13:$G$512,M1047,N1047+1)</f>
        <v/>
      </c>
      <c r="R1047" s="81"/>
      <c r="S1047" s="31" t="str">
        <f t="shared" si="250"/>
        <v/>
      </c>
      <c r="T1047" s="31">
        <f t="shared" si="254"/>
        <v>1</v>
      </c>
      <c r="U1047" s="31" t="str">
        <f t="shared" si="242"/>
        <v/>
      </c>
      <c r="V1047" s="31" t="str">
        <f t="shared" si="243"/>
        <v/>
      </c>
      <c r="W1047" s="31" t="str">
        <f>IF(LEN(U1047)=0,"",SUM(T$5:T1047))</f>
        <v/>
      </c>
      <c r="X1047" s="31" t="str">
        <f t="shared" si="244"/>
        <v/>
      </c>
      <c r="Y1047" s="31" t="str">
        <f t="shared" si="251"/>
        <v/>
      </c>
    </row>
    <row r="1048" spans="1:25" x14ac:dyDescent="0.2">
      <c r="A1048" s="127"/>
      <c r="B1048" s="82" t="str">
        <f t="shared" si="240"/>
        <v/>
      </c>
      <c r="C1048" s="82" t="str">
        <f t="shared" si="241"/>
        <v/>
      </c>
      <c r="D1048" s="127"/>
      <c r="E1048" s="82" t="str">
        <f t="shared" si="245"/>
        <v/>
      </c>
      <c r="F1048" s="82" t="str">
        <f t="shared" si="246"/>
        <v/>
      </c>
      <c r="G1048" s="127"/>
      <c r="H1048" s="75" t="str">
        <f t="shared" si="247"/>
        <v/>
      </c>
      <c r="I1048" s="127"/>
      <c r="J1048" s="75" t="str">
        <f t="shared" si="252"/>
        <v/>
      </c>
      <c r="K1048" s="127"/>
      <c r="L1048" s="31">
        <v>1043</v>
      </c>
      <c r="M1048" s="31">
        <f t="shared" si="253"/>
        <v>348</v>
      </c>
      <c r="N1048" s="31">
        <f t="shared" si="248"/>
        <v>2</v>
      </c>
      <c r="O1048" s="31" t="str">
        <f>IF(LEN(Q1048)=0,"",DEC2HEX(MOD(HEX2DEC(INDEX(Assembler!$D$13:$D$512,M1048))+N1048,65536),4))</f>
        <v/>
      </c>
      <c r="P1048" s="78" t="str">
        <f t="shared" si="249"/>
        <v/>
      </c>
      <c r="Q1048" s="31" t="str">
        <f>INDEX(Assembler!$E$13:$G$512,M1048,N1048+1)</f>
        <v/>
      </c>
      <c r="R1048" s="81"/>
      <c r="S1048" s="31" t="str">
        <f t="shared" si="250"/>
        <v/>
      </c>
      <c r="T1048" s="31">
        <f t="shared" si="254"/>
        <v>1</v>
      </c>
      <c r="U1048" s="31" t="str">
        <f t="shared" si="242"/>
        <v/>
      </c>
      <c r="V1048" s="31" t="str">
        <f t="shared" si="243"/>
        <v/>
      </c>
      <c r="W1048" s="31" t="str">
        <f>IF(LEN(U1048)=0,"",SUM(T$5:T1048))</f>
        <v/>
      </c>
      <c r="X1048" s="31" t="str">
        <f t="shared" si="244"/>
        <v/>
      </c>
      <c r="Y1048" s="31" t="str">
        <f t="shared" si="251"/>
        <v/>
      </c>
    </row>
    <row r="1049" spans="1:25" x14ac:dyDescent="0.2">
      <c r="A1049" s="127"/>
      <c r="B1049" s="82" t="str">
        <f t="shared" si="240"/>
        <v/>
      </c>
      <c r="C1049" s="82" t="str">
        <f t="shared" si="241"/>
        <v/>
      </c>
      <c r="D1049" s="127"/>
      <c r="E1049" s="82" t="str">
        <f t="shared" si="245"/>
        <v/>
      </c>
      <c r="F1049" s="82" t="str">
        <f t="shared" si="246"/>
        <v/>
      </c>
      <c r="G1049" s="127"/>
      <c r="H1049" s="75" t="str">
        <f t="shared" si="247"/>
        <v/>
      </c>
      <c r="I1049" s="127"/>
      <c r="J1049" s="75" t="str">
        <f t="shared" si="252"/>
        <v/>
      </c>
      <c r="K1049" s="127"/>
      <c r="L1049" s="31">
        <v>1044</v>
      </c>
      <c r="M1049" s="31">
        <f t="shared" si="253"/>
        <v>349</v>
      </c>
      <c r="N1049" s="31">
        <f t="shared" si="248"/>
        <v>0</v>
      </c>
      <c r="O1049" s="31" t="str">
        <f>IF(LEN(Q1049)=0,"",DEC2HEX(MOD(HEX2DEC(INDEX(Assembler!$D$13:$D$512,M1049))+N1049,65536),4))</f>
        <v/>
      </c>
      <c r="P1049" s="78" t="str">
        <f t="shared" si="249"/>
        <v/>
      </c>
      <c r="Q1049" s="31" t="str">
        <f>INDEX(Assembler!$E$13:$G$512,M1049,N1049+1)</f>
        <v/>
      </c>
      <c r="R1049" s="81"/>
      <c r="S1049" s="31" t="str">
        <f t="shared" si="250"/>
        <v/>
      </c>
      <c r="T1049" s="31">
        <f t="shared" si="254"/>
        <v>1</v>
      </c>
      <c r="U1049" s="31" t="str">
        <f t="shared" si="242"/>
        <v/>
      </c>
      <c r="V1049" s="31" t="str">
        <f t="shared" si="243"/>
        <v/>
      </c>
      <c r="W1049" s="31" t="str">
        <f>IF(LEN(U1049)=0,"",SUM(T$5:T1049))</f>
        <v/>
      </c>
      <c r="X1049" s="31" t="str">
        <f t="shared" si="244"/>
        <v/>
      </c>
      <c r="Y1049" s="31" t="str">
        <f t="shared" si="251"/>
        <v/>
      </c>
    </row>
    <row r="1050" spans="1:25" x14ac:dyDescent="0.2">
      <c r="A1050" s="127"/>
      <c r="B1050" s="82" t="str">
        <f t="shared" si="240"/>
        <v/>
      </c>
      <c r="C1050" s="82" t="str">
        <f t="shared" si="241"/>
        <v/>
      </c>
      <c r="D1050" s="127"/>
      <c r="E1050" s="82" t="str">
        <f t="shared" si="245"/>
        <v/>
      </c>
      <c r="F1050" s="82" t="str">
        <f t="shared" si="246"/>
        <v/>
      </c>
      <c r="G1050" s="127"/>
      <c r="H1050" s="75" t="str">
        <f t="shared" si="247"/>
        <v/>
      </c>
      <c r="I1050" s="127"/>
      <c r="J1050" s="75" t="str">
        <f t="shared" si="252"/>
        <v/>
      </c>
      <c r="K1050" s="127"/>
      <c r="L1050" s="31">
        <v>1045</v>
      </c>
      <c r="M1050" s="31">
        <f t="shared" si="253"/>
        <v>349</v>
      </c>
      <c r="N1050" s="31">
        <f t="shared" si="248"/>
        <v>1</v>
      </c>
      <c r="O1050" s="31" t="str">
        <f>IF(LEN(Q1050)=0,"",DEC2HEX(MOD(HEX2DEC(INDEX(Assembler!$D$13:$D$512,M1050))+N1050,65536),4))</f>
        <v/>
      </c>
      <c r="P1050" s="78" t="str">
        <f t="shared" si="249"/>
        <v/>
      </c>
      <c r="Q1050" s="31" t="str">
        <f>INDEX(Assembler!$E$13:$G$512,M1050,N1050+1)</f>
        <v/>
      </c>
      <c r="R1050" s="81"/>
      <c r="S1050" s="31" t="str">
        <f t="shared" si="250"/>
        <v/>
      </c>
      <c r="T1050" s="31">
        <f t="shared" si="254"/>
        <v>1</v>
      </c>
      <c r="U1050" s="31" t="str">
        <f t="shared" si="242"/>
        <v/>
      </c>
      <c r="V1050" s="31" t="str">
        <f t="shared" si="243"/>
        <v/>
      </c>
      <c r="W1050" s="31" t="str">
        <f>IF(LEN(U1050)=0,"",SUM(T$5:T1050))</f>
        <v/>
      </c>
      <c r="X1050" s="31" t="str">
        <f t="shared" si="244"/>
        <v/>
      </c>
      <c r="Y1050" s="31" t="str">
        <f t="shared" si="251"/>
        <v/>
      </c>
    </row>
    <row r="1051" spans="1:25" x14ac:dyDescent="0.2">
      <c r="A1051" s="127"/>
      <c r="B1051" s="82" t="str">
        <f t="shared" si="240"/>
        <v/>
      </c>
      <c r="C1051" s="82" t="str">
        <f t="shared" si="241"/>
        <v/>
      </c>
      <c r="D1051" s="127"/>
      <c r="E1051" s="82" t="str">
        <f t="shared" si="245"/>
        <v/>
      </c>
      <c r="F1051" s="82" t="str">
        <f t="shared" si="246"/>
        <v/>
      </c>
      <c r="G1051" s="127"/>
      <c r="H1051" s="75" t="str">
        <f t="shared" si="247"/>
        <v/>
      </c>
      <c r="I1051" s="127"/>
      <c r="J1051" s="75" t="str">
        <f t="shared" si="252"/>
        <v/>
      </c>
      <c r="K1051" s="127"/>
      <c r="L1051" s="31">
        <v>1046</v>
      </c>
      <c r="M1051" s="31">
        <f t="shared" si="253"/>
        <v>349</v>
      </c>
      <c r="N1051" s="31">
        <f t="shared" si="248"/>
        <v>2</v>
      </c>
      <c r="O1051" s="31" t="str">
        <f>IF(LEN(Q1051)=0,"",DEC2HEX(MOD(HEX2DEC(INDEX(Assembler!$D$13:$D$512,M1051))+N1051,65536),4))</f>
        <v/>
      </c>
      <c r="P1051" s="78" t="str">
        <f t="shared" si="249"/>
        <v/>
      </c>
      <c r="Q1051" s="31" t="str">
        <f>INDEX(Assembler!$E$13:$G$512,M1051,N1051+1)</f>
        <v/>
      </c>
      <c r="R1051" s="81"/>
      <c r="S1051" s="31" t="str">
        <f t="shared" si="250"/>
        <v/>
      </c>
      <c r="T1051" s="31">
        <f t="shared" si="254"/>
        <v>1</v>
      </c>
      <c r="U1051" s="31" t="str">
        <f t="shared" si="242"/>
        <v/>
      </c>
      <c r="V1051" s="31" t="str">
        <f t="shared" si="243"/>
        <v/>
      </c>
      <c r="W1051" s="31" t="str">
        <f>IF(LEN(U1051)=0,"",SUM(T$5:T1051))</f>
        <v/>
      </c>
      <c r="X1051" s="31" t="str">
        <f t="shared" si="244"/>
        <v/>
      </c>
      <c r="Y1051" s="31" t="str">
        <f t="shared" si="251"/>
        <v/>
      </c>
    </row>
    <row r="1052" spans="1:25" x14ac:dyDescent="0.2">
      <c r="A1052" s="127"/>
      <c r="B1052" s="82" t="str">
        <f t="shared" si="240"/>
        <v/>
      </c>
      <c r="C1052" s="82" t="str">
        <f t="shared" si="241"/>
        <v/>
      </c>
      <c r="D1052" s="127"/>
      <c r="E1052" s="82" t="str">
        <f t="shared" si="245"/>
        <v/>
      </c>
      <c r="F1052" s="82" t="str">
        <f t="shared" si="246"/>
        <v/>
      </c>
      <c r="G1052" s="127"/>
      <c r="H1052" s="75" t="str">
        <f t="shared" si="247"/>
        <v/>
      </c>
      <c r="I1052" s="127"/>
      <c r="J1052" s="75" t="str">
        <f t="shared" si="252"/>
        <v/>
      </c>
      <c r="K1052" s="127"/>
      <c r="L1052" s="31">
        <v>1047</v>
      </c>
      <c r="M1052" s="31">
        <f t="shared" si="253"/>
        <v>350</v>
      </c>
      <c r="N1052" s="31">
        <f t="shared" si="248"/>
        <v>0</v>
      </c>
      <c r="O1052" s="31" t="str">
        <f>IF(LEN(Q1052)=0,"",DEC2HEX(MOD(HEX2DEC(INDEX(Assembler!$D$13:$D$512,M1052))+N1052,65536),4))</f>
        <v/>
      </c>
      <c r="P1052" s="78" t="str">
        <f t="shared" si="249"/>
        <v/>
      </c>
      <c r="Q1052" s="31" t="str">
        <f>INDEX(Assembler!$E$13:$G$512,M1052,N1052+1)</f>
        <v/>
      </c>
      <c r="R1052" s="81"/>
      <c r="S1052" s="31" t="str">
        <f t="shared" si="250"/>
        <v/>
      </c>
      <c r="T1052" s="31">
        <f t="shared" si="254"/>
        <v>1</v>
      </c>
      <c r="U1052" s="31" t="str">
        <f t="shared" si="242"/>
        <v/>
      </c>
      <c r="V1052" s="31" t="str">
        <f t="shared" si="243"/>
        <v/>
      </c>
      <c r="W1052" s="31" t="str">
        <f>IF(LEN(U1052)=0,"",SUM(T$5:T1052))</f>
        <v/>
      </c>
      <c r="X1052" s="31" t="str">
        <f t="shared" si="244"/>
        <v/>
      </c>
      <c r="Y1052" s="31" t="str">
        <f t="shared" si="251"/>
        <v/>
      </c>
    </row>
    <row r="1053" spans="1:25" x14ac:dyDescent="0.2">
      <c r="A1053" s="127"/>
      <c r="B1053" s="82" t="str">
        <f t="shared" si="240"/>
        <v/>
      </c>
      <c r="C1053" s="82" t="str">
        <f t="shared" si="241"/>
        <v/>
      </c>
      <c r="D1053" s="127"/>
      <c r="E1053" s="82" t="str">
        <f t="shared" si="245"/>
        <v/>
      </c>
      <c r="F1053" s="82" t="str">
        <f t="shared" si="246"/>
        <v/>
      </c>
      <c r="G1053" s="127"/>
      <c r="H1053" s="75" t="str">
        <f t="shared" si="247"/>
        <v/>
      </c>
      <c r="I1053" s="127"/>
      <c r="J1053" s="75" t="str">
        <f t="shared" si="252"/>
        <v/>
      </c>
      <c r="K1053" s="127"/>
      <c r="L1053" s="31">
        <v>1048</v>
      </c>
      <c r="M1053" s="31">
        <f t="shared" si="253"/>
        <v>350</v>
      </c>
      <c r="N1053" s="31">
        <f t="shared" si="248"/>
        <v>1</v>
      </c>
      <c r="O1053" s="31" t="str">
        <f>IF(LEN(Q1053)=0,"",DEC2HEX(MOD(HEX2DEC(INDEX(Assembler!$D$13:$D$512,M1053))+N1053,65536),4))</f>
        <v/>
      </c>
      <c r="P1053" s="78" t="str">
        <f t="shared" si="249"/>
        <v/>
      </c>
      <c r="Q1053" s="31" t="str">
        <f>INDEX(Assembler!$E$13:$G$512,M1053,N1053+1)</f>
        <v/>
      </c>
      <c r="R1053" s="81"/>
      <c r="S1053" s="31" t="str">
        <f t="shared" si="250"/>
        <v/>
      </c>
      <c r="T1053" s="31">
        <f t="shared" si="254"/>
        <v>1</v>
      </c>
      <c r="U1053" s="31" t="str">
        <f t="shared" si="242"/>
        <v/>
      </c>
      <c r="V1053" s="31" t="str">
        <f t="shared" si="243"/>
        <v/>
      </c>
      <c r="W1053" s="31" t="str">
        <f>IF(LEN(U1053)=0,"",SUM(T$5:T1053))</f>
        <v/>
      </c>
      <c r="X1053" s="31" t="str">
        <f t="shared" si="244"/>
        <v/>
      </c>
      <c r="Y1053" s="31" t="str">
        <f t="shared" si="251"/>
        <v/>
      </c>
    </row>
    <row r="1054" spans="1:25" x14ac:dyDescent="0.2">
      <c r="A1054" s="127"/>
      <c r="B1054" s="82" t="str">
        <f t="shared" si="240"/>
        <v/>
      </c>
      <c r="C1054" s="82" t="str">
        <f t="shared" si="241"/>
        <v/>
      </c>
      <c r="D1054" s="127"/>
      <c r="E1054" s="82" t="str">
        <f t="shared" si="245"/>
        <v/>
      </c>
      <c r="F1054" s="82" t="str">
        <f t="shared" si="246"/>
        <v/>
      </c>
      <c r="G1054" s="127"/>
      <c r="H1054" s="75" t="str">
        <f t="shared" si="247"/>
        <v/>
      </c>
      <c r="I1054" s="127"/>
      <c r="J1054" s="75" t="str">
        <f t="shared" si="252"/>
        <v/>
      </c>
      <c r="K1054" s="127"/>
      <c r="L1054" s="31">
        <v>1049</v>
      </c>
      <c r="M1054" s="31">
        <f t="shared" si="253"/>
        <v>350</v>
      </c>
      <c r="N1054" s="31">
        <f t="shared" si="248"/>
        <v>2</v>
      </c>
      <c r="O1054" s="31" t="str">
        <f>IF(LEN(Q1054)=0,"",DEC2HEX(MOD(HEX2DEC(INDEX(Assembler!$D$13:$D$512,M1054))+N1054,65536),4))</f>
        <v/>
      </c>
      <c r="P1054" s="78" t="str">
        <f t="shared" si="249"/>
        <v/>
      </c>
      <c r="Q1054" s="31" t="str">
        <f>INDEX(Assembler!$E$13:$G$512,M1054,N1054+1)</f>
        <v/>
      </c>
      <c r="R1054" s="81"/>
      <c r="S1054" s="31" t="str">
        <f t="shared" si="250"/>
        <v/>
      </c>
      <c r="T1054" s="31">
        <f t="shared" si="254"/>
        <v>1</v>
      </c>
      <c r="U1054" s="31" t="str">
        <f t="shared" si="242"/>
        <v/>
      </c>
      <c r="V1054" s="31" t="str">
        <f t="shared" si="243"/>
        <v/>
      </c>
      <c r="W1054" s="31" t="str">
        <f>IF(LEN(U1054)=0,"",SUM(T$5:T1054))</f>
        <v/>
      </c>
      <c r="X1054" s="31" t="str">
        <f t="shared" si="244"/>
        <v/>
      </c>
      <c r="Y1054" s="31" t="str">
        <f t="shared" si="251"/>
        <v/>
      </c>
    </row>
    <row r="1055" spans="1:25" x14ac:dyDescent="0.2">
      <c r="A1055" s="127"/>
      <c r="B1055" s="82" t="str">
        <f t="shared" si="240"/>
        <v/>
      </c>
      <c r="C1055" s="82" t="str">
        <f t="shared" si="241"/>
        <v/>
      </c>
      <c r="D1055" s="127"/>
      <c r="E1055" s="82" t="str">
        <f t="shared" si="245"/>
        <v/>
      </c>
      <c r="F1055" s="82" t="str">
        <f t="shared" si="246"/>
        <v/>
      </c>
      <c r="G1055" s="127"/>
      <c r="H1055" s="75" t="str">
        <f t="shared" si="247"/>
        <v/>
      </c>
      <c r="I1055" s="127"/>
      <c r="J1055" s="75" t="str">
        <f t="shared" si="252"/>
        <v/>
      </c>
      <c r="K1055" s="127"/>
      <c r="L1055" s="31">
        <v>1050</v>
      </c>
      <c r="M1055" s="31">
        <f t="shared" si="253"/>
        <v>351</v>
      </c>
      <c r="N1055" s="31">
        <f t="shared" si="248"/>
        <v>0</v>
      </c>
      <c r="O1055" s="31" t="str">
        <f>IF(LEN(Q1055)=0,"",DEC2HEX(MOD(HEX2DEC(INDEX(Assembler!$D$13:$D$512,M1055))+N1055,65536),4))</f>
        <v/>
      </c>
      <c r="P1055" s="78" t="str">
        <f t="shared" si="249"/>
        <v/>
      </c>
      <c r="Q1055" s="31" t="str">
        <f>INDEX(Assembler!$E$13:$G$512,M1055,N1055+1)</f>
        <v/>
      </c>
      <c r="R1055" s="81"/>
      <c r="S1055" s="31" t="str">
        <f t="shared" si="250"/>
        <v/>
      </c>
      <c r="T1055" s="31">
        <f t="shared" si="254"/>
        <v>1</v>
      </c>
      <c r="U1055" s="31" t="str">
        <f t="shared" si="242"/>
        <v/>
      </c>
      <c r="V1055" s="31" t="str">
        <f t="shared" si="243"/>
        <v/>
      </c>
      <c r="W1055" s="31" t="str">
        <f>IF(LEN(U1055)=0,"",SUM(T$5:T1055))</f>
        <v/>
      </c>
      <c r="X1055" s="31" t="str">
        <f t="shared" si="244"/>
        <v/>
      </c>
      <c r="Y1055" s="31" t="str">
        <f t="shared" si="251"/>
        <v/>
      </c>
    </row>
    <row r="1056" spans="1:25" x14ac:dyDescent="0.2">
      <c r="A1056" s="127"/>
      <c r="B1056" s="82" t="str">
        <f t="shared" si="240"/>
        <v/>
      </c>
      <c r="C1056" s="82" t="str">
        <f t="shared" si="241"/>
        <v/>
      </c>
      <c r="D1056" s="127"/>
      <c r="E1056" s="82" t="str">
        <f t="shared" si="245"/>
        <v/>
      </c>
      <c r="F1056" s="82" t="str">
        <f t="shared" si="246"/>
        <v/>
      </c>
      <c r="G1056" s="127"/>
      <c r="H1056" s="75" t="str">
        <f t="shared" si="247"/>
        <v/>
      </c>
      <c r="I1056" s="127"/>
      <c r="J1056" s="75" t="str">
        <f t="shared" si="252"/>
        <v/>
      </c>
      <c r="K1056" s="127"/>
      <c r="L1056" s="31">
        <v>1051</v>
      </c>
      <c r="M1056" s="31">
        <f t="shared" si="253"/>
        <v>351</v>
      </c>
      <c r="N1056" s="31">
        <f t="shared" si="248"/>
        <v>1</v>
      </c>
      <c r="O1056" s="31" t="str">
        <f>IF(LEN(Q1056)=0,"",DEC2HEX(MOD(HEX2DEC(INDEX(Assembler!$D$13:$D$512,M1056))+N1056,65536),4))</f>
        <v/>
      </c>
      <c r="P1056" s="78" t="str">
        <f t="shared" si="249"/>
        <v/>
      </c>
      <c r="Q1056" s="31" t="str">
        <f>INDEX(Assembler!$E$13:$G$512,M1056,N1056+1)</f>
        <v/>
      </c>
      <c r="R1056" s="81"/>
      <c r="S1056" s="31" t="str">
        <f t="shared" si="250"/>
        <v/>
      </c>
      <c r="T1056" s="31">
        <f t="shared" si="254"/>
        <v>1</v>
      </c>
      <c r="U1056" s="31" t="str">
        <f t="shared" si="242"/>
        <v/>
      </c>
      <c r="V1056" s="31" t="str">
        <f t="shared" si="243"/>
        <v/>
      </c>
      <c r="W1056" s="31" t="str">
        <f>IF(LEN(U1056)=0,"",SUM(T$5:T1056))</f>
        <v/>
      </c>
      <c r="X1056" s="31" t="str">
        <f t="shared" si="244"/>
        <v/>
      </c>
      <c r="Y1056" s="31" t="str">
        <f t="shared" si="251"/>
        <v/>
      </c>
    </row>
    <row r="1057" spans="1:25" x14ac:dyDescent="0.2">
      <c r="A1057" s="127"/>
      <c r="B1057" s="82" t="str">
        <f t="shared" si="240"/>
        <v/>
      </c>
      <c r="C1057" s="82" t="str">
        <f t="shared" si="241"/>
        <v/>
      </c>
      <c r="D1057" s="127"/>
      <c r="E1057" s="82" t="str">
        <f t="shared" si="245"/>
        <v/>
      </c>
      <c r="F1057" s="82" t="str">
        <f t="shared" si="246"/>
        <v/>
      </c>
      <c r="G1057" s="127"/>
      <c r="H1057" s="75" t="str">
        <f t="shared" si="247"/>
        <v/>
      </c>
      <c r="I1057" s="127"/>
      <c r="J1057" s="75" t="str">
        <f t="shared" si="252"/>
        <v/>
      </c>
      <c r="K1057" s="127"/>
      <c r="L1057" s="31">
        <v>1052</v>
      </c>
      <c r="M1057" s="31">
        <f t="shared" si="253"/>
        <v>351</v>
      </c>
      <c r="N1057" s="31">
        <f t="shared" si="248"/>
        <v>2</v>
      </c>
      <c r="O1057" s="31" t="str">
        <f>IF(LEN(Q1057)=0,"",DEC2HEX(MOD(HEX2DEC(INDEX(Assembler!$D$13:$D$512,M1057))+N1057,65536),4))</f>
        <v/>
      </c>
      <c r="P1057" s="78" t="str">
        <f t="shared" si="249"/>
        <v/>
      </c>
      <c r="Q1057" s="31" t="str">
        <f>INDEX(Assembler!$E$13:$G$512,M1057,N1057+1)</f>
        <v/>
      </c>
      <c r="R1057" s="81"/>
      <c r="S1057" s="31" t="str">
        <f t="shared" si="250"/>
        <v/>
      </c>
      <c r="T1057" s="31">
        <f t="shared" si="254"/>
        <v>1</v>
      </c>
      <c r="U1057" s="31" t="str">
        <f t="shared" si="242"/>
        <v/>
      </c>
      <c r="V1057" s="31" t="str">
        <f t="shared" si="243"/>
        <v/>
      </c>
      <c r="W1057" s="31" t="str">
        <f>IF(LEN(U1057)=0,"",SUM(T$5:T1057))</f>
        <v/>
      </c>
      <c r="X1057" s="31" t="str">
        <f t="shared" si="244"/>
        <v/>
      </c>
      <c r="Y1057" s="31" t="str">
        <f t="shared" si="251"/>
        <v/>
      </c>
    </row>
    <row r="1058" spans="1:25" x14ac:dyDescent="0.2">
      <c r="A1058" s="127"/>
      <c r="B1058" s="82" t="str">
        <f t="shared" si="240"/>
        <v/>
      </c>
      <c r="C1058" s="82" t="str">
        <f t="shared" si="241"/>
        <v/>
      </c>
      <c r="D1058" s="127"/>
      <c r="E1058" s="82" t="str">
        <f t="shared" si="245"/>
        <v/>
      </c>
      <c r="F1058" s="82" t="str">
        <f t="shared" si="246"/>
        <v/>
      </c>
      <c r="G1058" s="127"/>
      <c r="H1058" s="75" t="str">
        <f t="shared" si="247"/>
        <v/>
      </c>
      <c r="I1058" s="127"/>
      <c r="J1058" s="75" t="str">
        <f t="shared" si="252"/>
        <v/>
      </c>
      <c r="K1058" s="127"/>
      <c r="L1058" s="31">
        <v>1053</v>
      </c>
      <c r="M1058" s="31">
        <f t="shared" si="253"/>
        <v>352</v>
      </c>
      <c r="N1058" s="31">
        <f t="shared" si="248"/>
        <v>0</v>
      </c>
      <c r="O1058" s="31" t="str">
        <f>IF(LEN(Q1058)=0,"",DEC2HEX(MOD(HEX2DEC(INDEX(Assembler!$D$13:$D$512,M1058))+N1058,65536),4))</f>
        <v/>
      </c>
      <c r="P1058" s="78" t="str">
        <f t="shared" si="249"/>
        <v/>
      </c>
      <c r="Q1058" s="31" t="str">
        <f>INDEX(Assembler!$E$13:$G$512,M1058,N1058+1)</f>
        <v/>
      </c>
      <c r="R1058" s="81"/>
      <c r="S1058" s="31" t="str">
        <f t="shared" si="250"/>
        <v/>
      </c>
      <c r="T1058" s="31">
        <f t="shared" si="254"/>
        <v>1</v>
      </c>
      <c r="U1058" s="31" t="str">
        <f t="shared" si="242"/>
        <v/>
      </c>
      <c r="V1058" s="31" t="str">
        <f t="shared" si="243"/>
        <v/>
      </c>
      <c r="W1058" s="31" t="str">
        <f>IF(LEN(U1058)=0,"",SUM(T$5:T1058))</f>
        <v/>
      </c>
      <c r="X1058" s="31" t="str">
        <f t="shared" si="244"/>
        <v/>
      </c>
      <c r="Y1058" s="31" t="str">
        <f t="shared" si="251"/>
        <v/>
      </c>
    </row>
    <row r="1059" spans="1:25" x14ac:dyDescent="0.2">
      <c r="A1059" s="127"/>
      <c r="B1059" s="82" t="str">
        <f t="shared" si="240"/>
        <v/>
      </c>
      <c r="C1059" s="82" t="str">
        <f t="shared" si="241"/>
        <v/>
      </c>
      <c r="D1059" s="127"/>
      <c r="E1059" s="82" t="str">
        <f t="shared" si="245"/>
        <v/>
      </c>
      <c r="F1059" s="82" t="str">
        <f t="shared" si="246"/>
        <v/>
      </c>
      <c r="G1059" s="127"/>
      <c r="H1059" s="75" t="str">
        <f t="shared" si="247"/>
        <v/>
      </c>
      <c r="I1059" s="127"/>
      <c r="J1059" s="75" t="str">
        <f t="shared" si="252"/>
        <v/>
      </c>
      <c r="K1059" s="127"/>
      <c r="L1059" s="31">
        <v>1054</v>
      </c>
      <c r="M1059" s="31">
        <f t="shared" si="253"/>
        <v>352</v>
      </c>
      <c r="N1059" s="31">
        <f t="shared" si="248"/>
        <v>1</v>
      </c>
      <c r="O1059" s="31" t="str">
        <f>IF(LEN(Q1059)=0,"",DEC2HEX(MOD(HEX2DEC(INDEX(Assembler!$D$13:$D$512,M1059))+N1059,65536),4))</f>
        <v/>
      </c>
      <c r="P1059" s="78" t="str">
        <f t="shared" si="249"/>
        <v/>
      </c>
      <c r="Q1059" s="31" t="str">
        <f>INDEX(Assembler!$E$13:$G$512,M1059,N1059+1)</f>
        <v/>
      </c>
      <c r="R1059" s="81"/>
      <c r="S1059" s="31" t="str">
        <f t="shared" si="250"/>
        <v/>
      </c>
      <c r="T1059" s="31">
        <f t="shared" si="254"/>
        <v>1</v>
      </c>
      <c r="U1059" s="31" t="str">
        <f t="shared" si="242"/>
        <v/>
      </c>
      <c r="V1059" s="31" t="str">
        <f t="shared" si="243"/>
        <v/>
      </c>
      <c r="W1059" s="31" t="str">
        <f>IF(LEN(U1059)=0,"",SUM(T$5:T1059))</f>
        <v/>
      </c>
      <c r="X1059" s="31" t="str">
        <f t="shared" si="244"/>
        <v/>
      </c>
      <c r="Y1059" s="31" t="str">
        <f t="shared" si="251"/>
        <v/>
      </c>
    </row>
    <row r="1060" spans="1:25" x14ac:dyDescent="0.2">
      <c r="A1060" s="127"/>
      <c r="B1060" s="82" t="str">
        <f t="shared" si="240"/>
        <v/>
      </c>
      <c r="C1060" s="82" t="str">
        <f t="shared" si="241"/>
        <v/>
      </c>
      <c r="D1060" s="127"/>
      <c r="E1060" s="82" t="str">
        <f t="shared" si="245"/>
        <v/>
      </c>
      <c r="F1060" s="82" t="str">
        <f t="shared" si="246"/>
        <v/>
      </c>
      <c r="G1060" s="127"/>
      <c r="H1060" s="75" t="str">
        <f t="shared" si="247"/>
        <v/>
      </c>
      <c r="I1060" s="127"/>
      <c r="J1060" s="75" t="str">
        <f t="shared" si="252"/>
        <v/>
      </c>
      <c r="K1060" s="127"/>
      <c r="L1060" s="31">
        <v>1055</v>
      </c>
      <c r="M1060" s="31">
        <f t="shared" si="253"/>
        <v>352</v>
      </c>
      <c r="N1060" s="31">
        <f t="shared" si="248"/>
        <v>2</v>
      </c>
      <c r="O1060" s="31" t="str">
        <f>IF(LEN(Q1060)=0,"",DEC2HEX(MOD(HEX2DEC(INDEX(Assembler!$D$13:$D$512,M1060))+N1060,65536),4))</f>
        <v/>
      </c>
      <c r="P1060" s="78" t="str">
        <f t="shared" si="249"/>
        <v/>
      </c>
      <c r="Q1060" s="31" t="str">
        <f>INDEX(Assembler!$E$13:$G$512,M1060,N1060+1)</f>
        <v/>
      </c>
      <c r="R1060" s="81"/>
      <c r="S1060" s="31" t="str">
        <f t="shared" si="250"/>
        <v/>
      </c>
      <c r="T1060" s="31">
        <f t="shared" si="254"/>
        <v>1</v>
      </c>
      <c r="U1060" s="31" t="str">
        <f t="shared" si="242"/>
        <v/>
      </c>
      <c r="V1060" s="31" t="str">
        <f t="shared" si="243"/>
        <v/>
      </c>
      <c r="W1060" s="31" t="str">
        <f>IF(LEN(U1060)=0,"",SUM(T$5:T1060))</f>
        <v/>
      </c>
      <c r="X1060" s="31" t="str">
        <f t="shared" si="244"/>
        <v/>
      </c>
      <c r="Y1060" s="31" t="str">
        <f t="shared" si="251"/>
        <v/>
      </c>
    </row>
    <row r="1061" spans="1:25" x14ac:dyDescent="0.2">
      <c r="A1061" s="127"/>
      <c r="B1061" s="82" t="str">
        <f t="shared" si="240"/>
        <v/>
      </c>
      <c r="C1061" s="82" t="str">
        <f t="shared" si="241"/>
        <v/>
      </c>
      <c r="D1061" s="127"/>
      <c r="E1061" s="82" t="str">
        <f t="shared" si="245"/>
        <v/>
      </c>
      <c r="F1061" s="82" t="str">
        <f t="shared" si="246"/>
        <v/>
      </c>
      <c r="G1061" s="127"/>
      <c r="H1061" s="75" t="str">
        <f t="shared" si="247"/>
        <v/>
      </c>
      <c r="I1061" s="127"/>
      <c r="J1061" s="75" t="str">
        <f t="shared" si="252"/>
        <v/>
      </c>
      <c r="K1061" s="127"/>
      <c r="L1061" s="31">
        <v>1056</v>
      </c>
      <c r="M1061" s="31">
        <f t="shared" si="253"/>
        <v>353</v>
      </c>
      <c r="N1061" s="31">
        <f t="shared" si="248"/>
        <v>0</v>
      </c>
      <c r="O1061" s="31" t="str">
        <f>IF(LEN(Q1061)=0,"",DEC2HEX(MOD(HEX2DEC(INDEX(Assembler!$D$13:$D$512,M1061))+N1061,65536),4))</f>
        <v/>
      </c>
      <c r="P1061" s="78" t="str">
        <f t="shared" si="249"/>
        <v/>
      </c>
      <c r="Q1061" s="31" t="str">
        <f>INDEX(Assembler!$E$13:$G$512,M1061,N1061+1)</f>
        <v/>
      </c>
      <c r="R1061" s="81"/>
      <c r="S1061" s="31" t="str">
        <f t="shared" si="250"/>
        <v/>
      </c>
      <c r="T1061" s="31">
        <f t="shared" si="254"/>
        <v>1</v>
      </c>
      <c r="U1061" s="31" t="str">
        <f t="shared" si="242"/>
        <v/>
      </c>
      <c r="V1061" s="31" t="str">
        <f t="shared" si="243"/>
        <v/>
      </c>
      <c r="W1061" s="31" t="str">
        <f>IF(LEN(U1061)=0,"",SUM(T$5:T1061))</f>
        <v/>
      </c>
      <c r="X1061" s="31" t="str">
        <f t="shared" si="244"/>
        <v/>
      </c>
      <c r="Y1061" s="31" t="str">
        <f t="shared" si="251"/>
        <v/>
      </c>
    </row>
    <row r="1062" spans="1:25" x14ac:dyDescent="0.2">
      <c r="A1062" s="127"/>
      <c r="B1062" s="82" t="str">
        <f t="shared" si="240"/>
        <v/>
      </c>
      <c r="C1062" s="82" t="str">
        <f t="shared" si="241"/>
        <v/>
      </c>
      <c r="D1062" s="127"/>
      <c r="E1062" s="82" t="str">
        <f t="shared" si="245"/>
        <v/>
      </c>
      <c r="F1062" s="82" t="str">
        <f t="shared" si="246"/>
        <v/>
      </c>
      <c r="G1062" s="127"/>
      <c r="H1062" s="75" t="str">
        <f t="shared" si="247"/>
        <v/>
      </c>
      <c r="I1062" s="127"/>
      <c r="J1062" s="75" t="str">
        <f t="shared" si="252"/>
        <v/>
      </c>
      <c r="K1062" s="127"/>
      <c r="L1062" s="31">
        <v>1057</v>
      </c>
      <c r="M1062" s="31">
        <f t="shared" si="253"/>
        <v>353</v>
      </c>
      <c r="N1062" s="31">
        <f t="shared" si="248"/>
        <v>1</v>
      </c>
      <c r="O1062" s="31" t="str">
        <f>IF(LEN(Q1062)=0,"",DEC2HEX(MOD(HEX2DEC(INDEX(Assembler!$D$13:$D$512,M1062))+N1062,65536),4))</f>
        <v/>
      </c>
      <c r="P1062" s="78" t="str">
        <f t="shared" si="249"/>
        <v/>
      </c>
      <c r="Q1062" s="31" t="str">
        <f>INDEX(Assembler!$E$13:$G$512,M1062,N1062+1)</f>
        <v/>
      </c>
      <c r="R1062" s="81"/>
      <c r="S1062" s="31" t="str">
        <f t="shared" si="250"/>
        <v/>
      </c>
      <c r="T1062" s="31">
        <f t="shared" si="254"/>
        <v>1</v>
      </c>
      <c r="U1062" s="31" t="str">
        <f t="shared" si="242"/>
        <v/>
      </c>
      <c r="V1062" s="31" t="str">
        <f t="shared" si="243"/>
        <v/>
      </c>
      <c r="W1062" s="31" t="str">
        <f>IF(LEN(U1062)=0,"",SUM(T$5:T1062))</f>
        <v/>
      </c>
      <c r="X1062" s="31" t="str">
        <f t="shared" si="244"/>
        <v/>
      </c>
      <c r="Y1062" s="31" t="str">
        <f t="shared" si="251"/>
        <v/>
      </c>
    </row>
    <row r="1063" spans="1:25" x14ac:dyDescent="0.2">
      <c r="A1063" s="127"/>
      <c r="B1063" s="82" t="str">
        <f t="shared" si="240"/>
        <v/>
      </c>
      <c r="C1063" s="82" t="str">
        <f t="shared" si="241"/>
        <v/>
      </c>
      <c r="D1063" s="127"/>
      <c r="E1063" s="82" t="str">
        <f t="shared" si="245"/>
        <v/>
      </c>
      <c r="F1063" s="82" t="str">
        <f t="shared" si="246"/>
        <v/>
      </c>
      <c r="G1063" s="127"/>
      <c r="H1063" s="75" t="str">
        <f t="shared" si="247"/>
        <v/>
      </c>
      <c r="I1063" s="127"/>
      <c r="J1063" s="75" t="str">
        <f t="shared" si="252"/>
        <v/>
      </c>
      <c r="K1063" s="127"/>
      <c r="L1063" s="31">
        <v>1058</v>
      </c>
      <c r="M1063" s="31">
        <f t="shared" si="253"/>
        <v>353</v>
      </c>
      <c r="N1063" s="31">
        <f t="shared" si="248"/>
        <v>2</v>
      </c>
      <c r="O1063" s="31" t="str">
        <f>IF(LEN(Q1063)=0,"",DEC2HEX(MOD(HEX2DEC(INDEX(Assembler!$D$13:$D$512,M1063))+N1063,65536),4))</f>
        <v/>
      </c>
      <c r="P1063" s="78" t="str">
        <f t="shared" si="249"/>
        <v/>
      </c>
      <c r="Q1063" s="31" t="str">
        <f>INDEX(Assembler!$E$13:$G$512,M1063,N1063+1)</f>
        <v/>
      </c>
      <c r="R1063" s="81"/>
      <c r="S1063" s="31" t="str">
        <f t="shared" si="250"/>
        <v/>
      </c>
      <c r="T1063" s="31">
        <f t="shared" si="254"/>
        <v>1</v>
      </c>
      <c r="U1063" s="31" t="str">
        <f t="shared" si="242"/>
        <v/>
      </c>
      <c r="V1063" s="31" t="str">
        <f t="shared" si="243"/>
        <v/>
      </c>
      <c r="W1063" s="31" t="str">
        <f>IF(LEN(U1063)=0,"",SUM(T$5:T1063))</f>
        <v/>
      </c>
      <c r="X1063" s="31" t="str">
        <f t="shared" si="244"/>
        <v/>
      </c>
      <c r="Y1063" s="31" t="str">
        <f t="shared" si="251"/>
        <v/>
      </c>
    </row>
    <row r="1064" spans="1:25" x14ac:dyDescent="0.2">
      <c r="A1064" s="127"/>
      <c r="B1064" s="82" t="str">
        <f t="shared" si="240"/>
        <v/>
      </c>
      <c r="C1064" s="82" t="str">
        <f t="shared" si="241"/>
        <v/>
      </c>
      <c r="D1064" s="127"/>
      <c r="E1064" s="82" t="str">
        <f t="shared" si="245"/>
        <v/>
      </c>
      <c r="F1064" s="82" t="str">
        <f t="shared" si="246"/>
        <v/>
      </c>
      <c r="G1064" s="127"/>
      <c r="H1064" s="75" t="str">
        <f t="shared" si="247"/>
        <v/>
      </c>
      <c r="I1064" s="127"/>
      <c r="J1064" s="75" t="str">
        <f t="shared" si="252"/>
        <v/>
      </c>
      <c r="K1064" s="127"/>
      <c r="L1064" s="31">
        <v>1059</v>
      </c>
      <c r="M1064" s="31">
        <f t="shared" si="253"/>
        <v>354</v>
      </c>
      <c r="N1064" s="31">
        <f t="shared" si="248"/>
        <v>0</v>
      </c>
      <c r="O1064" s="31" t="str">
        <f>IF(LEN(Q1064)=0,"",DEC2HEX(MOD(HEX2DEC(INDEX(Assembler!$D$13:$D$512,M1064))+N1064,65536),4))</f>
        <v/>
      </c>
      <c r="P1064" s="78" t="str">
        <f t="shared" si="249"/>
        <v/>
      </c>
      <c r="Q1064" s="31" t="str">
        <f>INDEX(Assembler!$E$13:$G$512,M1064,N1064+1)</f>
        <v/>
      </c>
      <c r="R1064" s="81"/>
      <c r="S1064" s="31" t="str">
        <f t="shared" si="250"/>
        <v/>
      </c>
      <c r="T1064" s="31">
        <f t="shared" si="254"/>
        <v>1</v>
      </c>
      <c r="U1064" s="31" t="str">
        <f t="shared" si="242"/>
        <v/>
      </c>
      <c r="V1064" s="31" t="str">
        <f t="shared" si="243"/>
        <v/>
      </c>
      <c r="W1064" s="31" t="str">
        <f>IF(LEN(U1064)=0,"",SUM(T$5:T1064))</f>
        <v/>
      </c>
      <c r="X1064" s="31" t="str">
        <f t="shared" si="244"/>
        <v/>
      </c>
      <c r="Y1064" s="31" t="str">
        <f t="shared" si="251"/>
        <v/>
      </c>
    </row>
    <row r="1065" spans="1:25" x14ac:dyDescent="0.2">
      <c r="A1065" s="127"/>
      <c r="B1065" s="82" t="str">
        <f t="shared" si="240"/>
        <v/>
      </c>
      <c r="C1065" s="82" t="str">
        <f t="shared" si="241"/>
        <v/>
      </c>
      <c r="D1065" s="127"/>
      <c r="E1065" s="82" t="str">
        <f t="shared" si="245"/>
        <v/>
      </c>
      <c r="F1065" s="82" t="str">
        <f t="shared" si="246"/>
        <v/>
      </c>
      <c r="G1065" s="127"/>
      <c r="H1065" s="75" t="str">
        <f t="shared" si="247"/>
        <v/>
      </c>
      <c r="I1065" s="127"/>
      <c r="J1065" s="75" t="str">
        <f t="shared" si="252"/>
        <v/>
      </c>
      <c r="K1065" s="127"/>
      <c r="L1065" s="31">
        <v>1060</v>
      </c>
      <c r="M1065" s="31">
        <f t="shared" si="253"/>
        <v>354</v>
      </c>
      <c r="N1065" s="31">
        <f t="shared" si="248"/>
        <v>1</v>
      </c>
      <c r="O1065" s="31" t="str">
        <f>IF(LEN(Q1065)=0,"",DEC2HEX(MOD(HEX2DEC(INDEX(Assembler!$D$13:$D$512,M1065))+N1065,65536),4))</f>
        <v/>
      </c>
      <c r="P1065" s="78" t="str">
        <f t="shared" si="249"/>
        <v/>
      </c>
      <c r="Q1065" s="31" t="str">
        <f>INDEX(Assembler!$E$13:$G$512,M1065,N1065+1)</f>
        <v/>
      </c>
      <c r="R1065" s="81"/>
      <c r="S1065" s="31" t="str">
        <f t="shared" si="250"/>
        <v/>
      </c>
      <c r="T1065" s="31">
        <f t="shared" si="254"/>
        <v>1</v>
      </c>
      <c r="U1065" s="31" t="str">
        <f t="shared" si="242"/>
        <v/>
      </c>
      <c r="V1065" s="31" t="str">
        <f t="shared" si="243"/>
        <v/>
      </c>
      <c r="W1065" s="31" t="str">
        <f>IF(LEN(U1065)=0,"",SUM(T$5:T1065))</f>
        <v/>
      </c>
      <c r="X1065" s="31" t="str">
        <f t="shared" si="244"/>
        <v/>
      </c>
      <c r="Y1065" s="31" t="str">
        <f t="shared" si="251"/>
        <v/>
      </c>
    </row>
    <row r="1066" spans="1:25" x14ac:dyDescent="0.2">
      <c r="A1066" s="127"/>
      <c r="B1066" s="82" t="str">
        <f t="shared" si="240"/>
        <v/>
      </c>
      <c r="C1066" s="82" t="str">
        <f t="shared" si="241"/>
        <v/>
      </c>
      <c r="D1066" s="127"/>
      <c r="E1066" s="82" t="str">
        <f t="shared" si="245"/>
        <v/>
      </c>
      <c r="F1066" s="82" t="str">
        <f t="shared" si="246"/>
        <v/>
      </c>
      <c r="G1066" s="127"/>
      <c r="H1066" s="75" t="str">
        <f t="shared" si="247"/>
        <v/>
      </c>
      <c r="I1066" s="127"/>
      <c r="J1066" s="75" t="str">
        <f t="shared" si="252"/>
        <v/>
      </c>
      <c r="K1066" s="127"/>
      <c r="L1066" s="31">
        <v>1061</v>
      </c>
      <c r="M1066" s="31">
        <f t="shared" si="253"/>
        <v>354</v>
      </c>
      <c r="N1066" s="31">
        <f t="shared" si="248"/>
        <v>2</v>
      </c>
      <c r="O1066" s="31" t="str">
        <f>IF(LEN(Q1066)=0,"",DEC2HEX(MOD(HEX2DEC(INDEX(Assembler!$D$13:$D$512,M1066))+N1066,65536),4))</f>
        <v/>
      </c>
      <c r="P1066" s="78" t="str">
        <f t="shared" si="249"/>
        <v/>
      </c>
      <c r="Q1066" s="31" t="str">
        <f>INDEX(Assembler!$E$13:$G$512,M1066,N1066+1)</f>
        <v/>
      </c>
      <c r="R1066" s="81"/>
      <c r="S1066" s="31" t="str">
        <f t="shared" si="250"/>
        <v/>
      </c>
      <c r="T1066" s="31">
        <f t="shared" si="254"/>
        <v>1</v>
      </c>
      <c r="U1066" s="31" t="str">
        <f t="shared" si="242"/>
        <v/>
      </c>
      <c r="V1066" s="31" t="str">
        <f t="shared" si="243"/>
        <v/>
      </c>
      <c r="W1066" s="31" t="str">
        <f>IF(LEN(U1066)=0,"",SUM(T$5:T1066))</f>
        <v/>
      </c>
      <c r="X1066" s="31" t="str">
        <f t="shared" si="244"/>
        <v/>
      </c>
      <c r="Y1066" s="31" t="str">
        <f t="shared" si="251"/>
        <v/>
      </c>
    </row>
    <row r="1067" spans="1:25" x14ac:dyDescent="0.2">
      <c r="A1067" s="127"/>
      <c r="B1067" s="82" t="str">
        <f t="shared" si="240"/>
        <v/>
      </c>
      <c r="C1067" s="82" t="str">
        <f t="shared" si="241"/>
        <v/>
      </c>
      <c r="D1067" s="127"/>
      <c r="E1067" s="82" t="str">
        <f t="shared" si="245"/>
        <v/>
      </c>
      <c r="F1067" s="82" t="str">
        <f t="shared" si="246"/>
        <v/>
      </c>
      <c r="G1067" s="127"/>
      <c r="H1067" s="75" t="str">
        <f t="shared" si="247"/>
        <v/>
      </c>
      <c r="I1067" s="127"/>
      <c r="J1067" s="75" t="str">
        <f t="shared" si="252"/>
        <v/>
      </c>
      <c r="K1067" s="127"/>
      <c r="L1067" s="31">
        <v>1062</v>
      </c>
      <c r="M1067" s="31">
        <f t="shared" si="253"/>
        <v>355</v>
      </c>
      <c r="N1067" s="31">
        <f t="shared" si="248"/>
        <v>0</v>
      </c>
      <c r="O1067" s="31" t="str">
        <f>IF(LEN(Q1067)=0,"",DEC2HEX(MOD(HEX2DEC(INDEX(Assembler!$D$13:$D$512,M1067))+N1067,65536),4))</f>
        <v/>
      </c>
      <c r="P1067" s="78" t="str">
        <f t="shared" si="249"/>
        <v/>
      </c>
      <c r="Q1067" s="31" t="str">
        <f>INDEX(Assembler!$E$13:$G$512,M1067,N1067+1)</f>
        <v/>
      </c>
      <c r="R1067" s="81"/>
      <c r="S1067" s="31" t="str">
        <f t="shared" si="250"/>
        <v/>
      </c>
      <c r="T1067" s="31">
        <f t="shared" si="254"/>
        <v>1</v>
      </c>
      <c r="U1067" s="31" t="str">
        <f t="shared" si="242"/>
        <v/>
      </c>
      <c r="V1067" s="31" t="str">
        <f t="shared" si="243"/>
        <v/>
      </c>
      <c r="W1067" s="31" t="str">
        <f>IF(LEN(U1067)=0,"",SUM(T$5:T1067))</f>
        <v/>
      </c>
      <c r="X1067" s="31" t="str">
        <f t="shared" si="244"/>
        <v/>
      </c>
      <c r="Y1067" s="31" t="str">
        <f t="shared" si="251"/>
        <v/>
      </c>
    </row>
    <row r="1068" spans="1:25" x14ac:dyDescent="0.2">
      <c r="A1068" s="127"/>
      <c r="B1068" s="82" t="str">
        <f t="shared" si="240"/>
        <v/>
      </c>
      <c r="C1068" s="82" t="str">
        <f t="shared" si="241"/>
        <v/>
      </c>
      <c r="D1068" s="127"/>
      <c r="E1068" s="82" t="str">
        <f t="shared" si="245"/>
        <v/>
      </c>
      <c r="F1068" s="82" t="str">
        <f t="shared" si="246"/>
        <v/>
      </c>
      <c r="G1068" s="127"/>
      <c r="H1068" s="75" t="str">
        <f t="shared" si="247"/>
        <v/>
      </c>
      <c r="I1068" s="127"/>
      <c r="J1068" s="75" t="str">
        <f t="shared" si="252"/>
        <v/>
      </c>
      <c r="K1068" s="127"/>
      <c r="L1068" s="31">
        <v>1063</v>
      </c>
      <c r="M1068" s="31">
        <f t="shared" si="253"/>
        <v>355</v>
      </c>
      <c r="N1068" s="31">
        <f t="shared" si="248"/>
        <v>1</v>
      </c>
      <c r="O1068" s="31" t="str">
        <f>IF(LEN(Q1068)=0,"",DEC2HEX(MOD(HEX2DEC(INDEX(Assembler!$D$13:$D$512,M1068))+N1068,65536),4))</f>
        <v/>
      </c>
      <c r="P1068" s="78" t="str">
        <f t="shared" si="249"/>
        <v/>
      </c>
      <c r="Q1068" s="31" t="str">
        <f>INDEX(Assembler!$E$13:$G$512,M1068,N1068+1)</f>
        <v/>
      </c>
      <c r="R1068" s="81"/>
      <c r="S1068" s="31" t="str">
        <f t="shared" si="250"/>
        <v/>
      </c>
      <c r="T1068" s="31">
        <f t="shared" si="254"/>
        <v>1</v>
      </c>
      <c r="U1068" s="31" t="str">
        <f t="shared" si="242"/>
        <v/>
      </c>
      <c r="V1068" s="31" t="str">
        <f t="shared" si="243"/>
        <v/>
      </c>
      <c r="W1068" s="31" t="str">
        <f>IF(LEN(U1068)=0,"",SUM(T$5:T1068))</f>
        <v/>
      </c>
      <c r="X1068" s="31" t="str">
        <f t="shared" si="244"/>
        <v/>
      </c>
      <c r="Y1068" s="31" t="str">
        <f t="shared" si="251"/>
        <v/>
      </c>
    </row>
    <row r="1069" spans="1:25" x14ac:dyDescent="0.2">
      <c r="A1069" s="127"/>
      <c r="B1069" s="82" t="str">
        <f t="shared" si="240"/>
        <v/>
      </c>
      <c r="C1069" s="82" t="str">
        <f t="shared" si="241"/>
        <v/>
      </c>
      <c r="D1069" s="127"/>
      <c r="E1069" s="82" t="str">
        <f t="shared" si="245"/>
        <v/>
      </c>
      <c r="F1069" s="82" t="str">
        <f t="shared" si="246"/>
        <v/>
      </c>
      <c r="G1069" s="127"/>
      <c r="H1069" s="75" t="str">
        <f t="shared" si="247"/>
        <v/>
      </c>
      <c r="I1069" s="127"/>
      <c r="J1069" s="75" t="str">
        <f t="shared" si="252"/>
        <v/>
      </c>
      <c r="K1069" s="127"/>
      <c r="L1069" s="31">
        <v>1064</v>
      </c>
      <c r="M1069" s="31">
        <f t="shared" si="253"/>
        <v>355</v>
      </c>
      <c r="N1069" s="31">
        <f t="shared" si="248"/>
        <v>2</v>
      </c>
      <c r="O1069" s="31" t="str">
        <f>IF(LEN(Q1069)=0,"",DEC2HEX(MOD(HEX2DEC(INDEX(Assembler!$D$13:$D$512,M1069))+N1069,65536),4))</f>
        <v/>
      </c>
      <c r="P1069" s="78" t="str">
        <f t="shared" si="249"/>
        <v/>
      </c>
      <c r="Q1069" s="31" t="str">
        <f>INDEX(Assembler!$E$13:$G$512,M1069,N1069+1)</f>
        <v/>
      </c>
      <c r="R1069" s="81"/>
      <c r="S1069" s="31" t="str">
        <f t="shared" si="250"/>
        <v/>
      </c>
      <c r="T1069" s="31">
        <f t="shared" si="254"/>
        <v>1</v>
      </c>
      <c r="U1069" s="31" t="str">
        <f t="shared" si="242"/>
        <v/>
      </c>
      <c r="V1069" s="31" t="str">
        <f t="shared" si="243"/>
        <v/>
      </c>
      <c r="W1069" s="31" t="str">
        <f>IF(LEN(U1069)=0,"",SUM(T$5:T1069))</f>
        <v/>
      </c>
      <c r="X1069" s="31" t="str">
        <f t="shared" si="244"/>
        <v/>
      </c>
      <c r="Y1069" s="31" t="str">
        <f t="shared" si="251"/>
        <v/>
      </c>
    </row>
    <row r="1070" spans="1:25" x14ac:dyDescent="0.2">
      <c r="A1070" s="127"/>
      <c r="B1070" s="82" t="str">
        <f t="shared" si="240"/>
        <v/>
      </c>
      <c r="C1070" s="82" t="str">
        <f t="shared" si="241"/>
        <v/>
      </c>
      <c r="D1070" s="127"/>
      <c r="E1070" s="82" t="str">
        <f t="shared" si="245"/>
        <v/>
      </c>
      <c r="F1070" s="82" t="str">
        <f t="shared" si="246"/>
        <v/>
      </c>
      <c r="G1070" s="127"/>
      <c r="H1070" s="75" t="str">
        <f t="shared" si="247"/>
        <v/>
      </c>
      <c r="I1070" s="127"/>
      <c r="J1070" s="75" t="str">
        <f t="shared" si="252"/>
        <v/>
      </c>
      <c r="K1070" s="127"/>
      <c r="L1070" s="31">
        <v>1065</v>
      </c>
      <c r="M1070" s="31">
        <f t="shared" si="253"/>
        <v>356</v>
      </c>
      <c r="N1070" s="31">
        <f t="shared" si="248"/>
        <v>0</v>
      </c>
      <c r="O1070" s="31" t="str">
        <f>IF(LEN(Q1070)=0,"",DEC2HEX(MOD(HEX2DEC(INDEX(Assembler!$D$13:$D$512,M1070))+N1070,65536),4))</f>
        <v/>
      </c>
      <c r="P1070" s="78" t="str">
        <f t="shared" si="249"/>
        <v/>
      </c>
      <c r="Q1070" s="31" t="str">
        <f>INDEX(Assembler!$E$13:$G$512,M1070,N1070+1)</f>
        <v/>
      </c>
      <c r="R1070" s="81"/>
      <c r="S1070" s="31" t="str">
        <f t="shared" si="250"/>
        <v/>
      </c>
      <c r="T1070" s="31">
        <f t="shared" si="254"/>
        <v>1</v>
      </c>
      <c r="U1070" s="31" t="str">
        <f t="shared" si="242"/>
        <v/>
      </c>
      <c r="V1070" s="31" t="str">
        <f t="shared" si="243"/>
        <v/>
      </c>
      <c r="W1070" s="31" t="str">
        <f>IF(LEN(U1070)=0,"",SUM(T$5:T1070))</f>
        <v/>
      </c>
      <c r="X1070" s="31" t="str">
        <f t="shared" si="244"/>
        <v/>
      </c>
      <c r="Y1070" s="31" t="str">
        <f t="shared" si="251"/>
        <v/>
      </c>
    </row>
    <row r="1071" spans="1:25" x14ac:dyDescent="0.2">
      <c r="A1071" s="127"/>
      <c r="B1071" s="82" t="str">
        <f t="shared" si="240"/>
        <v/>
      </c>
      <c r="C1071" s="82" t="str">
        <f t="shared" si="241"/>
        <v/>
      </c>
      <c r="D1071" s="127"/>
      <c r="E1071" s="82" t="str">
        <f t="shared" si="245"/>
        <v/>
      </c>
      <c r="F1071" s="82" t="str">
        <f t="shared" si="246"/>
        <v/>
      </c>
      <c r="G1071" s="127"/>
      <c r="H1071" s="75" t="str">
        <f t="shared" si="247"/>
        <v/>
      </c>
      <c r="I1071" s="127"/>
      <c r="J1071" s="75" t="str">
        <f t="shared" si="252"/>
        <v/>
      </c>
      <c r="K1071" s="127"/>
      <c r="L1071" s="31">
        <v>1066</v>
      </c>
      <c r="M1071" s="31">
        <f t="shared" si="253"/>
        <v>356</v>
      </c>
      <c r="N1071" s="31">
        <f t="shared" si="248"/>
        <v>1</v>
      </c>
      <c r="O1071" s="31" t="str">
        <f>IF(LEN(Q1071)=0,"",DEC2HEX(MOD(HEX2DEC(INDEX(Assembler!$D$13:$D$512,M1071))+N1071,65536),4))</f>
        <v/>
      </c>
      <c r="P1071" s="78" t="str">
        <f t="shared" si="249"/>
        <v/>
      </c>
      <c r="Q1071" s="31" t="str">
        <f>INDEX(Assembler!$E$13:$G$512,M1071,N1071+1)</f>
        <v/>
      </c>
      <c r="R1071" s="81"/>
      <c r="S1071" s="31" t="str">
        <f t="shared" si="250"/>
        <v/>
      </c>
      <c r="T1071" s="31">
        <f t="shared" si="254"/>
        <v>1</v>
      </c>
      <c r="U1071" s="31" t="str">
        <f t="shared" si="242"/>
        <v/>
      </c>
      <c r="V1071" s="31" t="str">
        <f t="shared" si="243"/>
        <v/>
      </c>
      <c r="W1071" s="31" t="str">
        <f>IF(LEN(U1071)=0,"",SUM(T$5:T1071))</f>
        <v/>
      </c>
      <c r="X1071" s="31" t="str">
        <f t="shared" si="244"/>
        <v/>
      </c>
      <c r="Y1071" s="31" t="str">
        <f t="shared" si="251"/>
        <v/>
      </c>
    </row>
    <row r="1072" spans="1:25" x14ac:dyDescent="0.2">
      <c r="A1072" s="127"/>
      <c r="B1072" s="82" t="str">
        <f t="shared" si="240"/>
        <v/>
      </c>
      <c r="C1072" s="82" t="str">
        <f t="shared" si="241"/>
        <v/>
      </c>
      <c r="D1072" s="127"/>
      <c r="E1072" s="82" t="str">
        <f t="shared" si="245"/>
        <v/>
      </c>
      <c r="F1072" s="82" t="str">
        <f t="shared" si="246"/>
        <v/>
      </c>
      <c r="G1072" s="127"/>
      <c r="H1072" s="75" t="str">
        <f t="shared" si="247"/>
        <v/>
      </c>
      <c r="I1072" s="127"/>
      <c r="J1072" s="75" t="str">
        <f t="shared" si="252"/>
        <v/>
      </c>
      <c r="K1072" s="127"/>
      <c r="L1072" s="31">
        <v>1067</v>
      </c>
      <c r="M1072" s="31">
        <f t="shared" si="253"/>
        <v>356</v>
      </c>
      <c r="N1072" s="31">
        <f t="shared" si="248"/>
        <v>2</v>
      </c>
      <c r="O1072" s="31" t="str">
        <f>IF(LEN(Q1072)=0,"",DEC2HEX(MOD(HEX2DEC(INDEX(Assembler!$D$13:$D$512,M1072))+N1072,65536),4))</f>
        <v/>
      </c>
      <c r="P1072" s="78" t="str">
        <f t="shared" si="249"/>
        <v/>
      </c>
      <c r="Q1072" s="31" t="str">
        <f>INDEX(Assembler!$E$13:$G$512,M1072,N1072+1)</f>
        <v/>
      </c>
      <c r="R1072" s="81"/>
      <c r="S1072" s="31" t="str">
        <f t="shared" si="250"/>
        <v/>
      </c>
      <c r="T1072" s="31">
        <f t="shared" si="254"/>
        <v>1</v>
      </c>
      <c r="U1072" s="31" t="str">
        <f t="shared" si="242"/>
        <v/>
      </c>
      <c r="V1072" s="31" t="str">
        <f t="shared" si="243"/>
        <v/>
      </c>
      <c r="W1072" s="31" t="str">
        <f>IF(LEN(U1072)=0,"",SUM(T$5:T1072))</f>
        <v/>
      </c>
      <c r="X1072" s="31" t="str">
        <f t="shared" si="244"/>
        <v/>
      </c>
      <c r="Y1072" s="31" t="str">
        <f t="shared" si="251"/>
        <v/>
      </c>
    </row>
    <row r="1073" spans="1:25" x14ac:dyDescent="0.2">
      <c r="A1073" s="127"/>
      <c r="B1073" s="82" t="str">
        <f t="shared" si="240"/>
        <v/>
      </c>
      <c r="C1073" s="82" t="str">
        <f t="shared" si="241"/>
        <v/>
      </c>
      <c r="D1073" s="127"/>
      <c r="E1073" s="82" t="str">
        <f t="shared" si="245"/>
        <v/>
      </c>
      <c r="F1073" s="82" t="str">
        <f t="shared" si="246"/>
        <v/>
      </c>
      <c r="G1073" s="127"/>
      <c r="H1073" s="75" t="str">
        <f t="shared" si="247"/>
        <v/>
      </c>
      <c r="I1073" s="127"/>
      <c r="J1073" s="75" t="str">
        <f t="shared" si="252"/>
        <v/>
      </c>
      <c r="K1073" s="127"/>
      <c r="L1073" s="31">
        <v>1068</v>
      </c>
      <c r="M1073" s="31">
        <f t="shared" si="253"/>
        <v>357</v>
      </c>
      <c r="N1073" s="31">
        <f t="shared" si="248"/>
        <v>0</v>
      </c>
      <c r="O1073" s="31" t="str">
        <f>IF(LEN(Q1073)=0,"",DEC2HEX(MOD(HEX2DEC(INDEX(Assembler!$D$13:$D$512,M1073))+N1073,65536),4))</f>
        <v/>
      </c>
      <c r="P1073" s="78" t="str">
        <f t="shared" si="249"/>
        <v/>
      </c>
      <c r="Q1073" s="31" t="str">
        <f>INDEX(Assembler!$E$13:$G$512,M1073,N1073+1)</f>
        <v/>
      </c>
      <c r="R1073" s="81"/>
      <c r="S1073" s="31" t="str">
        <f t="shared" si="250"/>
        <v/>
      </c>
      <c r="T1073" s="31">
        <f t="shared" si="254"/>
        <v>1</v>
      </c>
      <c r="U1073" s="31" t="str">
        <f t="shared" si="242"/>
        <v/>
      </c>
      <c r="V1073" s="31" t="str">
        <f t="shared" si="243"/>
        <v/>
      </c>
      <c r="W1073" s="31" t="str">
        <f>IF(LEN(U1073)=0,"",SUM(T$5:T1073))</f>
        <v/>
      </c>
      <c r="X1073" s="31" t="str">
        <f t="shared" si="244"/>
        <v/>
      </c>
      <c r="Y1073" s="31" t="str">
        <f t="shared" si="251"/>
        <v/>
      </c>
    </row>
    <row r="1074" spans="1:25" x14ac:dyDescent="0.2">
      <c r="A1074" s="127"/>
      <c r="B1074" s="82" t="str">
        <f t="shared" si="240"/>
        <v/>
      </c>
      <c r="C1074" s="82" t="str">
        <f t="shared" si="241"/>
        <v/>
      </c>
      <c r="D1074" s="127"/>
      <c r="E1074" s="82" t="str">
        <f t="shared" si="245"/>
        <v/>
      </c>
      <c r="F1074" s="82" t="str">
        <f t="shared" si="246"/>
        <v/>
      </c>
      <c r="G1074" s="127"/>
      <c r="H1074" s="75" t="str">
        <f t="shared" si="247"/>
        <v/>
      </c>
      <c r="I1074" s="127"/>
      <c r="J1074" s="75" t="str">
        <f t="shared" si="252"/>
        <v/>
      </c>
      <c r="K1074" s="127"/>
      <c r="L1074" s="31">
        <v>1069</v>
      </c>
      <c r="M1074" s="31">
        <f t="shared" si="253"/>
        <v>357</v>
      </c>
      <c r="N1074" s="31">
        <f t="shared" si="248"/>
        <v>1</v>
      </c>
      <c r="O1074" s="31" t="str">
        <f>IF(LEN(Q1074)=0,"",DEC2HEX(MOD(HEX2DEC(INDEX(Assembler!$D$13:$D$512,M1074))+N1074,65536),4))</f>
        <v/>
      </c>
      <c r="P1074" s="78" t="str">
        <f t="shared" si="249"/>
        <v/>
      </c>
      <c r="Q1074" s="31" t="str">
        <f>INDEX(Assembler!$E$13:$G$512,M1074,N1074+1)</f>
        <v/>
      </c>
      <c r="R1074" s="81"/>
      <c r="S1074" s="31" t="str">
        <f t="shared" si="250"/>
        <v/>
      </c>
      <c r="T1074" s="31">
        <f t="shared" si="254"/>
        <v>1</v>
      </c>
      <c r="U1074" s="31" t="str">
        <f t="shared" si="242"/>
        <v/>
      </c>
      <c r="V1074" s="31" t="str">
        <f t="shared" si="243"/>
        <v/>
      </c>
      <c r="W1074" s="31" t="str">
        <f>IF(LEN(U1074)=0,"",SUM(T$5:T1074))</f>
        <v/>
      </c>
      <c r="X1074" s="31" t="str">
        <f t="shared" si="244"/>
        <v/>
      </c>
      <c r="Y1074" s="31" t="str">
        <f t="shared" si="251"/>
        <v/>
      </c>
    </row>
    <row r="1075" spans="1:25" x14ac:dyDescent="0.2">
      <c r="A1075" s="127"/>
      <c r="B1075" s="82" t="str">
        <f t="shared" si="240"/>
        <v/>
      </c>
      <c r="C1075" s="82" t="str">
        <f t="shared" si="241"/>
        <v/>
      </c>
      <c r="D1075" s="127"/>
      <c r="E1075" s="82" t="str">
        <f t="shared" si="245"/>
        <v/>
      </c>
      <c r="F1075" s="82" t="str">
        <f t="shared" si="246"/>
        <v/>
      </c>
      <c r="G1075" s="127"/>
      <c r="H1075" s="75" t="str">
        <f t="shared" si="247"/>
        <v/>
      </c>
      <c r="I1075" s="127"/>
      <c r="J1075" s="75" t="str">
        <f t="shared" si="252"/>
        <v/>
      </c>
      <c r="K1075" s="127"/>
      <c r="L1075" s="31">
        <v>1070</v>
      </c>
      <c r="M1075" s="31">
        <f t="shared" si="253"/>
        <v>357</v>
      </c>
      <c r="N1075" s="31">
        <f t="shared" si="248"/>
        <v>2</v>
      </c>
      <c r="O1075" s="31" t="str">
        <f>IF(LEN(Q1075)=0,"",DEC2HEX(MOD(HEX2DEC(INDEX(Assembler!$D$13:$D$512,M1075))+N1075,65536),4))</f>
        <v/>
      </c>
      <c r="P1075" s="78" t="str">
        <f t="shared" si="249"/>
        <v/>
      </c>
      <c r="Q1075" s="31" t="str">
        <f>INDEX(Assembler!$E$13:$G$512,M1075,N1075+1)</f>
        <v/>
      </c>
      <c r="R1075" s="81"/>
      <c r="S1075" s="31" t="str">
        <f t="shared" si="250"/>
        <v/>
      </c>
      <c r="T1075" s="31">
        <f t="shared" si="254"/>
        <v>1</v>
      </c>
      <c r="U1075" s="31" t="str">
        <f t="shared" si="242"/>
        <v/>
      </c>
      <c r="V1075" s="31" t="str">
        <f t="shared" si="243"/>
        <v/>
      </c>
      <c r="W1075" s="31" t="str">
        <f>IF(LEN(U1075)=0,"",SUM(T$5:T1075))</f>
        <v/>
      </c>
      <c r="X1075" s="31" t="str">
        <f t="shared" si="244"/>
        <v/>
      </c>
      <c r="Y1075" s="31" t="str">
        <f t="shared" si="251"/>
        <v/>
      </c>
    </row>
    <row r="1076" spans="1:25" x14ac:dyDescent="0.2">
      <c r="A1076" s="127"/>
      <c r="B1076" s="82" t="str">
        <f t="shared" si="240"/>
        <v/>
      </c>
      <c r="C1076" s="82" t="str">
        <f t="shared" si="241"/>
        <v/>
      </c>
      <c r="D1076" s="127"/>
      <c r="E1076" s="82" t="str">
        <f t="shared" si="245"/>
        <v/>
      </c>
      <c r="F1076" s="82" t="str">
        <f t="shared" si="246"/>
        <v/>
      </c>
      <c r="G1076" s="127"/>
      <c r="H1076" s="75" t="str">
        <f t="shared" si="247"/>
        <v/>
      </c>
      <c r="I1076" s="127"/>
      <c r="J1076" s="75" t="str">
        <f t="shared" si="252"/>
        <v/>
      </c>
      <c r="K1076" s="127"/>
      <c r="L1076" s="31">
        <v>1071</v>
      </c>
      <c r="M1076" s="31">
        <f t="shared" si="253"/>
        <v>358</v>
      </c>
      <c r="N1076" s="31">
        <f t="shared" si="248"/>
        <v>0</v>
      </c>
      <c r="O1076" s="31" t="str">
        <f>IF(LEN(Q1076)=0,"",DEC2HEX(MOD(HEX2DEC(INDEX(Assembler!$D$13:$D$512,M1076))+N1076,65536),4))</f>
        <v/>
      </c>
      <c r="P1076" s="78" t="str">
        <f t="shared" si="249"/>
        <v/>
      </c>
      <c r="Q1076" s="31" t="str">
        <f>INDEX(Assembler!$E$13:$G$512,M1076,N1076+1)</f>
        <v/>
      </c>
      <c r="R1076" s="81"/>
      <c r="S1076" s="31" t="str">
        <f t="shared" si="250"/>
        <v/>
      </c>
      <c r="T1076" s="31">
        <f t="shared" si="254"/>
        <v>1</v>
      </c>
      <c r="U1076" s="31" t="str">
        <f t="shared" si="242"/>
        <v/>
      </c>
      <c r="V1076" s="31" t="str">
        <f t="shared" si="243"/>
        <v/>
      </c>
      <c r="W1076" s="31" t="str">
        <f>IF(LEN(U1076)=0,"",SUM(T$5:T1076))</f>
        <v/>
      </c>
      <c r="X1076" s="31" t="str">
        <f t="shared" si="244"/>
        <v/>
      </c>
      <c r="Y1076" s="31" t="str">
        <f t="shared" si="251"/>
        <v/>
      </c>
    </row>
    <row r="1077" spans="1:25" x14ac:dyDescent="0.2">
      <c r="A1077" s="127"/>
      <c r="B1077" s="82" t="str">
        <f t="shared" si="240"/>
        <v/>
      </c>
      <c r="C1077" s="82" t="str">
        <f t="shared" si="241"/>
        <v/>
      </c>
      <c r="D1077" s="127"/>
      <c r="E1077" s="82" t="str">
        <f t="shared" si="245"/>
        <v/>
      </c>
      <c r="F1077" s="82" t="str">
        <f t="shared" si="246"/>
        <v/>
      </c>
      <c r="G1077" s="127"/>
      <c r="H1077" s="75" t="str">
        <f t="shared" si="247"/>
        <v/>
      </c>
      <c r="I1077" s="127"/>
      <c r="J1077" s="75" t="str">
        <f t="shared" si="252"/>
        <v/>
      </c>
      <c r="K1077" s="127"/>
      <c r="L1077" s="31">
        <v>1072</v>
      </c>
      <c r="M1077" s="31">
        <f t="shared" si="253"/>
        <v>358</v>
      </c>
      <c r="N1077" s="31">
        <f t="shared" si="248"/>
        <v>1</v>
      </c>
      <c r="O1077" s="31" t="str">
        <f>IF(LEN(Q1077)=0,"",DEC2HEX(MOD(HEX2DEC(INDEX(Assembler!$D$13:$D$512,M1077))+N1077,65536),4))</f>
        <v/>
      </c>
      <c r="P1077" s="78" t="str">
        <f t="shared" si="249"/>
        <v/>
      </c>
      <c r="Q1077" s="31" t="str">
        <f>INDEX(Assembler!$E$13:$G$512,M1077,N1077+1)</f>
        <v/>
      </c>
      <c r="R1077" s="81"/>
      <c r="S1077" s="31" t="str">
        <f t="shared" si="250"/>
        <v/>
      </c>
      <c r="T1077" s="31">
        <f t="shared" si="254"/>
        <v>1</v>
      </c>
      <c r="U1077" s="31" t="str">
        <f t="shared" si="242"/>
        <v/>
      </c>
      <c r="V1077" s="31" t="str">
        <f t="shared" si="243"/>
        <v/>
      </c>
      <c r="W1077" s="31" t="str">
        <f>IF(LEN(U1077)=0,"",SUM(T$5:T1077))</f>
        <v/>
      </c>
      <c r="X1077" s="31" t="str">
        <f t="shared" si="244"/>
        <v/>
      </c>
      <c r="Y1077" s="31" t="str">
        <f t="shared" si="251"/>
        <v/>
      </c>
    </row>
    <row r="1078" spans="1:25" x14ac:dyDescent="0.2">
      <c r="A1078" s="127"/>
      <c r="B1078" s="82" t="str">
        <f t="shared" si="240"/>
        <v/>
      </c>
      <c r="C1078" s="82" t="str">
        <f t="shared" si="241"/>
        <v/>
      </c>
      <c r="D1078" s="127"/>
      <c r="E1078" s="82" t="str">
        <f t="shared" si="245"/>
        <v/>
      </c>
      <c r="F1078" s="82" t="str">
        <f t="shared" si="246"/>
        <v/>
      </c>
      <c r="G1078" s="127"/>
      <c r="H1078" s="75" t="str">
        <f t="shared" si="247"/>
        <v/>
      </c>
      <c r="I1078" s="127"/>
      <c r="J1078" s="75" t="str">
        <f t="shared" si="252"/>
        <v/>
      </c>
      <c r="K1078" s="127"/>
      <c r="L1078" s="31">
        <v>1073</v>
      </c>
      <c r="M1078" s="31">
        <f t="shared" si="253"/>
        <v>358</v>
      </c>
      <c r="N1078" s="31">
        <f t="shared" si="248"/>
        <v>2</v>
      </c>
      <c r="O1078" s="31" t="str">
        <f>IF(LEN(Q1078)=0,"",DEC2HEX(MOD(HEX2DEC(INDEX(Assembler!$D$13:$D$512,M1078))+N1078,65536),4))</f>
        <v/>
      </c>
      <c r="P1078" s="78" t="str">
        <f t="shared" si="249"/>
        <v/>
      </c>
      <c r="Q1078" s="31" t="str">
        <f>INDEX(Assembler!$E$13:$G$512,M1078,N1078+1)</f>
        <v/>
      </c>
      <c r="R1078" s="81"/>
      <c r="S1078" s="31" t="str">
        <f t="shared" si="250"/>
        <v/>
      </c>
      <c r="T1078" s="31">
        <f t="shared" si="254"/>
        <v>1</v>
      </c>
      <c r="U1078" s="31" t="str">
        <f t="shared" si="242"/>
        <v/>
      </c>
      <c r="V1078" s="31" t="str">
        <f t="shared" si="243"/>
        <v/>
      </c>
      <c r="W1078" s="31" t="str">
        <f>IF(LEN(U1078)=0,"",SUM(T$5:T1078))</f>
        <v/>
      </c>
      <c r="X1078" s="31" t="str">
        <f t="shared" si="244"/>
        <v/>
      </c>
      <c r="Y1078" s="31" t="str">
        <f t="shared" si="251"/>
        <v/>
      </c>
    </row>
    <row r="1079" spans="1:25" x14ac:dyDescent="0.2">
      <c r="A1079" s="127"/>
      <c r="B1079" s="82" t="str">
        <f t="shared" si="240"/>
        <v/>
      </c>
      <c r="C1079" s="82" t="str">
        <f t="shared" si="241"/>
        <v/>
      </c>
      <c r="D1079" s="127"/>
      <c r="E1079" s="82" t="str">
        <f t="shared" si="245"/>
        <v/>
      </c>
      <c r="F1079" s="82" t="str">
        <f t="shared" si="246"/>
        <v/>
      </c>
      <c r="G1079" s="127"/>
      <c r="H1079" s="75" t="str">
        <f t="shared" si="247"/>
        <v/>
      </c>
      <c r="I1079" s="127"/>
      <c r="J1079" s="75" t="str">
        <f t="shared" si="252"/>
        <v/>
      </c>
      <c r="K1079" s="127"/>
      <c r="L1079" s="31">
        <v>1074</v>
      </c>
      <c r="M1079" s="31">
        <f t="shared" si="253"/>
        <v>359</v>
      </c>
      <c r="N1079" s="31">
        <f t="shared" si="248"/>
        <v>0</v>
      </c>
      <c r="O1079" s="31" t="str">
        <f>IF(LEN(Q1079)=0,"",DEC2HEX(MOD(HEX2DEC(INDEX(Assembler!$D$13:$D$512,M1079))+N1079,65536),4))</f>
        <v/>
      </c>
      <c r="P1079" s="78" t="str">
        <f t="shared" si="249"/>
        <v/>
      </c>
      <c r="Q1079" s="31" t="str">
        <f>INDEX(Assembler!$E$13:$G$512,M1079,N1079+1)</f>
        <v/>
      </c>
      <c r="R1079" s="81"/>
      <c r="S1079" s="31" t="str">
        <f t="shared" si="250"/>
        <v/>
      </c>
      <c r="T1079" s="31">
        <f t="shared" si="254"/>
        <v>1</v>
      </c>
      <c r="U1079" s="31" t="str">
        <f t="shared" si="242"/>
        <v/>
      </c>
      <c r="V1079" s="31" t="str">
        <f t="shared" si="243"/>
        <v/>
      </c>
      <c r="W1079" s="31" t="str">
        <f>IF(LEN(U1079)=0,"",SUM(T$5:T1079))</f>
        <v/>
      </c>
      <c r="X1079" s="31" t="str">
        <f t="shared" si="244"/>
        <v/>
      </c>
      <c r="Y1079" s="31" t="str">
        <f t="shared" si="251"/>
        <v/>
      </c>
    </row>
    <row r="1080" spans="1:25" x14ac:dyDescent="0.2">
      <c r="A1080" s="127"/>
      <c r="B1080" s="82" t="str">
        <f t="shared" si="240"/>
        <v/>
      </c>
      <c r="C1080" s="82" t="str">
        <f t="shared" si="241"/>
        <v/>
      </c>
      <c r="D1080" s="127"/>
      <c r="E1080" s="82" t="str">
        <f t="shared" si="245"/>
        <v/>
      </c>
      <c r="F1080" s="82" t="str">
        <f t="shared" si="246"/>
        <v/>
      </c>
      <c r="G1080" s="127"/>
      <c r="H1080" s="75" t="str">
        <f t="shared" si="247"/>
        <v/>
      </c>
      <c r="I1080" s="127"/>
      <c r="J1080" s="75" t="str">
        <f t="shared" si="252"/>
        <v/>
      </c>
      <c r="K1080" s="127"/>
      <c r="L1080" s="31">
        <v>1075</v>
      </c>
      <c r="M1080" s="31">
        <f t="shared" si="253"/>
        <v>359</v>
      </c>
      <c r="N1080" s="31">
        <f t="shared" si="248"/>
        <v>1</v>
      </c>
      <c r="O1080" s="31" t="str">
        <f>IF(LEN(Q1080)=0,"",DEC2HEX(MOD(HEX2DEC(INDEX(Assembler!$D$13:$D$512,M1080))+N1080,65536),4))</f>
        <v/>
      </c>
      <c r="P1080" s="78" t="str">
        <f t="shared" si="249"/>
        <v/>
      </c>
      <c r="Q1080" s="31" t="str">
        <f>INDEX(Assembler!$E$13:$G$512,M1080,N1080+1)</f>
        <v/>
      </c>
      <c r="R1080" s="81"/>
      <c r="S1080" s="31" t="str">
        <f t="shared" si="250"/>
        <v/>
      </c>
      <c r="T1080" s="31">
        <f t="shared" si="254"/>
        <v>1</v>
      </c>
      <c r="U1080" s="31" t="str">
        <f t="shared" si="242"/>
        <v/>
      </c>
      <c r="V1080" s="31" t="str">
        <f t="shared" si="243"/>
        <v/>
      </c>
      <c r="W1080" s="31" t="str">
        <f>IF(LEN(U1080)=0,"",SUM(T$5:T1080))</f>
        <v/>
      </c>
      <c r="X1080" s="31" t="str">
        <f t="shared" si="244"/>
        <v/>
      </c>
      <c r="Y1080" s="31" t="str">
        <f t="shared" si="251"/>
        <v/>
      </c>
    </row>
    <row r="1081" spans="1:25" x14ac:dyDescent="0.2">
      <c r="A1081" s="127"/>
      <c r="B1081" s="82" t="str">
        <f t="shared" si="240"/>
        <v/>
      </c>
      <c r="C1081" s="82" t="str">
        <f t="shared" si="241"/>
        <v/>
      </c>
      <c r="D1081" s="127"/>
      <c r="E1081" s="82" t="str">
        <f t="shared" si="245"/>
        <v/>
      </c>
      <c r="F1081" s="82" t="str">
        <f t="shared" si="246"/>
        <v/>
      </c>
      <c r="G1081" s="127"/>
      <c r="H1081" s="75" t="str">
        <f t="shared" si="247"/>
        <v/>
      </c>
      <c r="I1081" s="127"/>
      <c r="J1081" s="75" t="str">
        <f t="shared" si="252"/>
        <v/>
      </c>
      <c r="K1081" s="127"/>
      <c r="L1081" s="31">
        <v>1076</v>
      </c>
      <c r="M1081" s="31">
        <f t="shared" si="253"/>
        <v>359</v>
      </c>
      <c r="N1081" s="31">
        <f t="shared" si="248"/>
        <v>2</v>
      </c>
      <c r="O1081" s="31" t="str">
        <f>IF(LEN(Q1081)=0,"",DEC2HEX(MOD(HEX2DEC(INDEX(Assembler!$D$13:$D$512,M1081))+N1081,65536),4))</f>
        <v/>
      </c>
      <c r="P1081" s="78" t="str">
        <f t="shared" si="249"/>
        <v/>
      </c>
      <c r="Q1081" s="31" t="str">
        <f>INDEX(Assembler!$E$13:$G$512,M1081,N1081+1)</f>
        <v/>
      </c>
      <c r="R1081" s="81"/>
      <c r="S1081" s="31" t="str">
        <f t="shared" si="250"/>
        <v/>
      </c>
      <c r="T1081" s="31">
        <f t="shared" si="254"/>
        <v>1</v>
      </c>
      <c r="U1081" s="31" t="str">
        <f t="shared" si="242"/>
        <v/>
      </c>
      <c r="V1081" s="31" t="str">
        <f t="shared" si="243"/>
        <v/>
      </c>
      <c r="W1081" s="31" t="str">
        <f>IF(LEN(U1081)=0,"",SUM(T$5:T1081))</f>
        <v/>
      </c>
      <c r="X1081" s="31" t="str">
        <f t="shared" si="244"/>
        <v/>
      </c>
      <c r="Y1081" s="31" t="str">
        <f t="shared" si="251"/>
        <v/>
      </c>
    </row>
    <row r="1082" spans="1:25" x14ac:dyDescent="0.2">
      <c r="A1082" s="127"/>
      <c r="B1082" s="82" t="str">
        <f t="shared" si="240"/>
        <v/>
      </c>
      <c r="C1082" s="82" t="str">
        <f t="shared" si="241"/>
        <v/>
      </c>
      <c r="D1082" s="127"/>
      <c r="E1082" s="82" t="str">
        <f t="shared" si="245"/>
        <v/>
      </c>
      <c r="F1082" s="82" t="str">
        <f t="shared" si="246"/>
        <v/>
      </c>
      <c r="G1082" s="127"/>
      <c r="H1082" s="75" t="str">
        <f t="shared" si="247"/>
        <v/>
      </c>
      <c r="I1082" s="127"/>
      <c r="J1082" s="75" t="str">
        <f t="shared" si="252"/>
        <v/>
      </c>
      <c r="K1082" s="127"/>
      <c r="L1082" s="31">
        <v>1077</v>
      </c>
      <c r="M1082" s="31">
        <f t="shared" si="253"/>
        <v>360</v>
      </c>
      <c r="N1082" s="31">
        <f t="shared" si="248"/>
        <v>0</v>
      </c>
      <c r="O1082" s="31" t="str">
        <f>IF(LEN(Q1082)=0,"",DEC2HEX(MOD(HEX2DEC(INDEX(Assembler!$D$13:$D$512,M1082))+N1082,65536),4))</f>
        <v/>
      </c>
      <c r="P1082" s="78" t="str">
        <f t="shared" si="249"/>
        <v/>
      </c>
      <c r="Q1082" s="31" t="str">
        <f>INDEX(Assembler!$E$13:$G$512,M1082,N1082+1)</f>
        <v/>
      </c>
      <c r="R1082" s="81"/>
      <c r="S1082" s="31" t="str">
        <f t="shared" si="250"/>
        <v/>
      </c>
      <c r="T1082" s="31">
        <f t="shared" si="254"/>
        <v>1</v>
      </c>
      <c r="U1082" s="31" t="str">
        <f t="shared" si="242"/>
        <v/>
      </c>
      <c r="V1082" s="31" t="str">
        <f t="shared" si="243"/>
        <v/>
      </c>
      <c r="W1082" s="31" t="str">
        <f>IF(LEN(U1082)=0,"",SUM(T$5:T1082))</f>
        <v/>
      </c>
      <c r="X1082" s="31" t="str">
        <f t="shared" si="244"/>
        <v/>
      </c>
      <c r="Y1082" s="31" t="str">
        <f t="shared" si="251"/>
        <v/>
      </c>
    </row>
    <row r="1083" spans="1:25" x14ac:dyDescent="0.2">
      <c r="A1083" s="127"/>
      <c r="B1083" s="82" t="str">
        <f t="shared" si="240"/>
        <v/>
      </c>
      <c r="C1083" s="82" t="str">
        <f t="shared" si="241"/>
        <v/>
      </c>
      <c r="D1083" s="127"/>
      <c r="E1083" s="82" t="str">
        <f t="shared" si="245"/>
        <v/>
      </c>
      <c r="F1083" s="82" t="str">
        <f t="shared" si="246"/>
        <v/>
      </c>
      <c r="G1083" s="127"/>
      <c r="H1083" s="75" t="str">
        <f t="shared" si="247"/>
        <v/>
      </c>
      <c r="I1083" s="127"/>
      <c r="J1083" s="75" t="str">
        <f t="shared" si="252"/>
        <v/>
      </c>
      <c r="K1083" s="127"/>
      <c r="L1083" s="31">
        <v>1078</v>
      </c>
      <c r="M1083" s="31">
        <f t="shared" si="253"/>
        <v>360</v>
      </c>
      <c r="N1083" s="31">
        <f t="shared" si="248"/>
        <v>1</v>
      </c>
      <c r="O1083" s="31" t="str">
        <f>IF(LEN(Q1083)=0,"",DEC2HEX(MOD(HEX2DEC(INDEX(Assembler!$D$13:$D$512,M1083))+N1083,65536),4))</f>
        <v/>
      </c>
      <c r="P1083" s="78" t="str">
        <f t="shared" si="249"/>
        <v/>
      </c>
      <c r="Q1083" s="31" t="str">
        <f>INDEX(Assembler!$E$13:$G$512,M1083,N1083+1)</f>
        <v/>
      </c>
      <c r="R1083" s="81"/>
      <c r="S1083" s="31" t="str">
        <f t="shared" si="250"/>
        <v/>
      </c>
      <c r="T1083" s="31">
        <f t="shared" si="254"/>
        <v>1</v>
      </c>
      <c r="U1083" s="31" t="str">
        <f t="shared" si="242"/>
        <v/>
      </c>
      <c r="V1083" s="31" t="str">
        <f t="shared" si="243"/>
        <v/>
      </c>
      <c r="W1083" s="31" t="str">
        <f>IF(LEN(U1083)=0,"",SUM(T$5:T1083))</f>
        <v/>
      </c>
      <c r="X1083" s="31" t="str">
        <f t="shared" si="244"/>
        <v/>
      </c>
      <c r="Y1083" s="31" t="str">
        <f t="shared" si="251"/>
        <v/>
      </c>
    </row>
    <row r="1084" spans="1:25" x14ac:dyDescent="0.2">
      <c r="A1084" s="127"/>
      <c r="B1084" s="82" t="str">
        <f t="shared" si="240"/>
        <v/>
      </c>
      <c r="C1084" s="82" t="str">
        <f t="shared" si="241"/>
        <v/>
      </c>
      <c r="D1084" s="127"/>
      <c r="E1084" s="82" t="str">
        <f t="shared" si="245"/>
        <v/>
      </c>
      <c r="F1084" s="82" t="str">
        <f t="shared" si="246"/>
        <v/>
      </c>
      <c r="G1084" s="127"/>
      <c r="H1084" s="75" t="str">
        <f t="shared" si="247"/>
        <v/>
      </c>
      <c r="I1084" s="127"/>
      <c r="J1084" s="75" t="str">
        <f t="shared" si="252"/>
        <v/>
      </c>
      <c r="K1084" s="127"/>
      <c r="L1084" s="31">
        <v>1079</v>
      </c>
      <c r="M1084" s="31">
        <f t="shared" si="253"/>
        <v>360</v>
      </c>
      <c r="N1084" s="31">
        <f t="shared" si="248"/>
        <v>2</v>
      </c>
      <c r="O1084" s="31" t="str">
        <f>IF(LEN(Q1084)=0,"",DEC2HEX(MOD(HEX2DEC(INDEX(Assembler!$D$13:$D$512,M1084))+N1084,65536),4))</f>
        <v/>
      </c>
      <c r="P1084" s="78" t="str">
        <f t="shared" si="249"/>
        <v/>
      </c>
      <c r="Q1084" s="31" t="str">
        <f>INDEX(Assembler!$E$13:$G$512,M1084,N1084+1)</f>
        <v/>
      </c>
      <c r="R1084" s="81"/>
      <c r="S1084" s="31" t="str">
        <f t="shared" si="250"/>
        <v/>
      </c>
      <c r="T1084" s="31">
        <f t="shared" si="254"/>
        <v>1</v>
      </c>
      <c r="U1084" s="31" t="str">
        <f t="shared" si="242"/>
        <v/>
      </c>
      <c r="V1084" s="31" t="str">
        <f t="shared" si="243"/>
        <v/>
      </c>
      <c r="W1084" s="31" t="str">
        <f>IF(LEN(U1084)=0,"",SUM(T$5:T1084))</f>
        <v/>
      </c>
      <c r="X1084" s="31" t="str">
        <f t="shared" si="244"/>
        <v/>
      </c>
      <c r="Y1084" s="31" t="str">
        <f t="shared" si="251"/>
        <v/>
      </c>
    </row>
    <row r="1085" spans="1:25" x14ac:dyDescent="0.2">
      <c r="A1085" s="127"/>
      <c r="B1085" s="82" t="str">
        <f t="shared" si="240"/>
        <v/>
      </c>
      <c r="C1085" s="82" t="str">
        <f t="shared" si="241"/>
        <v/>
      </c>
      <c r="D1085" s="127"/>
      <c r="E1085" s="82" t="str">
        <f t="shared" si="245"/>
        <v/>
      </c>
      <c r="F1085" s="82" t="str">
        <f t="shared" si="246"/>
        <v/>
      </c>
      <c r="G1085" s="127"/>
      <c r="H1085" s="75" t="str">
        <f t="shared" si="247"/>
        <v/>
      </c>
      <c r="I1085" s="127"/>
      <c r="J1085" s="75" t="str">
        <f t="shared" si="252"/>
        <v/>
      </c>
      <c r="K1085" s="127"/>
      <c r="L1085" s="31">
        <v>1080</v>
      </c>
      <c r="M1085" s="31">
        <f t="shared" si="253"/>
        <v>361</v>
      </c>
      <c r="N1085" s="31">
        <f t="shared" si="248"/>
        <v>0</v>
      </c>
      <c r="O1085" s="31" t="str">
        <f>IF(LEN(Q1085)=0,"",DEC2HEX(MOD(HEX2DEC(INDEX(Assembler!$D$13:$D$512,M1085))+N1085,65536),4))</f>
        <v/>
      </c>
      <c r="P1085" s="78" t="str">
        <f t="shared" si="249"/>
        <v/>
      </c>
      <c r="Q1085" s="31" t="str">
        <f>INDEX(Assembler!$E$13:$G$512,M1085,N1085+1)</f>
        <v/>
      </c>
      <c r="R1085" s="81"/>
      <c r="S1085" s="31" t="str">
        <f t="shared" si="250"/>
        <v/>
      </c>
      <c r="T1085" s="31">
        <f t="shared" si="254"/>
        <v>1</v>
      </c>
      <c r="U1085" s="31" t="str">
        <f t="shared" si="242"/>
        <v/>
      </c>
      <c r="V1085" s="31" t="str">
        <f t="shared" si="243"/>
        <v/>
      </c>
      <c r="W1085" s="31" t="str">
        <f>IF(LEN(U1085)=0,"",SUM(T$5:T1085))</f>
        <v/>
      </c>
      <c r="X1085" s="31" t="str">
        <f t="shared" si="244"/>
        <v/>
      </c>
      <c r="Y1085" s="31" t="str">
        <f t="shared" si="251"/>
        <v/>
      </c>
    </row>
    <row r="1086" spans="1:25" x14ac:dyDescent="0.2">
      <c r="A1086" s="127"/>
      <c r="B1086" s="82" t="str">
        <f t="shared" si="240"/>
        <v/>
      </c>
      <c r="C1086" s="82" t="str">
        <f t="shared" si="241"/>
        <v/>
      </c>
      <c r="D1086" s="127"/>
      <c r="E1086" s="82" t="str">
        <f t="shared" si="245"/>
        <v/>
      </c>
      <c r="F1086" s="82" t="str">
        <f t="shared" si="246"/>
        <v/>
      </c>
      <c r="G1086" s="127"/>
      <c r="H1086" s="75" t="str">
        <f t="shared" si="247"/>
        <v/>
      </c>
      <c r="I1086" s="127"/>
      <c r="J1086" s="75" t="str">
        <f t="shared" si="252"/>
        <v/>
      </c>
      <c r="K1086" s="127"/>
      <c r="L1086" s="31">
        <v>1081</v>
      </c>
      <c r="M1086" s="31">
        <f t="shared" si="253"/>
        <v>361</v>
      </c>
      <c r="N1086" s="31">
        <f t="shared" si="248"/>
        <v>1</v>
      </c>
      <c r="O1086" s="31" t="str">
        <f>IF(LEN(Q1086)=0,"",DEC2HEX(MOD(HEX2DEC(INDEX(Assembler!$D$13:$D$512,M1086))+N1086,65536),4))</f>
        <v/>
      </c>
      <c r="P1086" s="78" t="str">
        <f t="shared" si="249"/>
        <v/>
      </c>
      <c r="Q1086" s="31" t="str">
        <f>INDEX(Assembler!$E$13:$G$512,M1086,N1086+1)</f>
        <v/>
      </c>
      <c r="R1086" s="81"/>
      <c r="S1086" s="31" t="str">
        <f t="shared" si="250"/>
        <v/>
      </c>
      <c r="T1086" s="31">
        <f t="shared" si="254"/>
        <v>1</v>
      </c>
      <c r="U1086" s="31" t="str">
        <f t="shared" si="242"/>
        <v/>
      </c>
      <c r="V1086" s="31" t="str">
        <f t="shared" si="243"/>
        <v/>
      </c>
      <c r="W1086" s="31" t="str">
        <f>IF(LEN(U1086)=0,"",SUM(T$5:T1086))</f>
        <v/>
      </c>
      <c r="X1086" s="31" t="str">
        <f t="shared" si="244"/>
        <v/>
      </c>
      <c r="Y1086" s="31" t="str">
        <f t="shared" si="251"/>
        <v/>
      </c>
    </row>
    <row r="1087" spans="1:25" x14ac:dyDescent="0.2">
      <c r="A1087" s="127"/>
      <c r="B1087" s="82" t="str">
        <f t="shared" si="240"/>
        <v/>
      </c>
      <c r="C1087" s="82" t="str">
        <f t="shared" si="241"/>
        <v/>
      </c>
      <c r="D1087" s="127"/>
      <c r="E1087" s="82" t="str">
        <f t="shared" si="245"/>
        <v/>
      </c>
      <c r="F1087" s="82" t="str">
        <f t="shared" si="246"/>
        <v/>
      </c>
      <c r="G1087" s="127"/>
      <c r="H1087" s="75" t="str">
        <f t="shared" si="247"/>
        <v/>
      </c>
      <c r="I1087" s="127"/>
      <c r="J1087" s="75" t="str">
        <f t="shared" si="252"/>
        <v/>
      </c>
      <c r="K1087" s="127"/>
      <c r="L1087" s="31">
        <v>1082</v>
      </c>
      <c r="M1087" s="31">
        <f t="shared" si="253"/>
        <v>361</v>
      </c>
      <c r="N1087" s="31">
        <f t="shared" si="248"/>
        <v>2</v>
      </c>
      <c r="O1087" s="31" t="str">
        <f>IF(LEN(Q1087)=0,"",DEC2HEX(MOD(HEX2DEC(INDEX(Assembler!$D$13:$D$512,M1087))+N1087,65536),4))</f>
        <v/>
      </c>
      <c r="P1087" s="78" t="str">
        <f t="shared" si="249"/>
        <v/>
      </c>
      <c r="Q1087" s="31" t="str">
        <f>INDEX(Assembler!$E$13:$G$512,M1087,N1087+1)</f>
        <v/>
      </c>
      <c r="R1087" s="81"/>
      <c r="S1087" s="31" t="str">
        <f t="shared" si="250"/>
        <v/>
      </c>
      <c r="T1087" s="31">
        <f t="shared" si="254"/>
        <v>1</v>
      </c>
      <c r="U1087" s="31" t="str">
        <f t="shared" si="242"/>
        <v/>
      </c>
      <c r="V1087" s="31" t="str">
        <f t="shared" si="243"/>
        <v/>
      </c>
      <c r="W1087" s="31" t="str">
        <f>IF(LEN(U1087)=0,"",SUM(T$5:T1087))</f>
        <v/>
      </c>
      <c r="X1087" s="31" t="str">
        <f t="shared" si="244"/>
        <v/>
      </c>
      <c r="Y1087" s="31" t="str">
        <f t="shared" si="251"/>
        <v/>
      </c>
    </row>
    <row r="1088" spans="1:25" x14ac:dyDescent="0.2">
      <c r="A1088" s="127"/>
      <c r="B1088" s="82" t="str">
        <f t="shared" si="240"/>
        <v/>
      </c>
      <c r="C1088" s="82" t="str">
        <f t="shared" si="241"/>
        <v/>
      </c>
      <c r="D1088" s="127"/>
      <c r="E1088" s="82" t="str">
        <f t="shared" si="245"/>
        <v/>
      </c>
      <c r="F1088" s="82" t="str">
        <f t="shared" si="246"/>
        <v/>
      </c>
      <c r="G1088" s="127"/>
      <c r="H1088" s="75" t="str">
        <f t="shared" si="247"/>
        <v/>
      </c>
      <c r="I1088" s="127"/>
      <c r="J1088" s="75" t="str">
        <f t="shared" si="252"/>
        <v/>
      </c>
      <c r="K1088" s="127"/>
      <c r="L1088" s="31">
        <v>1083</v>
      </c>
      <c r="M1088" s="31">
        <f t="shared" si="253"/>
        <v>362</v>
      </c>
      <c r="N1088" s="31">
        <f t="shared" si="248"/>
        <v>0</v>
      </c>
      <c r="O1088" s="31" t="str">
        <f>IF(LEN(Q1088)=0,"",DEC2HEX(MOD(HEX2DEC(INDEX(Assembler!$D$13:$D$512,M1088))+N1088,65536),4))</f>
        <v/>
      </c>
      <c r="P1088" s="78" t="str">
        <f t="shared" si="249"/>
        <v/>
      </c>
      <c r="Q1088" s="31" t="str">
        <f>INDEX(Assembler!$E$13:$G$512,M1088,N1088+1)</f>
        <v/>
      </c>
      <c r="R1088" s="81"/>
      <c r="S1088" s="31" t="str">
        <f t="shared" si="250"/>
        <v/>
      </c>
      <c r="T1088" s="31">
        <f t="shared" si="254"/>
        <v>1</v>
      </c>
      <c r="U1088" s="31" t="str">
        <f t="shared" si="242"/>
        <v/>
      </c>
      <c r="V1088" s="31" t="str">
        <f t="shared" si="243"/>
        <v/>
      </c>
      <c r="W1088" s="31" t="str">
        <f>IF(LEN(U1088)=0,"",SUM(T$5:T1088))</f>
        <v/>
      </c>
      <c r="X1088" s="31" t="str">
        <f t="shared" si="244"/>
        <v/>
      </c>
      <c r="Y1088" s="31" t="str">
        <f t="shared" si="251"/>
        <v/>
      </c>
    </row>
    <row r="1089" spans="1:25" x14ac:dyDescent="0.2">
      <c r="A1089" s="127"/>
      <c r="B1089" s="82" t="str">
        <f t="shared" si="240"/>
        <v/>
      </c>
      <c r="C1089" s="82" t="str">
        <f t="shared" si="241"/>
        <v/>
      </c>
      <c r="D1089" s="127"/>
      <c r="E1089" s="82" t="str">
        <f t="shared" si="245"/>
        <v/>
      </c>
      <c r="F1089" s="82" t="str">
        <f t="shared" si="246"/>
        <v/>
      </c>
      <c r="G1089" s="127"/>
      <c r="H1089" s="75" t="str">
        <f t="shared" si="247"/>
        <v/>
      </c>
      <c r="I1089" s="127"/>
      <c r="J1089" s="75" t="str">
        <f t="shared" si="252"/>
        <v/>
      </c>
      <c r="K1089" s="127"/>
      <c r="L1089" s="31">
        <v>1084</v>
      </c>
      <c r="M1089" s="31">
        <f t="shared" si="253"/>
        <v>362</v>
      </c>
      <c r="N1089" s="31">
        <f t="shared" si="248"/>
        <v>1</v>
      </c>
      <c r="O1089" s="31" t="str">
        <f>IF(LEN(Q1089)=0,"",DEC2HEX(MOD(HEX2DEC(INDEX(Assembler!$D$13:$D$512,M1089))+N1089,65536),4))</f>
        <v/>
      </c>
      <c r="P1089" s="78" t="str">
        <f t="shared" si="249"/>
        <v/>
      </c>
      <c r="Q1089" s="31" t="str">
        <f>INDEX(Assembler!$E$13:$G$512,M1089,N1089+1)</f>
        <v/>
      </c>
      <c r="R1089" s="81"/>
      <c r="S1089" s="31" t="str">
        <f t="shared" si="250"/>
        <v/>
      </c>
      <c r="T1089" s="31">
        <f t="shared" si="254"/>
        <v>1</v>
      </c>
      <c r="U1089" s="31" t="str">
        <f t="shared" si="242"/>
        <v/>
      </c>
      <c r="V1089" s="31" t="str">
        <f t="shared" si="243"/>
        <v/>
      </c>
      <c r="W1089" s="31" t="str">
        <f>IF(LEN(U1089)=0,"",SUM(T$5:T1089))</f>
        <v/>
      </c>
      <c r="X1089" s="31" t="str">
        <f t="shared" si="244"/>
        <v/>
      </c>
      <c r="Y1089" s="31" t="str">
        <f t="shared" si="251"/>
        <v/>
      </c>
    </row>
    <row r="1090" spans="1:25" x14ac:dyDescent="0.2">
      <c r="A1090" s="127"/>
      <c r="B1090" s="82" t="str">
        <f t="shared" si="240"/>
        <v/>
      </c>
      <c r="C1090" s="82" t="str">
        <f t="shared" si="241"/>
        <v/>
      </c>
      <c r="D1090" s="127"/>
      <c r="E1090" s="82" t="str">
        <f t="shared" si="245"/>
        <v/>
      </c>
      <c r="F1090" s="82" t="str">
        <f t="shared" si="246"/>
        <v/>
      </c>
      <c r="G1090" s="127"/>
      <c r="H1090" s="75" t="str">
        <f t="shared" si="247"/>
        <v/>
      </c>
      <c r="I1090" s="127"/>
      <c r="J1090" s="75" t="str">
        <f t="shared" si="252"/>
        <v/>
      </c>
      <c r="K1090" s="127"/>
      <c r="L1090" s="31">
        <v>1085</v>
      </c>
      <c r="M1090" s="31">
        <f t="shared" si="253"/>
        <v>362</v>
      </c>
      <c r="N1090" s="31">
        <f t="shared" si="248"/>
        <v>2</v>
      </c>
      <c r="O1090" s="31" t="str">
        <f>IF(LEN(Q1090)=0,"",DEC2HEX(MOD(HEX2DEC(INDEX(Assembler!$D$13:$D$512,M1090))+N1090,65536),4))</f>
        <v/>
      </c>
      <c r="P1090" s="78" t="str">
        <f t="shared" si="249"/>
        <v/>
      </c>
      <c r="Q1090" s="31" t="str">
        <f>INDEX(Assembler!$E$13:$G$512,M1090,N1090+1)</f>
        <v/>
      </c>
      <c r="R1090" s="81"/>
      <c r="S1090" s="31" t="str">
        <f t="shared" si="250"/>
        <v/>
      </c>
      <c r="T1090" s="31">
        <f t="shared" si="254"/>
        <v>1</v>
      </c>
      <c r="U1090" s="31" t="str">
        <f t="shared" si="242"/>
        <v/>
      </c>
      <c r="V1090" s="31" t="str">
        <f t="shared" si="243"/>
        <v/>
      </c>
      <c r="W1090" s="31" t="str">
        <f>IF(LEN(U1090)=0,"",SUM(T$5:T1090))</f>
        <v/>
      </c>
      <c r="X1090" s="31" t="str">
        <f t="shared" si="244"/>
        <v/>
      </c>
      <c r="Y1090" s="31" t="str">
        <f t="shared" si="251"/>
        <v/>
      </c>
    </row>
    <row r="1091" spans="1:25" x14ac:dyDescent="0.2">
      <c r="A1091" s="127"/>
      <c r="B1091" s="82" t="str">
        <f t="shared" si="240"/>
        <v/>
      </c>
      <c r="C1091" s="82" t="str">
        <f t="shared" si="241"/>
        <v/>
      </c>
      <c r="D1091" s="127"/>
      <c r="E1091" s="82" t="str">
        <f t="shared" si="245"/>
        <v/>
      </c>
      <c r="F1091" s="82" t="str">
        <f t="shared" si="246"/>
        <v/>
      </c>
      <c r="G1091" s="127"/>
      <c r="H1091" s="75" t="str">
        <f t="shared" si="247"/>
        <v/>
      </c>
      <c r="I1091" s="127"/>
      <c r="J1091" s="75" t="str">
        <f t="shared" si="252"/>
        <v/>
      </c>
      <c r="K1091" s="127"/>
      <c r="L1091" s="31">
        <v>1086</v>
      </c>
      <c r="M1091" s="31">
        <f t="shared" si="253"/>
        <v>363</v>
      </c>
      <c r="N1091" s="31">
        <f t="shared" si="248"/>
        <v>0</v>
      </c>
      <c r="O1091" s="31" t="str">
        <f>IF(LEN(Q1091)=0,"",DEC2HEX(MOD(HEX2DEC(INDEX(Assembler!$D$13:$D$512,M1091))+N1091,65536),4))</f>
        <v/>
      </c>
      <c r="P1091" s="78" t="str">
        <f t="shared" si="249"/>
        <v/>
      </c>
      <c r="Q1091" s="31" t="str">
        <f>INDEX(Assembler!$E$13:$G$512,M1091,N1091+1)</f>
        <v/>
      </c>
      <c r="R1091" s="81"/>
      <c r="S1091" s="31" t="str">
        <f t="shared" si="250"/>
        <v/>
      </c>
      <c r="T1091" s="31">
        <f t="shared" si="254"/>
        <v>1</v>
      </c>
      <c r="U1091" s="31" t="str">
        <f t="shared" si="242"/>
        <v/>
      </c>
      <c r="V1091" s="31" t="str">
        <f t="shared" si="243"/>
        <v/>
      </c>
      <c r="W1091" s="31" t="str">
        <f>IF(LEN(U1091)=0,"",SUM(T$5:T1091))</f>
        <v/>
      </c>
      <c r="X1091" s="31" t="str">
        <f t="shared" si="244"/>
        <v/>
      </c>
      <c r="Y1091" s="31" t="str">
        <f t="shared" si="251"/>
        <v/>
      </c>
    </row>
    <row r="1092" spans="1:25" x14ac:dyDescent="0.2">
      <c r="A1092" s="127"/>
      <c r="B1092" s="82" t="str">
        <f t="shared" si="240"/>
        <v/>
      </c>
      <c r="C1092" s="82" t="str">
        <f t="shared" si="241"/>
        <v/>
      </c>
      <c r="D1092" s="127"/>
      <c r="E1092" s="82" t="str">
        <f t="shared" si="245"/>
        <v/>
      </c>
      <c r="F1092" s="82" t="str">
        <f t="shared" si="246"/>
        <v/>
      </c>
      <c r="G1092" s="127"/>
      <c r="H1092" s="75" t="str">
        <f t="shared" si="247"/>
        <v/>
      </c>
      <c r="I1092" s="127"/>
      <c r="J1092" s="75" t="str">
        <f t="shared" si="252"/>
        <v/>
      </c>
      <c r="K1092" s="127"/>
      <c r="L1092" s="31">
        <v>1087</v>
      </c>
      <c r="M1092" s="31">
        <f t="shared" si="253"/>
        <v>363</v>
      </c>
      <c r="N1092" s="31">
        <f t="shared" si="248"/>
        <v>1</v>
      </c>
      <c r="O1092" s="31" t="str">
        <f>IF(LEN(Q1092)=0,"",DEC2HEX(MOD(HEX2DEC(INDEX(Assembler!$D$13:$D$512,M1092))+N1092,65536),4))</f>
        <v/>
      </c>
      <c r="P1092" s="78" t="str">
        <f t="shared" si="249"/>
        <v/>
      </c>
      <c r="Q1092" s="31" t="str">
        <f>INDEX(Assembler!$E$13:$G$512,M1092,N1092+1)</f>
        <v/>
      </c>
      <c r="R1092" s="81"/>
      <c r="S1092" s="31" t="str">
        <f t="shared" si="250"/>
        <v/>
      </c>
      <c r="T1092" s="31">
        <f t="shared" si="254"/>
        <v>1</v>
      </c>
      <c r="U1092" s="31" t="str">
        <f t="shared" si="242"/>
        <v/>
      </c>
      <c r="V1092" s="31" t="str">
        <f t="shared" si="243"/>
        <v/>
      </c>
      <c r="W1092" s="31" t="str">
        <f>IF(LEN(U1092)=0,"",SUM(T$5:T1092))</f>
        <v/>
      </c>
      <c r="X1092" s="31" t="str">
        <f t="shared" si="244"/>
        <v/>
      </c>
      <c r="Y1092" s="31" t="str">
        <f t="shared" si="251"/>
        <v/>
      </c>
    </row>
    <row r="1093" spans="1:25" x14ac:dyDescent="0.2">
      <c r="A1093" s="127"/>
      <c r="B1093" s="82" t="str">
        <f t="shared" ref="B1093:B1156" si="255">IF(LEN(S1093)=0,"",DEC2HEX(S1093,4))</f>
        <v/>
      </c>
      <c r="C1093" s="82" t="str">
        <f t="shared" ref="C1093:C1156" si="256">IF(LEN(B1093)=0,"",VLOOKUP(B1093,$O$5:$Q$1494,3,0))</f>
        <v/>
      </c>
      <c r="D1093" s="127"/>
      <c r="E1093" s="82" t="str">
        <f t="shared" si="245"/>
        <v/>
      </c>
      <c r="F1093" s="82" t="str">
        <f t="shared" si="246"/>
        <v/>
      </c>
      <c r="G1093" s="127"/>
      <c r="H1093" s="75" t="str">
        <f t="shared" si="247"/>
        <v/>
      </c>
      <c r="I1093" s="127"/>
      <c r="J1093" s="75" t="str">
        <f t="shared" si="252"/>
        <v/>
      </c>
      <c r="K1093" s="127"/>
      <c r="L1093" s="31">
        <v>1088</v>
      </c>
      <c r="M1093" s="31">
        <f t="shared" si="253"/>
        <v>363</v>
      </c>
      <c r="N1093" s="31">
        <f t="shared" si="248"/>
        <v>2</v>
      </c>
      <c r="O1093" s="31" t="str">
        <f>IF(LEN(Q1093)=0,"",DEC2HEX(MOD(HEX2DEC(INDEX(Assembler!$D$13:$D$512,M1093))+N1093,65536),4))</f>
        <v/>
      </c>
      <c r="P1093" s="78" t="str">
        <f t="shared" si="249"/>
        <v/>
      </c>
      <c r="Q1093" s="31" t="str">
        <f>INDEX(Assembler!$E$13:$G$512,M1093,N1093+1)</f>
        <v/>
      </c>
      <c r="R1093" s="81"/>
      <c r="S1093" s="31" t="str">
        <f t="shared" si="250"/>
        <v/>
      </c>
      <c r="T1093" s="31">
        <f t="shared" si="254"/>
        <v>1</v>
      </c>
      <c r="U1093" s="31" t="str">
        <f t="shared" ref="U1093:U1156" si="257">IF(OR(LEN(S1093)=0,T1093=0),"",IF(T1094=1,1,IF(T1095=1,2,IF(T1096=1,3,IF(T1097=1,4,IF(T1098=1,5,IF(T1099=1,6,IF(T1100=1,7,IF(T1101=1,8,IF(T1102=1,9,IF(T1103=1,10,IF(T1104=1,11,IF(T1105=1,12,IF(T1106=1,13,IF(T1107=1,14,IF(T1108=1,15,16))))))))))))))))</f>
        <v/>
      </c>
      <c r="V1093" s="31" t="str">
        <f t="shared" ref="V1093:V1156" si="258">IF(OR(LEN(S1093)=0,T1093=0),"",MOD(U1093+HEX2DEC(LEFT(B1093,2))+HEX2DEC(RIGHT(B1093,2))+HEX2DEC(C1093)+IF(T1094=1,0,HEX2DEC(C1094)+IF(T1095=1,0,HEX2DEC(C1095)+IF(T1096=1,0,HEX2DEC(C1096)+IF(T1097=1,0,HEX2DEC(C1097)+IF(T1098=1,0,HEX2DEC(C1098)+IF(T1099=1,0,HEX2DEC(C1099)+IF(T1100=1,0,HEX2DEC(C1100)+IF(T1101=1,0,HEX2DEC(C1101)+IF(T1102=1,0,HEX2DEC(C1102)+IF(T1103=1,0,HEX2DEC(C1103)+IF(T1104=1,0,HEX2DEC(C1104)+IF(T1105=1,0,HEX2DEC(C1105)+IF(T1106=1,0,HEX2DEC(C1106)+IF(T1107=1,0,HEX2DEC(C1107)+IF(T1108=1,0,HEX2DEC(C1108)))))))))))))))),256))</f>
        <v/>
      </c>
      <c r="W1093" s="31" t="str">
        <f>IF(LEN(U1093)=0,"",SUM(T$5:T1093))</f>
        <v/>
      </c>
      <c r="X1093" s="31" t="str">
        <f t="shared" ref="X1093:X1156" si="259">IF(LEN(W1093)=0,"",CONCATENATE(":",DEC2HEX(U1093,2),B1093,"00",C1093,IF(U1093&gt;1,C1094,""),IF(U1093&gt;2,C1095,""),IF(U1093&gt;3,C1096,""),IF(U1093&gt;4,C1097,""),IF(U1093&gt;5,C1098,""),IF(U1093&gt;6,C1099,""),IF(U1093&gt;7,C1100,""),IF(U1093&gt;8,C1101,""),IF(U1093&gt;9,C1102,""),IF(U1093&gt;10,C1103,""),IF(U1093&gt;11,C1104,""),IF(U1093&gt;12,C1105,""),IF(U1093&gt;13,C1106,""),IF(U1093&gt;14,C1107,""),IF(U1093&gt;15,C1108,""),DEC2HEX(MOD(-V1093,256),2)))</f>
        <v/>
      </c>
      <c r="Y1093" s="31" t="str">
        <f t="shared" si="251"/>
        <v/>
      </c>
    </row>
    <row r="1094" spans="1:25" x14ac:dyDescent="0.2">
      <c r="A1094" s="127"/>
      <c r="B1094" s="82" t="str">
        <f t="shared" si="255"/>
        <v/>
      </c>
      <c r="C1094" s="82" t="str">
        <f t="shared" si="256"/>
        <v/>
      </c>
      <c r="D1094" s="127"/>
      <c r="E1094" s="82" t="str">
        <f t="shared" ref="E1094:E1157" si="260">IF(LEN(B1094)=0,"",DEC2OCT(HEX2DEC(B1094),6))</f>
        <v/>
      </c>
      <c r="F1094" s="82" t="str">
        <f t="shared" ref="F1094:F1157" si="261">IF(LEN(C1094)=0,"",DEC2OCT(HEX2DEC(C1094),3))</f>
        <v/>
      </c>
      <c r="G1094" s="127"/>
      <c r="H1094" s="75" t="str">
        <f t="shared" ref="H1094:H1157" si="262">IF(ISNA(MATCH(L1094+1,$W$5:$W$1504,0)),IF(ISNA(MATCH(L1094,$W$5:$W$1504,0)),"",":0000000000"),VLOOKUP(L1094+1,$W$5:$X$1504,2,0))</f>
        <v/>
      </c>
      <c r="I1094" s="127"/>
      <c r="J1094" s="75" t="str">
        <f t="shared" si="252"/>
        <v/>
      </c>
      <c r="K1094" s="127"/>
      <c r="L1094" s="31">
        <v>1089</v>
      </c>
      <c r="M1094" s="31">
        <f t="shared" si="253"/>
        <v>364</v>
      </c>
      <c r="N1094" s="31">
        <f t="shared" ref="N1094:N1157" si="263">MOD(L1094,3)</f>
        <v>0</v>
      </c>
      <c r="O1094" s="31" t="str">
        <f>IF(LEN(Q1094)=0,"",DEC2HEX(MOD(HEX2DEC(INDEX(Assembler!$D$13:$D$512,M1094))+N1094,65536),4))</f>
        <v/>
      </c>
      <c r="P1094" s="78" t="str">
        <f t="shared" ref="P1094:P1157" si="264">IF(LEN(O1094)=0,"",VALUE(HEX2DEC(O1094)))</f>
        <v/>
      </c>
      <c r="Q1094" s="31" t="str">
        <f>INDEX(Assembler!$E$13:$G$512,M1094,N1094+1)</f>
        <v/>
      </c>
      <c r="R1094" s="81"/>
      <c r="S1094" s="31" t="str">
        <f t="shared" ref="S1094:S1157" si="265">IF(ISNUMBER(SMALL($P$5:$P$1504,L1094+1)),SMALL($P$5:$P$1504,L1094+1),"")</f>
        <v/>
      </c>
      <c r="T1094" s="31">
        <f t="shared" si="254"/>
        <v>1</v>
      </c>
      <c r="U1094" s="31" t="str">
        <f t="shared" si="257"/>
        <v/>
      </c>
      <c r="V1094" s="31" t="str">
        <f t="shared" si="258"/>
        <v/>
      </c>
      <c r="W1094" s="31" t="str">
        <f>IF(LEN(U1094)=0,"",SUM(T$5:T1094))</f>
        <v/>
      </c>
      <c r="X1094" s="31" t="str">
        <f t="shared" si="259"/>
        <v/>
      </c>
      <c r="Y1094" s="31" t="str">
        <f t="shared" ref="Y1094:Y1157" si="266">IF(LEN(X1094)=0,"",CONCATENATE(MID(X1094,4,4),": ",MID(X1094,10,2),IF(U1094&gt;1,CONCATENATE(" ",MID(X1094,12,2)),""),IF(U1094&gt;2,CONCATENATE(" ",MID(X1094,14,2)),""),IF(U1094&gt;3,CONCATENATE(" ",MID(X1094,16,2)),""),IF(U1094&gt;4,CONCATENATE(" ",MID(X1094,18,2)),""),IF(U1094&gt;5,CONCATENATE(" ",MID(X1094,20,2)),""),IF(U1094&gt;6,CONCATENATE(" ",MID(X1094,22,2)),""),IF(U1094&gt;7,CONCATENATE(" ",MID(X1094,24,2)),""),IF(U1094&gt;8,CONCATENATE(" ",MID(X1094,26,2)),""),IF(U1094&gt;9,CONCATENATE(" ",MID(X1094,28,2)),""),IF(U1094&gt;10,CONCATENATE(" ",MID(X1094,30,2)),""),IF(U1094&gt;11,CONCATENATE(" ",MID(X1094,32,2)),""),IF(U1094&gt;12,CONCATENATE(" ",MID(X1094,34,2)),""),IF(U1094&gt;13,CONCATENATE(" ",MID(X1094,36,2)),""),IF(U1094&gt;14,CONCATENATE(" ",MID(X1094,38,2)),""),IF(U1094&gt;15,CONCATENATE(" ",MID(X1094,40,2)),"")))</f>
        <v/>
      </c>
    </row>
    <row r="1095" spans="1:25" x14ac:dyDescent="0.2">
      <c r="A1095" s="127"/>
      <c r="B1095" s="82" t="str">
        <f t="shared" si="255"/>
        <v/>
      </c>
      <c r="C1095" s="82" t="str">
        <f t="shared" si="256"/>
        <v/>
      </c>
      <c r="D1095" s="127"/>
      <c r="E1095" s="82" t="str">
        <f t="shared" si="260"/>
        <v/>
      </c>
      <c r="F1095" s="82" t="str">
        <f t="shared" si="261"/>
        <v/>
      </c>
      <c r="G1095" s="127"/>
      <c r="H1095" s="75" t="str">
        <f t="shared" si="262"/>
        <v/>
      </c>
      <c r="I1095" s="127"/>
      <c r="J1095" s="75" t="str">
        <f t="shared" ref="J1095:J1158" si="267">IF(LEN(H1094)&lt;12,"",VLOOKUP(H1094,$X$5:$Y$1504,2,0))</f>
        <v/>
      </c>
      <c r="K1095" s="127"/>
      <c r="L1095" s="31">
        <v>1090</v>
      </c>
      <c r="M1095" s="31">
        <f t="shared" ref="M1095:M1158" si="268">INT(L1095/3)+1</f>
        <v>364</v>
      </c>
      <c r="N1095" s="31">
        <f t="shared" si="263"/>
        <v>1</v>
      </c>
      <c r="O1095" s="31" t="str">
        <f>IF(LEN(Q1095)=0,"",DEC2HEX(MOD(HEX2DEC(INDEX(Assembler!$D$13:$D$512,M1095))+N1095,65536),4))</f>
        <v/>
      </c>
      <c r="P1095" s="78" t="str">
        <f t="shared" si="264"/>
        <v/>
      </c>
      <c r="Q1095" s="31" t="str">
        <f>INDEX(Assembler!$E$13:$G$512,M1095,N1095+1)</f>
        <v/>
      </c>
      <c r="R1095" s="81"/>
      <c r="S1095" s="31" t="str">
        <f t="shared" si="265"/>
        <v/>
      </c>
      <c r="T1095" s="31">
        <f t="shared" si="254"/>
        <v>1</v>
      </c>
      <c r="U1095" s="31" t="str">
        <f t="shared" si="257"/>
        <v/>
      </c>
      <c r="V1095" s="31" t="str">
        <f t="shared" si="258"/>
        <v/>
      </c>
      <c r="W1095" s="31" t="str">
        <f>IF(LEN(U1095)=0,"",SUM(T$5:T1095))</f>
        <v/>
      </c>
      <c r="X1095" s="31" t="str">
        <f t="shared" si="259"/>
        <v/>
      </c>
      <c r="Y1095" s="31" t="str">
        <f t="shared" si="266"/>
        <v/>
      </c>
    </row>
    <row r="1096" spans="1:25" x14ac:dyDescent="0.2">
      <c r="A1096" s="127"/>
      <c r="B1096" s="82" t="str">
        <f t="shared" si="255"/>
        <v/>
      </c>
      <c r="C1096" s="82" t="str">
        <f t="shared" si="256"/>
        <v/>
      </c>
      <c r="D1096" s="127"/>
      <c r="E1096" s="82" t="str">
        <f t="shared" si="260"/>
        <v/>
      </c>
      <c r="F1096" s="82" t="str">
        <f t="shared" si="261"/>
        <v/>
      </c>
      <c r="G1096" s="127"/>
      <c r="H1096" s="75" t="str">
        <f t="shared" si="262"/>
        <v/>
      </c>
      <c r="I1096" s="127"/>
      <c r="J1096" s="75" t="str">
        <f t="shared" si="267"/>
        <v/>
      </c>
      <c r="K1096" s="127"/>
      <c r="L1096" s="31">
        <v>1091</v>
      </c>
      <c r="M1096" s="31">
        <f t="shared" si="268"/>
        <v>364</v>
      </c>
      <c r="N1096" s="31">
        <f t="shared" si="263"/>
        <v>2</v>
      </c>
      <c r="O1096" s="31" t="str">
        <f>IF(LEN(Q1096)=0,"",DEC2HEX(MOD(HEX2DEC(INDEX(Assembler!$D$13:$D$512,M1096))+N1096,65536),4))</f>
        <v/>
      </c>
      <c r="P1096" s="78" t="str">
        <f t="shared" si="264"/>
        <v/>
      </c>
      <c r="Q1096" s="31" t="str">
        <f>INDEX(Assembler!$E$13:$G$512,M1096,N1096+1)</f>
        <v/>
      </c>
      <c r="R1096" s="81"/>
      <c r="S1096" s="31" t="str">
        <f t="shared" si="265"/>
        <v/>
      </c>
      <c r="T1096" s="31">
        <f t="shared" si="254"/>
        <v>1</v>
      </c>
      <c r="U1096" s="31" t="str">
        <f t="shared" si="257"/>
        <v/>
      </c>
      <c r="V1096" s="31" t="str">
        <f t="shared" si="258"/>
        <v/>
      </c>
      <c r="W1096" s="31" t="str">
        <f>IF(LEN(U1096)=0,"",SUM(T$5:T1096))</f>
        <v/>
      </c>
      <c r="X1096" s="31" t="str">
        <f t="shared" si="259"/>
        <v/>
      </c>
      <c r="Y1096" s="31" t="str">
        <f t="shared" si="266"/>
        <v/>
      </c>
    </row>
    <row r="1097" spans="1:25" x14ac:dyDescent="0.2">
      <c r="A1097" s="127"/>
      <c r="B1097" s="82" t="str">
        <f t="shared" si="255"/>
        <v/>
      </c>
      <c r="C1097" s="82" t="str">
        <f t="shared" si="256"/>
        <v/>
      </c>
      <c r="D1097" s="127"/>
      <c r="E1097" s="82" t="str">
        <f t="shared" si="260"/>
        <v/>
      </c>
      <c r="F1097" s="82" t="str">
        <f t="shared" si="261"/>
        <v/>
      </c>
      <c r="G1097" s="127"/>
      <c r="H1097" s="75" t="str">
        <f t="shared" si="262"/>
        <v/>
      </c>
      <c r="I1097" s="127"/>
      <c r="J1097" s="75" t="str">
        <f t="shared" si="267"/>
        <v/>
      </c>
      <c r="K1097" s="127"/>
      <c r="L1097" s="31">
        <v>1092</v>
      </c>
      <c r="M1097" s="31">
        <f t="shared" si="268"/>
        <v>365</v>
      </c>
      <c r="N1097" s="31">
        <f t="shared" si="263"/>
        <v>0</v>
      </c>
      <c r="O1097" s="31" t="str">
        <f>IF(LEN(Q1097)=0,"",DEC2HEX(MOD(HEX2DEC(INDEX(Assembler!$D$13:$D$512,M1097))+N1097,65536),4))</f>
        <v/>
      </c>
      <c r="P1097" s="78" t="str">
        <f t="shared" si="264"/>
        <v/>
      </c>
      <c r="Q1097" s="31" t="str">
        <f>INDEX(Assembler!$E$13:$G$512,M1097,N1097+1)</f>
        <v/>
      </c>
      <c r="R1097" s="81"/>
      <c r="S1097" s="31" t="str">
        <f t="shared" si="265"/>
        <v/>
      </c>
      <c r="T1097" s="31">
        <f t="shared" si="254"/>
        <v>1</v>
      </c>
      <c r="U1097" s="31" t="str">
        <f t="shared" si="257"/>
        <v/>
      </c>
      <c r="V1097" s="31" t="str">
        <f t="shared" si="258"/>
        <v/>
      </c>
      <c r="W1097" s="31" t="str">
        <f>IF(LEN(U1097)=0,"",SUM(T$5:T1097))</f>
        <v/>
      </c>
      <c r="X1097" s="31" t="str">
        <f t="shared" si="259"/>
        <v/>
      </c>
      <c r="Y1097" s="31" t="str">
        <f t="shared" si="266"/>
        <v/>
      </c>
    </row>
    <row r="1098" spans="1:25" x14ac:dyDescent="0.2">
      <c r="A1098" s="127"/>
      <c r="B1098" s="82" t="str">
        <f t="shared" si="255"/>
        <v/>
      </c>
      <c r="C1098" s="82" t="str">
        <f t="shared" si="256"/>
        <v/>
      </c>
      <c r="D1098" s="127"/>
      <c r="E1098" s="82" t="str">
        <f t="shared" si="260"/>
        <v/>
      </c>
      <c r="F1098" s="82" t="str">
        <f t="shared" si="261"/>
        <v/>
      </c>
      <c r="G1098" s="127"/>
      <c r="H1098" s="75" t="str">
        <f t="shared" si="262"/>
        <v/>
      </c>
      <c r="I1098" s="127"/>
      <c r="J1098" s="75" t="str">
        <f t="shared" si="267"/>
        <v/>
      </c>
      <c r="K1098" s="127"/>
      <c r="L1098" s="31">
        <v>1093</v>
      </c>
      <c r="M1098" s="31">
        <f t="shared" si="268"/>
        <v>365</v>
      </c>
      <c r="N1098" s="31">
        <f t="shared" si="263"/>
        <v>1</v>
      </c>
      <c r="O1098" s="31" t="str">
        <f>IF(LEN(Q1098)=0,"",DEC2HEX(MOD(HEX2DEC(INDEX(Assembler!$D$13:$D$512,M1098))+N1098,65536),4))</f>
        <v/>
      </c>
      <c r="P1098" s="78" t="str">
        <f t="shared" si="264"/>
        <v/>
      </c>
      <c r="Q1098" s="31" t="str">
        <f>INDEX(Assembler!$E$13:$G$512,M1098,N1098+1)</f>
        <v/>
      </c>
      <c r="R1098" s="81"/>
      <c r="S1098" s="31" t="str">
        <f t="shared" si="265"/>
        <v/>
      </c>
      <c r="T1098" s="31">
        <f t="shared" si="254"/>
        <v>1</v>
      </c>
      <c r="U1098" s="31" t="str">
        <f t="shared" si="257"/>
        <v/>
      </c>
      <c r="V1098" s="31" t="str">
        <f t="shared" si="258"/>
        <v/>
      </c>
      <c r="W1098" s="31" t="str">
        <f>IF(LEN(U1098)=0,"",SUM(T$5:T1098))</f>
        <v/>
      </c>
      <c r="X1098" s="31" t="str">
        <f t="shared" si="259"/>
        <v/>
      </c>
      <c r="Y1098" s="31" t="str">
        <f t="shared" si="266"/>
        <v/>
      </c>
    </row>
    <row r="1099" spans="1:25" x14ac:dyDescent="0.2">
      <c r="A1099" s="127"/>
      <c r="B1099" s="82" t="str">
        <f t="shared" si="255"/>
        <v/>
      </c>
      <c r="C1099" s="82" t="str">
        <f t="shared" si="256"/>
        <v/>
      </c>
      <c r="D1099" s="127"/>
      <c r="E1099" s="82" t="str">
        <f t="shared" si="260"/>
        <v/>
      </c>
      <c r="F1099" s="82" t="str">
        <f t="shared" si="261"/>
        <v/>
      </c>
      <c r="G1099" s="127"/>
      <c r="H1099" s="75" t="str">
        <f t="shared" si="262"/>
        <v/>
      </c>
      <c r="I1099" s="127"/>
      <c r="J1099" s="75" t="str">
        <f t="shared" si="267"/>
        <v/>
      </c>
      <c r="K1099" s="127"/>
      <c r="L1099" s="31">
        <v>1094</v>
      </c>
      <c r="M1099" s="31">
        <f t="shared" si="268"/>
        <v>365</v>
      </c>
      <c r="N1099" s="31">
        <f t="shared" si="263"/>
        <v>2</v>
      </c>
      <c r="O1099" s="31" t="str">
        <f>IF(LEN(Q1099)=0,"",DEC2HEX(MOD(HEX2DEC(INDEX(Assembler!$D$13:$D$512,M1099))+N1099,65536),4))</f>
        <v/>
      </c>
      <c r="P1099" s="78" t="str">
        <f t="shared" si="264"/>
        <v/>
      </c>
      <c r="Q1099" s="31" t="str">
        <f>INDEX(Assembler!$E$13:$G$512,M1099,N1099+1)</f>
        <v/>
      </c>
      <c r="R1099" s="81"/>
      <c r="S1099" s="31" t="str">
        <f t="shared" si="265"/>
        <v/>
      </c>
      <c r="T1099" s="31">
        <f t="shared" si="254"/>
        <v>1</v>
      </c>
      <c r="U1099" s="31" t="str">
        <f t="shared" si="257"/>
        <v/>
      </c>
      <c r="V1099" s="31" t="str">
        <f t="shared" si="258"/>
        <v/>
      </c>
      <c r="W1099" s="31" t="str">
        <f>IF(LEN(U1099)=0,"",SUM(T$5:T1099))</f>
        <v/>
      </c>
      <c r="X1099" s="31" t="str">
        <f t="shared" si="259"/>
        <v/>
      </c>
      <c r="Y1099" s="31" t="str">
        <f t="shared" si="266"/>
        <v/>
      </c>
    </row>
    <row r="1100" spans="1:25" x14ac:dyDescent="0.2">
      <c r="A1100" s="127"/>
      <c r="B1100" s="82" t="str">
        <f t="shared" si="255"/>
        <v/>
      </c>
      <c r="C1100" s="82" t="str">
        <f t="shared" si="256"/>
        <v/>
      </c>
      <c r="D1100" s="127"/>
      <c r="E1100" s="82" t="str">
        <f t="shared" si="260"/>
        <v/>
      </c>
      <c r="F1100" s="82" t="str">
        <f t="shared" si="261"/>
        <v/>
      </c>
      <c r="G1100" s="127"/>
      <c r="H1100" s="75" t="str">
        <f t="shared" si="262"/>
        <v/>
      </c>
      <c r="I1100" s="127"/>
      <c r="J1100" s="75" t="str">
        <f t="shared" si="267"/>
        <v/>
      </c>
      <c r="K1100" s="127"/>
      <c r="L1100" s="31">
        <v>1095</v>
      </c>
      <c r="M1100" s="31">
        <f t="shared" si="268"/>
        <v>366</v>
      </c>
      <c r="N1100" s="31">
        <f t="shared" si="263"/>
        <v>0</v>
      </c>
      <c r="O1100" s="31" t="str">
        <f>IF(LEN(Q1100)=0,"",DEC2HEX(MOD(HEX2DEC(INDEX(Assembler!$D$13:$D$512,M1100))+N1100,65536),4))</f>
        <v/>
      </c>
      <c r="P1100" s="78" t="str">
        <f t="shared" si="264"/>
        <v/>
      </c>
      <c r="Q1100" s="31" t="str">
        <f>INDEX(Assembler!$E$13:$G$512,M1100,N1100+1)</f>
        <v/>
      </c>
      <c r="R1100" s="81"/>
      <c r="S1100" s="31" t="str">
        <f t="shared" si="265"/>
        <v/>
      </c>
      <c r="T1100" s="31">
        <f t="shared" si="254"/>
        <v>1</v>
      </c>
      <c r="U1100" s="31" t="str">
        <f t="shared" si="257"/>
        <v/>
      </c>
      <c r="V1100" s="31" t="str">
        <f t="shared" si="258"/>
        <v/>
      </c>
      <c r="W1100" s="31" t="str">
        <f>IF(LEN(U1100)=0,"",SUM(T$5:T1100))</f>
        <v/>
      </c>
      <c r="X1100" s="31" t="str">
        <f t="shared" si="259"/>
        <v/>
      </c>
      <c r="Y1100" s="31" t="str">
        <f t="shared" si="266"/>
        <v/>
      </c>
    </row>
    <row r="1101" spans="1:25" x14ac:dyDescent="0.2">
      <c r="A1101" s="127"/>
      <c r="B1101" s="82" t="str">
        <f t="shared" si="255"/>
        <v/>
      </c>
      <c r="C1101" s="82" t="str">
        <f t="shared" si="256"/>
        <v/>
      </c>
      <c r="D1101" s="127"/>
      <c r="E1101" s="82" t="str">
        <f t="shared" si="260"/>
        <v/>
      </c>
      <c r="F1101" s="82" t="str">
        <f t="shared" si="261"/>
        <v/>
      </c>
      <c r="G1101" s="127"/>
      <c r="H1101" s="75" t="str">
        <f t="shared" si="262"/>
        <v/>
      </c>
      <c r="I1101" s="127"/>
      <c r="J1101" s="75" t="str">
        <f t="shared" si="267"/>
        <v/>
      </c>
      <c r="K1101" s="127"/>
      <c r="L1101" s="31">
        <v>1096</v>
      </c>
      <c r="M1101" s="31">
        <f t="shared" si="268"/>
        <v>366</v>
      </c>
      <c r="N1101" s="31">
        <f t="shared" si="263"/>
        <v>1</v>
      </c>
      <c r="O1101" s="31" t="str">
        <f>IF(LEN(Q1101)=0,"",DEC2HEX(MOD(HEX2DEC(INDEX(Assembler!$D$13:$D$512,M1101))+N1101,65536),4))</f>
        <v/>
      </c>
      <c r="P1101" s="78" t="str">
        <f t="shared" si="264"/>
        <v/>
      </c>
      <c r="Q1101" s="31" t="str">
        <f>INDEX(Assembler!$E$13:$G$512,M1101,N1101+1)</f>
        <v/>
      </c>
      <c r="R1101" s="81"/>
      <c r="S1101" s="31" t="str">
        <f t="shared" si="265"/>
        <v/>
      </c>
      <c r="T1101" s="31">
        <f t="shared" si="254"/>
        <v>1</v>
      </c>
      <c r="U1101" s="31" t="str">
        <f t="shared" si="257"/>
        <v/>
      </c>
      <c r="V1101" s="31" t="str">
        <f t="shared" si="258"/>
        <v/>
      </c>
      <c r="W1101" s="31" t="str">
        <f>IF(LEN(U1101)=0,"",SUM(T$5:T1101))</f>
        <v/>
      </c>
      <c r="X1101" s="31" t="str">
        <f t="shared" si="259"/>
        <v/>
      </c>
      <c r="Y1101" s="31" t="str">
        <f t="shared" si="266"/>
        <v/>
      </c>
    </row>
    <row r="1102" spans="1:25" x14ac:dyDescent="0.2">
      <c r="A1102" s="127"/>
      <c r="B1102" s="82" t="str">
        <f t="shared" si="255"/>
        <v/>
      </c>
      <c r="C1102" s="82" t="str">
        <f t="shared" si="256"/>
        <v/>
      </c>
      <c r="D1102" s="127"/>
      <c r="E1102" s="82" t="str">
        <f t="shared" si="260"/>
        <v/>
      </c>
      <c r="F1102" s="82" t="str">
        <f t="shared" si="261"/>
        <v/>
      </c>
      <c r="G1102" s="127"/>
      <c r="H1102" s="75" t="str">
        <f t="shared" si="262"/>
        <v/>
      </c>
      <c r="I1102" s="127"/>
      <c r="J1102" s="75" t="str">
        <f t="shared" si="267"/>
        <v/>
      </c>
      <c r="K1102" s="127"/>
      <c r="L1102" s="31">
        <v>1097</v>
      </c>
      <c r="M1102" s="31">
        <f t="shared" si="268"/>
        <v>366</v>
      </c>
      <c r="N1102" s="31">
        <f t="shared" si="263"/>
        <v>2</v>
      </c>
      <c r="O1102" s="31" t="str">
        <f>IF(LEN(Q1102)=0,"",DEC2HEX(MOD(HEX2DEC(INDEX(Assembler!$D$13:$D$512,M1102))+N1102,65536),4))</f>
        <v/>
      </c>
      <c r="P1102" s="78" t="str">
        <f t="shared" si="264"/>
        <v/>
      </c>
      <c r="Q1102" s="31" t="str">
        <f>INDEX(Assembler!$E$13:$G$512,M1102,N1102+1)</f>
        <v/>
      </c>
      <c r="R1102" s="81"/>
      <c r="S1102" s="31" t="str">
        <f t="shared" si="265"/>
        <v/>
      </c>
      <c r="T1102" s="31">
        <f t="shared" si="254"/>
        <v>1</v>
      </c>
      <c r="U1102" s="31" t="str">
        <f t="shared" si="257"/>
        <v/>
      </c>
      <c r="V1102" s="31" t="str">
        <f t="shared" si="258"/>
        <v/>
      </c>
      <c r="W1102" s="31" t="str">
        <f>IF(LEN(U1102)=0,"",SUM(T$5:T1102))</f>
        <v/>
      </c>
      <c r="X1102" s="31" t="str">
        <f t="shared" si="259"/>
        <v/>
      </c>
      <c r="Y1102" s="31" t="str">
        <f t="shared" si="266"/>
        <v/>
      </c>
    </row>
    <row r="1103" spans="1:25" x14ac:dyDescent="0.2">
      <c r="A1103" s="127"/>
      <c r="B1103" s="82" t="str">
        <f t="shared" si="255"/>
        <v/>
      </c>
      <c r="C1103" s="82" t="str">
        <f t="shared" si="256"/>
        <v/>
      </c>
      <c r="D1103" s="127"/>
      <c r="E1103" s="82" t="str">
        <f t="shared" si="260"/>
        <v/>
      </c>
      <c r="F1103" s="82" t="str">
        <f t="shared" si="261"/>
        <v/>
      </c>
      <c r="G1103" s="127"/>
      <c r="H1103" s="75" t="str">
        <f t="shared" si="262"/>
        <v/>
      </c>
      <c r="I1103" s="127"/>
      <c r="J1103" s="75" t="str">
        <f t="shared" si="267"/>
        <v/>
      </c>
      <c r="K1103" s="127"/>
      <c r="L1103" s="31">
        <v>1098</v>
      </c>
      <c r="M1103" s="31">
        <f t="shared" si="268"/>
        <v>367</v>
      </c>
      <c r="N1103" s="31">
        <f t="shared" si="263"/>
        <v>0</v>
      </c>
      <c r="O1103" s="31" t="str">
        <f>IF(LEN(Q1103)=0,"",DEC2HEX(MOD(HEX2DEC(INDEX(Assembler!$D$13:$D$512,M1103))+N1103,65536),4))</f>
        <v/>
      </c>
      <c r="P1103" s="78" t="str">
        <f t="shared" si="264"/>
        <v/>
      </c>
      <c r="Q1103" s="31" t="str">
        <f>INDEX(Assembler!$E$13:$G$512,M1103,N1103+1)</f>
        <v/>
      </c>
      <c r="R1103" s="81"/>
      <c r="S1103" s="31" t="str">
        <f t="shared" si="265"/>
        <v/>
      </c>
      <c r="T1103" s="31">
        <f t="shared" si="254"/>
        <v>1</v>
      </c>
      <c r="U1103" s="31" t="str">
        <f t="shared" si="257"/>
        <v/>
      </c>
      <c r="V1103" s="31" t="str">
        <f t="shared" si="258"/>
        <v/>
      </c>
      <c r="W1103" s="31" t="str">
        <f>IF(LEN(U1103)=0,"",SUM(T$5:T1103))</f>
        <v/>
      </c>
      <c r="X1103" s="31" t="str">
        <f t="shared" si="259"/>
        <v/>
      </c>
      <c r="Y1103" s="31" t="str">
        <f t="shared" si="266"/>
        <v/>
      </c>
    </row>
    <row r="1104" spans="1:25" x14ac:dyDescent="0.2">
      <c r="A1104" s="127"/>
      <c r="B1104" s="82" t="str">
        <f t="shared" si="255"/>
        <v/>
      </c>
      <c r="C1104" s="82" t="str">
        <f t="shared" si="256"/>
        <v/>
      </c>
      <c r="D1104" s="127"/>
      <c r="E1104" s="82" t="str">
        <f t="shared" si="260"/>
        <v/>
      </c>
      <c r="F1104" s="82" t="str">
        <f t="shared" si="261"/>
        <v/>
      </c>
      <c r="G1104" s="127"/>
      <c r="H1104" s="75" t="str">
        <f t="shared" si="262"/>
        <v/>
      </c>
      <c r="I1104" s="127"/>
      <c r="J1104" s="75" t="str">
        <f t="shared" si="267"/>
        <v/>
      </c>
      <c r="K1104" s="127"/>
      <c r="L1104" s="31">
        <v>1099</v>
      </c>
      <c r="M1104" s="31">
        <f t="shared" si="268"/>
        <v>367</v>
      </c>
      <c r="N1104" s="31">
        <f t="shared" si="263"/>
        <v>1</v>
      </c>
      <c r="O1104" s="31" t="str">
        <f>IF(LEN(Q1104)=0,"",DEC2HEX(MOD(HEX2DEC(INDEX(Assembler!$D$13:$D$512,M1104))+N1104,65536),4))</f>
        <v/>
      </c>
      <c r="P1104" s="78" t="str">
        <f t="shared" si="264"/>
        <v/>
      </c>
      <c r="Q1104" s="31" t="str">
        <f>INDEX(Assembler!$E$13:$G$512,M1104,N1104+1)</f>
        <v/>
      </c>
      <c r="R1104" s="81"/>
      <c r="S1104" s="31" t="str">
        <f t="shared" si="265"/>
        <v/>
      </c>
      <c r="T1104" s="31">
        <f t="shared" si="254"/>
        <v>1</v>
      </c>
      <c r="U1104" s="31" t="str">
        <f t="shared" si="257"/>
        <v/>
      </c>
      <c r="V1104" s="31" t="str">
        <f t="shared" si="258"/>
        <v/>
      </c>
      <c r="W1104" s="31" t="str">
        <f>IF(LEN(U1104)=0,"",SUM(T$5:T1104))</f>
        <v/>
      </c>
      <c r="X1104" s="31" t="str">
        <f t="shared" si="259"/>
        <v/>
      </c>
      <c r="Y1104" s="31" t="str">
        <f t="shared" si="266"/>
        <v/>
      </c>
    </row>
    <row r="1105" spans="1:25" x14ac:dyDescent="0.2">
      <c r="A1105" s="127"/>
      <c r="B1105" s="82" t="str">
        <f t="shared" si="255"/>
        <v/>
      </c>
      <c r="C1105" s="82" t="str">
        <f t="shared" si="256"/>
        <v/>
      </c>
      <c r="D1105" s="127"/>
      <c r="E1105" s="82" t="str">
        <f t="shared" si="260"/>
        <v/>
      </c>
      <c r="F1105" s="82" t="str">
        <f t="shared" si="261"/>
        <v/>
      </c>
      <c r="G1105" s="127"/>
      <c r="H1105" s="75" t="str">
        <f t="shared" si="262"/>
        <v/>
      </c>
      <c r="I1105" s="127"/>
      <c r="J1105" s="75" t="str">
        <f t="shared" si="267"/>
        <v/>
      </c>
      <c r="K1105" s="127"/>
      <c r="L1105" s="31">
        <v>1100</v>
      </c>
      <c r="M1105" s="31">
        <f t="shared" si="268"/>
        <v>367</v>
      </c>
      <c r="N1105" s="31">
        <f t="shared" si="263"/>
        <v>2</v>
      </c>
      <c r="O1105" s="31" t="str">
        <f>IF(LEN(Q1105)=0,"",DEC2HEX(MOD(HEX2DEC(INDEX(Assembler!$D$13:$D$512,M1105))+N1105,65536),4))</f>
        <v/>
      </c>
      <c r="P1105" s="78" t="str">
        <f t="shared" si="264"/>
        <v/>
      </c>
      <c r="Q1105" s="31" t="str">
        <f>INDEX(Assembler!$E$13:$G$512,M1105,N1105+1)</f>
        <v/>
      </c>
      <c r="R1105" s="81"/>
      <c r="S1105" s="31" t="str">
        <f t="shared" si="265"/>
        <v/>
      </c>
      <c r="T1105" s="31">
        <f t="shared" si="254"/>
        <v>1</v>
      </c>
      <c r="U1105" s="31" t="str">
        <f t="shared" si="257"/>
        <v/>
      </c>
      <c r="V1105" s="31" t="str">
        <f t="shared" si="258"/>
        <v/>
      </c>
      <c r="W1105" s="31" t="str">
        <f>IF(LEN(U1105)=0,"",SUM(T$5:T1105))</f>
        <v/>
      </c>
      <c r="X1105" s="31" t="str">
        <f t="shared" si="259"/>
        <v/>
      </c>
      <c r="Y1105" s="31" t="str">
        <f t="shared" si="266"/>
        <v/>
      </c>
    </row>
    <row r="1106" spans="1:25" x14ac:dyDescent="0.2">
      <c r="A1106" s="127"/>
      <c r="B1106" s="82" t="str">
        <f t="shared" si="255"/>
        <v/>
      </c>
      <c r="C1106" s="82" t="str">
        <f t="shared" si="256"/>
        <v/>
      </c>
      <c r="D1106" s="127"/>
      <c r="E1106" s="82" t="str">
        <f t="shared" si="260"/>
        <v/>
      </c>
      <c r="F1106" s="82" t="str">
        <f t="shared" si="261"/>
        <v/>
      </c>
      <c r="G1106" s="127"/>
      <c r="H1106" s="75" t="str">
        <f t="shared" si="262"/>
        <v/>
      </c>
      <c r="I1106" s="127"/>
      <c r="J1106" s="75" t="str">
        <f t="shared" si="267"/>
        <v/>
      </c>
      <c r="K1106" s="127"/>
      <c r="L1106" s="31">
        <v>1101</v>
      </c>
      <c r="M1106" s="31">
        <f t="shared" si="268"/>
        <v>368</v>
      </c>
      <c r="N1106" s="31">
        <f t="shared" si="263"/>
        <v>0</v>
      </c>
      <c r="O1106" s="31" t="str">
        <f>IF(LEN(Q1106)=0,"",DEC2HEX(MOD(HEX2DEC(INDEX(Assembler!$D$13:$D$512,M1106))+N1106,65536),4))</f>
        <v/>
      </c>
      <c r="P1106" s="78" t="str">
        <f t="shared" si="264"/>
        <v/>
      </c>
      <c r="Q1106" s="31" t="str">
        <f>INDEX(Assembler!$E$13:$G$512,M1106,N1106+1)</f>
        <v/>
      </c>
      <c r="R1106" s="81"/>
      <c r="S1106" s="31" t="str">
        <f t="shared" si="265"/>
        <v/>
      </c>
      <c r="T1106" s="31">
        <f t="shared" ref="T1106:T1169" si="269">IF(LEN(S1106)=0,1,IF(S1106-1=S1105,IF(L1106&lt;16,0,IF(SUM(T1091:T1105)=0,1,0)),1))</f>
        <v>1</v>
      </c>
      <c r="U1106" s="31" t="str">
        <f t="shared" si="257"/>
        <v/>
      </c>
      <c r="V1106" s="31" t="str">
        <f t="shared" si="258"/>
        <v/>
      </c>
      <c r="W1106" s="31" t="str">
        <f>IF(LEN(U1106)=0,"",SUM(T$5:T1106))</f>
        <v/>
      </c>
      <c r="X1106" s="31" t="str">
        <f t="shared" si="259"/>
        <v/>
      </c>
      <c r="Y1106" s="31" t="str">
        <f t="shared" si="266"/>
        <v/>
      </c>
    </row>
    <row r="1107" spans="1:25" x14ac:dyDescent="0.2">
      <c r="A1107" s="127"/>
      <c r="B1107" s="82" t="str">
        <f t="shared" si="255"/>
        <v/>
      </c>
      <c r="C1107" s="82" t="str">
        <f t="shared" si="256"/>
        <v/>
      </c>
      <c r="D1107" s="127"/>
      <c r="E1107" s="82" t="str">
        <f t="shared" si="260"/>
        <v/>
      </c>
      <c r="F1107" s="82" t="str">
        <f t="shared" si="261"/>
        <v/>
      </c>
      <c r="G1107" s="127"/>
      <c r="H1107" s="75" t="str">
        <f t="shared" si="262"/>
        <v/>
      </c>
      <c r="I1107" s="127"/>
      <c r="J1107" s="75" t="str">
        <f t="shared" si="267"/>
        <v/>
      </c>
      <c r="K1107" s="127"/>
      <c r="L1107" s="31">
        <v>1102</v>
      </c>
      <c r="M1107" s="31">
        <f t="shared" si="268"/>
        <v>368</v>
      </c>
      <c r="N1107" s="31">
        <f t="shared" si="263"/>
        <v>1</v>
      </c>
      <c r="O1107" s="31" t="str">
        <f>IF(LEN(Q1107)=0,"",DEC2HEX(MOD(HEX2DEC(INDEX(Assembler!$D$13:$D$512,M1107))+N1107,65536),4))</f>
        <v/>
      </c>
      <c r="P1107" s="78" t="str">
        <f t="shared" si="264"/>
        <v/>
      </c>
      <c r="Q1107" s="31" t="str">
        <f>INDEX(Assembler!$E$13:$G$512,M1107,N1107+1)</f>
        <v/>
      </c>
      <c r="R1107" s="81"/>
      <c r="S1107" s="31" t="str">
        <f t="shared" si="265"/>
        <v/>
      </c>
      <c r="T1107" s="31">
        <f t="shared" si="269"/>
        <v>1</v>
      </c>
      <c r="U1107" s="31" t="str">
        <f t="shared" si="257"/>
        <v/>
      </c>
      <c r="V1107" s="31" t="str">
        <f t="shared" si="258"/>
        <v/>
      </c>
      <c r="W1107" s="31" t="str">
        <f>IF(LEN(U1107)=0,"",SUM(T$5:T1107))</f>
        <v/>
      </c>
      <c r="X1107" s="31" t="str">
        <f t="shared" si="259"/>
        <v/>
      </c>
      <c r="Y1107" s="31" t="str">
        <f t="shared" si="266"/>
        <v/>
      </c>
    </row>
    <row r="1108" spans="1:25" x14ac:dyDescent="0.2">
      <c r="A1108" s="127"/>
      <c r="B1108" s="82" t="str">
        <f t="shared" si="255"/>
        <v/>
      </c>
      <c r="C1108" s="82" t="str">
        <f t="shared" si="256"/>
        <v/>
      </c>
      <c r="D1108" s="127"/>
      <c r="E1108" s="82" t="str">
        <f t="shared" si="260"/>
        <v/>
      </c>
      <c r="F1108" s="82" t="str">
        <f t="shared" si="261"/>
        <v/>
      </c>
      <c r="G1108" s="127"/>
      <c r="H1108" s="75" t="str">
        <f t="shared" si="262"/>
        <v/>
      </c>
      <c r="I1108" s="127"/>
      <c r="J1108" s="75" t="str">
        <f t="shared" si="267"/>
        <v/>
      </c>
      <c r="K1108" s="127"/>
      <c r="L1108" s="31">
        <v>1103</v>
      </c>
      <c r="M1108" s="31">
        <f t="shared" si="268"/>
        <v>368</v>
      </c>
      <c r="N1108" s="31">
        <f t="shared" si="263"/>
        <v>2</v>
      </c>
      <c r="O1108" s="31" t="str">
        <f>IF(LEN(Q1108)=0,"",DEC2HEX(MOD(HEX2DEC(INDEX(Assembler!$D$13:$D$512,M1108))+N1108,65536),4))</f>
        <v/>
      </c>
      <c r="P1108" s="78" t="str">
        <f t="shared" si="264"/>
        <v/>
      </c>
      <c r="Q1108" s="31" t="str">
        <f>INDEX(Assembler!$E$13:$G$512,M1108,N1108+1)</f>
        <v/>
      </c>
      <c r="R1108" s="81"/>
      <c r="S1108" s="31" t="str">
        <f t="shared" si="265"/>
        <v/>
      </c>
      <c r="T1108" s="31">
        <f t="shared" si="269"/>
        <v>1</v>
      </c>
      <c r="U1108" s="31" t="str">
        <f t="shared" si="257"/>
        <v/>
      </c>
      <c r="V1108" s="31" t="str">
        <f t="shared" si="258"/>
        <v/>
      </c>
      <c r="W1108" s="31" t="str">
        <f>IF(LEN(U1108)=0,"",SUM(T$5:T1108))</f>
        <v/>
      </c>
      <c r="X1108" s="31" t="str">
        <f t="shared" si="259"/>
        <v/>
      </c>
      <c r="Y1108" s="31" t="str">
        <f t="shared" si="266"/>
        <v/>
      </c>
    </row>
    <row r="1109" spans="1:25" x14ac:dyDescent="0.2">
      <c r="A1109" s="127"/>
      <c r="B1109" s="82" t="str">
        <f t="shared" si="255"/>
        <v/>
      </c>
      <c r="C1109" s="82" t="str">
        <f t="shared" si="256"/>
        <v/>
      </c>
      <c r="D1109" s="127"/>
      <c r="E1109" s="82" t="str">
        <f t="shared" si="260"/>
        <v/>
      </c>
      <c r="F1109" s="82" t="str">
        <f t="shared" si="261"/>
        <v/>
      </c>
      <c r="G1109" s="127"/>
      <c r="H1109" s="75" t="str">
        <f t="shared" si="262"/>
        <v/>
      </c>
      <c r="I1109" s="127"/>
      <c r="J1109" s="75" t="str">
        <f t="shared" si="267"/>
        <v/>
      </c>
      <c r="K1109" s="127"/>
      <c r="L1109" s="31">
        <v>1104</v>
      </c>
      <c r="M1109" s="31">
        <f t="shared" si="268"/>
        <v>369</v>
      </c>
      <c r="N1109" s="31">
        <f t="shared" si="263"/>
        <v>0</v>
      </c>
      <c r="O1109" s="31" t="str">
        <f>IF(LEN(Q1109)=0,"",DEC2HEX(MOD(HEX2DEC(INDEX(Assembler!$D$13:$D$512,M1109))+N1109,65536),4))</f>
        <v/>
      </c>
      <c r="P1109" s="78" t="str">
        <f t="shared" si="264"/>
        <v/>
      </c>
      <c r="Q1109" s="31" t="str">
        <f>INDEX(Assembler!$E$13:$G$512,M1109,N1109+1)</f>
        <v/>
      </c>
      <c r="R1109" s="81"/>
      <c r="S1109" s="31" t="str">
        <f t="shared" si="265"/>
        <v/>
      </c>
      <c r="T1109" s="31">
        <f t="shared" si="269"/>
        <v>1</v>
      </c>
      <c r="U1109" s="31" t="str">
        <f t="shared" si="257"/>
        <v/>
      </c>
      <c r="V1109" s="31" t="str">
        <f t="shared" si="258"/>
        <v/>
      </c>
      <c r="W1109" s="31" t="str">
        <f>IF(LEN(U1109)=0,"",SUM(T$5:T1109))</f>
        <v/>
      </c>
      <c r="X1109" s="31" t="str">
        <f t="shared" si="259"/>
        <v/>
      </c>
      <c r="Y1109" s="31" t="str">
        <f t="shared" si="266"/>
        <v/>
      </c>
    </row>
    <row r="1110" spans="1:25" x14ac:dyDescent="0.2">
      <c r="A1110" s="127"/>
      <c r="B1110" s="82" t="str">
        <f t="shared" si="255"/>
        <v/>
      </c>
      <c r="C1110" s="82" t="str">
        <f t="shared" si="256"/>
        <v/>
      </c>
      <c r="D1110" s="127"/>
      <c r="E1110" s="82" t="str">
        <f t="shared" si="260"/>
        <v/>
      </c>
      <c r="F1110" s="82" t="str">
        <f t="shared" si="261"/>
        <v/>
      </c>
      <c r="G1110" s="127"/>
      <c r="H1110" s="75" t="str">
        <f t="shared" si="262"/>
        <v/>
      </c>
      <c r="I1110" s="127"/>
      <c r="J1110" s="75" t="str">
        <f t="shared" si="267"/>
        <v/>
      </c>
      <c r="K1110" s="127"/>
      <c r="L1110" s="31">
        <v>1105</v>
      </c>
      <c r="M1110" s="31">
        <f t="shared" si="268"/>
        <v>369</v>
      </c>
      <c r="N1110" s="31">
        <f t="shared" si="263"/>
        <v>1</v>
      </c>
      <c r="O1110" s="31" t="str">
        <f>IF(LEN(Q1110)=0,"",DEC2HEX(MOD(HEX2DEC(INDEX(Assembler!$D$13:$D$512,M1110))+N1110,65536),4))</f>
        <v/>
      </c>
      <c r="P1110" s="78" t="str">
        <f t="shared" si="264"/>
        <v/>
      </c>
      <c r="Q1110" s="31" t="str">
        <f>INDEX(Assembler!$E$13:$G$512,M1110,N1110+1)</f>
        <v/>
      </c>
      <c r="R1110" s="81"/>
      <c r="S1110" s="31" t="str">
        <f t="shared" si="265"/>
        <v/>
      </c>
      <c r="T1110" s="31">
        <f t="shared" si="269"/>
        <v>1</v>
      </c>
      <c r="U1110" s="31" t="str">
        <f t="shared" si="257"/>
        <v/>
      </c>
      <c r="V1110" s="31" t="str">
        <f t="shared" si="258"/>
        <v/>
      </c>
      <c r="W1110" s="31" t="str">
        <f>IF(LEN(U1110)=0,"",SUM(T$5:T1110))</f>
        <v/>
      </c>
      <c r="X1110" s="31" t="str">
        <f t="shared" si="259"/>
        <v/>
      </c>
      <c r="Y1110" s="31" t="str">
        <f t="shared" si="266"/>
        <v/>
      </c>
    </row>
    <row r="1111" spans="1:25" x14ac:dyDescent="0.2">
      <c r="A1111" s="127"/>
      <c r="B1111" s="82" t="str">
        <f t="shared" si="255"/>
        <v/>
      </c>
      <c r="C1111" s="82" t="str">
        <f t="shared" si="256"/>
        <v/>
      </c>
      <c r="D1111" s="127"/>
      <c r="E1111" s="82" t="str">
        <f t="shared" si="260"/>
        <v/>
      </c>
      <c r="F1111" s="82" t="str">
        <f t="shared" si="261"/>
        <v/>
      </c>
      <c r="G1111" s="127"/>
      <c r="H1111" s="75" t="str">
        <f t="shared" si="262"/>
        <v/>
      </c>
      <c r="I1111" s="127"/>
      <c r="J1111" s="75" t="str">
        <f t="shared" si="267"/>
        <v/>
      </c>
      <c r="K1111" s="127"/>
      <c r="L1111" s="31">
        <v>1106</v>
      </c>
      <c r="M1111" s="31">
        <f t="shared" si="268"/>
        <v>369</v>
      </c>
      <c r="N1111" s="31">
        <f t="shared" si="263"/>
        <v>2</v>
      </c>
      <c r="O1111" s="31" t="str">
        <f>IF(LEN(Q1111)=0,"",DEC2HEX(MOD(HEX2DEC(INDEX(Assembler!$D$13:$D$512,M1111))+N1111,65536),4))</f>
        <v/>
      </c>
      <c r="P1111" s="78" t="str">
        <f t="shared" si="264"/>
        <v/>
      </c>
      <c r="Q1111" s="31" t="str">
        <f>INDEX(Assembler!$E$13:$G$512,M1111,N1111+1)</f>
        <v/>
      </c>
      <c r="R1111" s="81"/>
      <c r="S1111" s="31" t="str">
        <f t="shared" si="265"/>
        <v/>
      </c>
      <c r="T1111" s="31">
        <f t="shared" si="269"/>
        <v>1</v>
      </c>
      <c r="U1111" s="31" t="str">
        <f t="shared" si="257"/>
        <v/>
      </c>
      <c r="V1111" s="31" t="str">
        <f t="shared" si="258"/>
        <v/>
      </c>
      <c r="W1111" s="31" t="str">
        <f>IF(LEN(U1111)=0,"",SUM(T$5:T1111))</f>
        <v/>
      </c>
      <c r="X1111" s="31" t="str">
        <f t="shared" si="259"/>
        <v/>
      </c>
      <c r="Y1111" s="31" t="str">
        <f t="shared" si="266"/>
        <v/>
      </c>
    </row>
    <row r="1112" spans="1:25" x14ac:dyDescent="0.2">
      <c r="A1112" s="127"/>
      <c r="B1112" s="82" t="str">
        <f t="shared" si="255"/>
        <v/>
      </c>
      <c r="C1112" s="82" t="str">
        <f t="shared" si="256"/>
        <v/>
      </c>
      <c r="D1112" s="127"/>
      <c r="E1112" s="82" t="str">
        <f t="shared" si="260"/>
        <v/>
      </c>
      <c r="F1112" s="82" t="str">
        <f t="shared" si="261"/>
        <v/>
      </c>
      <c r="G1112" s="127"/>
      <c r="H1112" s="75" t="str">
        <f t="shared" si="262"/>
        <v/>
      </c>
      <c r="I1112" s="127"/>
      <c r="J1112" s="75" t="str">
        <f t="shared" si="267"/>
        <v/>
      </c>
      <c r="K1112" s="127"/>
      <c r="L1112" s="31">
        <v>1107</v>
      </c>
      <c r="M1112" s="31">
        <f t="shared" si="268"/>
        <v>370</v>
      </c>
      <c r="N1112" s="31">
        <f t="shared" si="263"/>
        <v>0</v>
      </c>
      <c r="O1112" s="31" t="str">
        <f>IF(LEN(Q1112)=0,"",DEC2HEX(MOD(HEX2DEC(INDEX(Assembler!$D$13:$D$512,M1112))+N1112,65536),4))</f>
        <v/>
      </c>
      <c r="P1112" s="78" t="str">
        <f t="shared" si="264"/>
        <v/>
      </c>
      <c r="Q1112" s="31" t="str">
        <f>INDEX(Assembler!$E$13:$G$512,M1112,N1112+1)</f>
        <v/>
      </c>
      <c r="R1112" s="81"/>
      <c r="S1112" s="31" t="str">
        <f t="shared" si="265"/>
        <v/>
      </c>
      <c r="T1112" s="31">
        <f t="shared" si="269"/>
        <v>1</v>
      </c>
      <c r="U1112" s="31" t="str">
        <f t="shared" si="257"/>
        <v/>
      </c>
      <c r="V1112" s="31" t="str">
        <f t="shared" si="258"/>
        <v/>
      </c>
      <c r="W1112" s="31" t="str">
        <f>IF(LEN(U1112)=0,"",SUM(T$5:T1112))</f>
        <v/>
      </c>
      <c r="X1112" s="31" t="str">
        <f t="shared" si="259"/>
        <v/>
      </c>
      <c r="Y1112" s="31" t="str">
        <f t="shared" si="266"/>
        <v/>
      </c>
    </row>
    <row r="1113" spans="1:25" x14ac:dyDescent="0.2">
      <c r="A1113" s="127"/>
      <c r="B1113" s="82" t="str">
        <f t="shared" si="255"/>
        <v/>
      </c>
      <c r="C1113" s="82" t="str">
        <f t="shared" si="256"/>
        <v/>
      </c>
      <c r="D1113" s="127"/>
      <c r="E1113" s="82" t="str">
        <f t="shared" si="260"/>
        <v/>
      </c>
      <c r="F1113" s="82" t="str">
        <f t="shared" si="261"/>
        <v/>
      </c>
      <c r="G1113" s="127"/>
      <c r="H1113" s="75" t="str">
        <f t="shared" si="262"/>
        <v/>
      </c>
      <c r="I1113" s="127"/>
      <c r="J1113" s="75" t="str">
        <f t="shared" si="267"/>
        <v/>
      </c>
      <c r="K1113" s="127"/>
      <c r="L1113" s="31">
        <v>1108</v>
      </c>
      <c r="M1113" s="31">
        <f t="shared" si="268"/>
        <v>370</v>
      </c>
      <c r="N1113" s="31">
        <f t="shared" si="263"/>
        <v>1</v>
      </c>
      <c r="O1113" s="31" t="str">
        <f>IF(LEN(Q1113)=0,"",DEC2HEX(MOD(HEX2DEC(INDEX(Assembler!$D$13:$D$512,M1113))+N1113,65536),4))</f>
        <v/>
      </c>
      <c r="P1113" s="78" t="str">
        <f t="shared" si="264"/>
        <v/>
      </c>
      <c r="Q1113" s="31" t="str">
        <f>INDEX(Assembler!$E$13:$G$512,M1113,N1113+1)</f>
        <v/>
      </c>
      <c r="R1113" s="81"/>
      <c r="S1113" s="31" t="str">
        <f t="shared" si="265"/>
        <v/>
      </c>
      <c r="T1113" s="31">
        <f t="shared" si="269"/>
        <v>1</v>
      </c>
      <c r="U1113" s="31" t="str">
        <f t="shared" si="257"/>
        <v/>
      </c>
      <c r="V1113" s="31" t="str">
        <f t="shared" si="258"/>
        <v/>
      </c>
      <c r="W1113" s="31" t="str">
        <f>IF(LEN(U1113)=0,"",SUM(T$5:T1113))</f>
        <v/>
      </c>
      <c r="X1113" s="31" t="str">
        <f t="shared" si="259"/>
        <v/>
      </c>
      <c r="Y1113" s="31" t="str">
        <f t="shared" si="266"/>
        <v/>
      </c>
    </row>
    <row r="1114" spans="1:25" x14ac:dyDescent="0.2">
      <c r="A1114" s="127"/>
      <c r="B1114" s="82" t="str">
        <f t="shared" si="255"/>
        <v/>
      </c>
      <c r="C1114" s="82" t="str">
        <f t="shared" si="256"/>
        <v/>
      </c>
      <c r="D1114" s="127"/>
      <c r="E1114" s="82" t="str">
        <f t="shared" si="260"/>
        <v/>
      </c>
      <c r="F1114" s="82" t="str">
        <f t="shared" si="261"/>
        <v/>
      </c>
      <c r="G1114" s="127"/>
      <c r="H1114" s="75" t="str">
        <f t="shared" si="262"/>
        <v/>
      </c>
      <c r="I1114" s="127"/>
      <c r="J1114" s="75" t="str">
        <f t="shared" si="267"/>
        <v/>
      </c>
      <c r="K1114" s="127"/>
      <c r="L1114" s="31">
        <v>1109</v>
      </c>
      <c r="M1114" s="31">
        <f t="shared" si="268"/>
        <v>370</v>
      </c>
      <c r="N1114" s="31">
        <f t="shared" si="263"/>
        <v>2</v>
      </c>
      <c r="O1114" s="31" t="str">
        <f>IF(LEN(Q1114)=0,"",DEC2HEX(MOD(HEX2DEC(INDEX(Assembler!$D$13:$D$512,M1114))+N1114,65536),4))</f>
        <v/>
      </c>
      <c r="P1114" s="78" t="str">
        <f t="shared" si="264"/>
        <v/>
      </c>
      <c r="Q1114" s="31" t="str">
        <f>INDEX(Assembler!$E$13:$G$512,M1114,N1114+1)</f>
        <v/>
      </c>
      <c r="R1114" s="81"/>
      <c r="S1114" s="31" t="str">
        <f t="shared" si="265"/>
        <v/>
      </c>
      <c r="T1114" s="31">
        <f t="shared" si="269"/>
        <v>1</v>
      </c>
      <c r="U1114" s="31" t="str">
        <f t="shared" si="257"/>
        <v/>
      </c>
      <c r="V1114" s="31" t="str">
        <f t="shared" si="258"/>
        <v/>
      </c>
      <c r="W1114" s="31" t="str">
        <f>IF(LEN(U1114)=0,"",SUM(T$5:T1114))</f>
        <v/>
      </c>
      <c r="X1114" s="31" t="str">
        <f t="shared" si="259"/>
        <v/>
      </c>
      <c r="Y1114" s="31" t="str">
        <f t="shared" si="266"/>
        <v/>
      </c>
    </row>
    <row r="1115" spans="1:25" x14ac:dyDescent="0.2">
      <c r="A1115" s="127"/>
      <c r="B1115" s="82" t="str">
        <f t="shared" si="255"/>
        <v/>
      </c>
      <c r="C1115" s="82" t="str">
        <f t="shared" si="256"/>
        <v/>
      </c>
      <c r="D1115" s="127"/>
      <c r="E1115" s="82" t="str">
        <f t="shared" si="260"/>
        <v/>
      </c>
      <c r="F1115" s="82" t="str">
        <f t="shared" si="261"/>
        <v/>
      </c>
      <c r="G1115" s="127"/>
      <c r="H1115" s="75" t="str">
        <f t="shared" si="262"/>
        <v/>
      </c>
      <c r="I1115" s="127"/>
      <c r="J1115" s="75" t="str">
        <f t="shared" si="267"/>
        <v/>
      </c>
      <c r="K1115" s="127"/>
      <c r="L1115" s="31">
        <v>1110</v>
      </c>
      <c r="M1115" s="31">
        <f t="shared" si="268"/>
        <v>371</v>
      </c>
      <c r="N1115" s="31">
        <f t="shared" si="263"/>
        <v>0</v>
      </c>
      <c r="O1115" s="31" t="str">
        <f>IF(LEN(Q1115)=0,"",DEC2HEX(MOD(HEX2DEC(INDEX(Assembler!$D$13:$D$512,M1115))+N1115,65536),4))</f>
        <v/>
      </c>
      <c r="P1115" s="78" t="str">
        <f t="shared" si="264"/>
        <v/>
      </c>
      <c r="Q1115" s="31" t="str">
        <f>INDEX(Assembler!$E$13:$G$512,M1115,N1115+1)</f>
        <v/>
      </c>
      <c r="R1115" s="81"/>
      <c r="S1115" s="31" t="str">
        <f t="shared" si="265"/>
        <v/>
      </c>
      <c r="T1115" s="31">
        <f t="shared" si="269"/>
        <v>1</v>
      </c>
      <c r="U1115" s="31" t="str">
        <f t="shared" si="257"/>
        <v/>
      </c>
      <c r="V1115" s="31" t="str">
        <f t="shared" si="258"/>
        <v/>
      </c>
      <c r="W1115" s="31" t="str">
        <f>IF(LEN(U1115)=0,"",SUM(T$5:T1115))</f>
        <v/>
      </c>
      <c r="X1115" s="31" t="str">
        <f t="shared" si="259"/>
        <v/>
      </c>
      <c r="Y1115" s="31" t="str">
        <f t="shared" si="266"/>
        <v/>
      </c>
    </row>
    <row r="1116" spans="1:25" x14ac:dyDescent="0.2">
      <c r="A1116" s="127"/>
      <c r="B1116" s="82" t="str">
        <f t="shared" si="255"/>
        <v/>
      </c>
      <c r="C1116" s="82" t="str">
        <f t="shared" si="256"/>
        <v/>
      </c>
      <c r="D1116" s="127"/>
      <c r="E1116" s="82" t="str">
        <f t="shared" si="260"/>
        <v/>
      </c>
      <c r="F1116" s="82" t="str">
        <f t="shared" si="261"/>
        <v/>
      </c>
      <c r="G1116" s="127"/>
      <c r="H1116" s="75" t="str">
        <f t="shared" si="262"/>
        <v/>
      </c>
      <c r="I1116" s="127"/>
      <c r="J1116" s="75" t="str">
        <f t="shared" si="267"/>
        <v/>
      </c>
      <c r="K1116" s="127"/>
      <c r="L1116" s="31">
        <v>1111</v>
      </c>
      <c r="M1116" s="31">
        <f t="shared" si="268"/>
        <v>371</v>
      </c>
      <c r="N1116" s="31">
        <f t="shared" si="263"/>
        <v>1</v>
      </c>
      <c r="O1116" s="31" t="str">
        <f>IF(LEN(Q1116)=0,"",DEC2HEX(MOD(HEX2DEC(INDEX(Assembler!$D$13:$D$512,M1116))+N1116,65536),4))</f>
        <v/>
      </c>
      <c r="P1116" s="78" t="str">
        <f t="shared" si="264"/>
        <v/>
      </c>
      <c r="Q1116" s="31" t="str">
        <f>INDEX(Assembler!$E$13:$G$512,M1116,N1116+1)</f>
        <v/>
      </c>
      <c r="R1116" s="81"/>
      <c r="S1116" s="31" t="str">
        <f t="shared" si="265"/>
        <v/>
      </c>
      <c r="T1116" s="31">
        <f t="shared" si="269"/>
        <v>1</v>
      </c>
      <c r="U1116" s="31" t="str">
        <f t="shared" si="257"/>
        <v/>
      </c>
      <c r="V1116" s="31" t="str">
        <f t="shared" si="258"/>
        <v/>
      </c>
      <c r="W1116" s="31" t="str">
        <f>IF(LEN(U1116)=0,"",SUM(T$5:T1116))</f>
        <v/>
      </c>
      <c r="X1116" s="31" t="str">
        <f t="shared" si="259"/>
        <v/>
      </c>
      <c r="Y1116" s="31" t="str">
        <f t="shared" si="266"/>
        <v/>
      </c>
    </row>
    <row r="1117" spans="1:25" x14ac:dyDescent="0.2">
      <c r="A1117" s="127"/>
      <c r="B1117" s="82" t="str">
        <f t="shared" si="255"/>
        <v/>
      </c>
      <c r="C1117" s="82" t="str">
        <f t="shared" si="256"/>
        <v/>
      </c>
      <c r="D1117" s="127"/>
      <c r="E1117" s="82" t="str">
        <f t="shared" si="260"/>
        <v/>
      </c>
      <c r="F1117" s="82" t="str">
        <f t="shared" si="261"/>
        <v/>
      </c>
      <c r="G1117" s="127"/>
      <c r="H1117" s="75" t="str">
        <f t="shared" si="262"/>
        <v/>
      </c>
      <c r="I1117" s="127"/>
      <c r="J1117" s="75" t="str">
        <f t="shared" si="267"/>
        <v/>
      </c>
      <c r="K1117" s="127"/>
      <c r="L1117" s="31">
        <v>1112</v>
      </c>
      <c r="M1117" s="31">
        <f t="shared" si="268"/>
        <v>371</v>
      </c>
      <c r="N1117" s="31">
        <f t="shared" si="263"/>
        <v>2</v>
      </c>
      <c r="O1117" s="31" t="str">
        <f>IF(LEN(Q1117)=0,"",DEC2HEX(MOD(HEX2DEC(INDEX(Assembler!$D$13:$D$512,M1117))+N1117,65536),4))</f>
        <v/>
      </c>
      <c r="P1117" s="78" t="str">
        <f t="shared" si="264"/>
        <v/>
      </c>
      <c r="Q1117" s="31" t="str">
        <f>INDEX(Assembler!$E$13:$G$512,M1117,N1117+1)</f>
        <v/>
      </c>
      <c r="R1117" s="81"/>
      <c r="S1117" s="31" t="str">
        <f t="shared" si="265"/>
        <v/>
      </c>
      <c r="T1117" s="31">
        <f t="shared" si="269"/>
        <v>1</v>
      </c>
      <c r="U1117" s="31" t="str">
        <f t="shared" si="257"/>
        <v/>
      </c>
      <c r="V1117" s="31" t="str">
        <f t="shared" si="258"/>
        <v/>
      </c>
      <c r="W1117" s="31" t="str">
        <f>IF(LEN(U1117)=0,"",SUM(T$5:T1117))</f>
        <v/>
      </c>
      <c r="X1117" s="31" t="str">
        <f t="shared" si="259"/>
        <v/>
      </c>
      <c r="Y1117" s="31" t="str">
        <f t="shared" si="266"/>
        <v/>
      </c>
    </row>
    <row r="1118" spans="1:25" x14ac:dyDescent="0.2">
      <c r="A1118" s="127"/>
      <c r="B1118" s="82" t="str">
        <f t="shared" si="255"/>
        <v/>
      </c>
      <c r="C1118" s="82" t="str">
        <f t="shared" si="256"/>
        <v/>
      </c>
      <c r="D1118" s="127"/>
      <c r="E1118" s="82" t="str">
        <f t="shared" si="260"/>
        <v/>
      </c>
      <c r="F1118" s="82" t="str">
        <f t="shared" si="261"/>
        <v/>
      </c>
      <c r="G1118" s="127"/>
      <c r="H1118" s="75" t="str">
        <f t="shared" si="262"/>
        <v/>
      </c>
      <c r="I1118" s="127"/>
      <c r="J1118" s="75" t="str">
        <f t="shared" si="267"/>
        <v/>
      </c>
      <c r="K1118" s="127"/>
      <c r="L1118" s="31">
        <v>1113</v>
      </c>
      <c r="M1118" s="31">
        <f t="shared" si="268"/>
        <v>372</v>
      </c>
      <c r="N1118" s="31">
        <f t="shared" si="263"/>
        <v>0</v>
      </c>
      <c r="O1118" s="31" t="str">
        <f>IF(LEN(Q1118)=0,"",DEC2HEX(MOD(HEX2DEC(INDEX(Assembler!$D$13:$D$512,M1118))+N1118,65536),4))</f>
        <v/>
      </c>
      <c r="P1118" s="78" t="str">
        <f t="shared" si="264"/>
        <v/>
      </c>
      <c r="Q1118" s="31" t="str">
        <f>INDEX(Assembler!$E$13:$G$512,M1118,N1118+1)</f>
        <v/>
      </c>
      <c r="R1118" s="81"/>
      <c r="S1118" s="31" t="str">
        <f t="shared" si="265"/>
        <v/>
      </c>
      <c r="T1118" s="31">
        <f t="shared" si="269"/>
        <v>1</v>
      </c>
      <c r="U1118" s="31" t="str">
        <f t="shared" si="257"/>
        <v/>
      </c>
      <c r="V1118" s="31" t="str">
        <f t="shared" si="258"/>
        <v/>
      </c>
      <c r="W1118" s="31" t="str">
        <f>IF(LEN(U1118)=0,"",SUM(T$5:T1118))</f>
        <v/>
      </c>
      <c r="X1118" s="31" t="str">
        <f t="shared" si="259"/>
        <v/>
      </c>
      <c r="Y1118" s="31" t="str">
        <f t="shared" si="266"/>
        <v/>
      </c>
    </row>
    <row r="1119" spans="1:25" x14ac:dyDescent="0.2">
      <c r="A1119" s="127"/>
      <c r="B1119" s="82" t="str">
        <f t="shared" si="255"/>
        <v/>
      </c>
      <c r="C1119" s="82" t="str">
        <f t="shared" si="256"/>
        <v/>
      </c>
      <c r="D1119" s="127"/>
      <c r="E1119" s="82" t="str">
        <f t="shared" si="260"/>
        <v/>
      </c>
      <c r="F1119" s="82" t="str">
        <f t="shared" si="261"/>
        <v/>
      </c>
      <c r="G1119" s="127"/>
      <c r="H1119" s="75" t="str">
        <f t="shared" si="262"/>
        <v/>
      </c>
      <c r="I1119" s="127"/>
      <c r="J1119" s="75" t="str">
        <f t="shared" si="267"/>
        <v/>
      </c>
      <c r="K1119" s="127"/>
      <c r="L1119" s="31">
        <v>1114</v>
      </c>
      <c r="M1119" s="31">
        <f t="shared" si="268"/>
        <v>372</v>
      </c>
      <c r="N1119" s="31">
        <f t="shared" si="263"/>
        <v>1</v>
      </c>
      <c r="O1119" s="31" t="str">
        <f>IF(LEN(Q1119)=0,"",DEC2HEX(MOD(HEX2DEC(INDEX(Assembler!$D$13:$D$512,M1119))+N1119,65536),4))</f>
        <v/>
      </c>
      <c r="P1119" s="78" t="str">
        <f t="shared" si="264"/>
        <v/>
      </c>
      <c r="Q1119" s="31" t="str">
        <f>INDEX(Assembler!$E$13:$G$512,M1119,N1119+1)</f>
        <v/>
      </c>
      <c r="R1119" s="81"/>
      <c r="S1119" s="31" t="str">
        <f t="shared" si="265"/>
        <v/>
      </c>
      <c r="T1119" s="31">
        <f t="shared" si="269"/>
        <v>1</v>
      </c>
      <c r="U1119" s="31" t="str">
        <f t="shared" si="257"/>
        <v/>
      </c>
      <c r="V1119" s="31" t="str">
        <f t="shared" si="258"/>
        <v/>
      </c>
      <c r="W1119" s="31" t="str">
        <f>IF(LEN(U1119)=0,"",SUM(T$5:T1119))</f>
        <v/>
      </c>
      <c r="X1119" s="31" t="str">
        <f t="shared" si="259"/>
        <v/>
      </c>
      <c r="Y1119" s="31" t="str">
        <f t="shared" si="266"/>
        <v/>
      </c>
    </row>
    <row r="1120" spans="1:25" x14ac:dyDescent="0.2">
      <c r="A1120" s="127"/>
      <c r="B1120" s="82" t="str">
        <f t="shared" si="255"/>
        <v/>
      </c>
      <c r="C1120" s="82" t="str">
        <f t="shared" si="256"/>
        <v/>
      </c>
      <c r="D1120" s="127"/>
      <c r="E1120" s="82" t="str">
        <f t="shared" si="260"/>
        <v/>
      </c>
      <c r="F1120" s="82" t="str">
        <f t="shared" si="261"/>
        <v/>
      </c>
      <c r="G1120" s="127"/>
      <c r="H1120" s="75" t="str">
        <f t="shared" si="262"/>
        <v/>
      </c>
      <c r="I1120" s="127"/>
      <c r="J1120" s="75" t="str">
        <f t="shared" si="267"/>
        <v/>
      </c>
      <c r="K1120" s="127"/>
      <c r="L1120" s="31">
        <v>1115</v>
      </c>
      <c r="M1120" s="31">
        <f t="shared" si="268"/>
        <v>372</v>
      </c>
      <c r="N1120" s="31">
        <f t="shared" si="263"/>
        <v>2</v>
      </c>
      <c r="O1120" s="31" t="str">
        <f>IF(LEN(Q1120)=0,"",DEC2HEX(MOD(HEX2DEC(INDEX(Assembler!$D$13:$D$512,M1120))+N1120,65536),4))</f>
        <v/>
      </c>
      <c r="P1120" s="78" t="str">
        <f t="shared" si="264"/>
        <v/>
      </c>
      <c r="Q1120" s="31" t="str">
        <f>INDEX(Assembler!$E$13:$G$512,M1120,N1120+1)</f>
        <v/>
      </c>
      <c r="R1120" s="81"/>
      <c r="S1120" s="31" t="str">
        <f t="shared" si="265"/>
        <v/>
      </c>
      <c r="T1120" s="31">
        <f t="shared" si="269"/>
        <v>1</v>
      </c>
      <c r="U1120" s="31" t="str">
        <f t="shared" si="257"/>
        <v/>
      </c>
      <c r="V1120" s="31" t="str">
        <f t="shared" si="258"/>
        <v/>
      </c>
      <c r="W1120" s="31" t="str">
        <f>IF(LEN(U1120)=0,"",SUM(T$5:T1120))</f>
        <v/>
      </c>
      <c r="X1120" s="31" t="str">
        <f t="shared" si="259"/>
        <v/>
      </c>
      <c r="Y1120" s="31" t="str">
        <f t="shared" si="266"/>
        <v/>
      </c>
    </row>
    <row r="1121" spans="1:25" x14ac:dyDescent="0.2">
      <c r="A1121" s="127"/>
      <c r="B1121" s="82" t="str">
        <f t="shared" si="255"/>
        <v/>
      </c>
      <c r="C1121" s="82" t="str">
        <f t="shared" si="256"/>
        <v/>
      </c>
      <c r="D1121" s="127"/>
      <c r="E1121" s="82" t="str">
        <f t="shared" si="260"/>
        <v/>
      </c>
      <c r="F1121" s="82" t="str">
        <f t="shared" si="261"/>
        <v/>
      </c>
      <c r="G1121" s="127"/>
      <c r="H1121" s="75" t="str">
        <f t="shared" si="262"/>
        <v/>
      </c>
      <c r="I1121" s="127"/>
      <c r="J1121" s="75" t="str">
        <f t="shared" si="267"/>
        <v/>
      </c>
      <c r="K1121" s="127"/>
      <c r="L1121" s="31">
        <v>1116</v>
      </c>
      <c r="M1121" s="31">
        <f t="shared" si="268"/>
        <v>373</v>
      </c>
      <c r="N1121" s="31">
        <f t="shared" si="263"/>
        <v>0</v>
      </c>
      <c r="O1121" s="31" t="str">
        <f>IF(LEN(Q1121)=0,"",DEC2HEX(MOD(HEX2DEC(INDEX(Assembler!$D$13:$D$512,M1121))+N1121,65536),4))</f>
        <v/>
      </c>
      <c r="P1121" s="78" t="str">
        <f t="shared" si="264"/>
        <v/>
      </c>
      <c r="Q1121" s="31" t="str">
        <f>INDEX(Assembler!$E$13:$G$512,M1121,N1121+1)</f>
        <v/>
      </c>
      <c r="R1121" s="81"/>
      <c r="S1121" s="31" t="str">
        <f t="shared" si="265"/>
        <v/>
      </c>
      <c r="T1121" s="31">
        <f t="shared" si="269"/>
        <v>1</v>
      </c>
      <c r="U1121" s="31" t="str">
        <f t="shared" si="257"/>
        <v/>
      </c>
      <c r="V1121" s="31" t="str">
        <f t="shared" si="258"/>
        <v/>
      </c>
      <c r="W1121" s="31" t="str">
        <f>IF(LEN(U1121)=0,"",SUM(T$5:T1121))</f>
        <v/>
      </c>
      <c r="X1121" s="31" t="str">
        <f t="shared" si="259"/>
        <v/>
      </c>
      <c r="Y1121" s="31" t="str">
        <f t="shared" si="266"/>
        <v/>
      </c>
    </row>
    <row r="1122" spans="1:25" x14ac:dyDescent="0.2">
      <c r="A1122" s="127"/>
      <c r="B1122" s="82" t="str">
        <f t="shared" si="255"/>
        <v/>
      </c>
      <c r="C1122" s="82" t="str">
        <f t="shared" si="256"/>
        <v/>
      </c>
      <c r="D1122" s="127"/>
      <c r="E1122" s="82" t="str">
        <f t="shared" si="260"/>
        <v/>
      </c>
      <c r="F1122" s="82" t="str">
        <f t="shared" si="261"/>
        <v/>
      </c>
      <c r="G1122" s="127"/>
      <c r="H1122" s="75" t="str">
        <f t="shared" si="262"/>
        <v/>
      </c>
      <c r="I1122" s="127"/>
      <c r="J1122" s="75" t="str">
        <f t="shared" si="267"/>
        <v/>
      </c>
      <c r="K1122" s="127"/>
      <c r="L1122" s="31">
        <v>1117</v>
      </c>
      <c r="M1122" s="31">
        <f t="shared" si="268"/>
        <v>373</v>
      </c>
      <c r="N1122" s="31">
        <f t="shared" si="263"/>
        <v>1</v>
      </c>
      <c r="O1122" s="31" t="str">
        <f>IF(LEN(Q1122)=0,"",DEC2HEX(MOD(HEX2DEC(INDEX(Assembler!$D$13:$D$512,M1122))+N1122,65536),4))</f>
        <v/>
      </c>
      <c r="P1122" s="78" t="str">
        <f t="shared" si="264"/>
        <v/>
      </c>
      <c r="Q1122" s="31" t="str">
        <f>INDEX(Assembler!$E$13:$G$512,M1122,N1122+1)</f>
        <v/>
      </c>
      <c r="R1122" s="81"/>
      <c r="S1122" s="31" t="str">
        <f t="shared" si="265"/>
        <v/>
      </c>
      <c r="T1122" s="31">
        <f t="shared" si="269"/>
        <v>1</v>
      </c>
      <c r="U1122" s="31" t="str">
        <f t="shared" si="257"/>
        <v/>
      </c>
      <c r="V1122" s="31" t="str">
        <f t="shared" si="258"/>
        <v/>
      </c>
      <c r="W1122" s="31" t="str">
        <f>IF(LEN(U1122)=0,"",SUM(T$5:T1122))</f>
        <v/>
      </c>
      <c r="X1122" s="31" t="str">
        <f t="shared" si="259"/>
        <v/>
      </c>
      <c r="Y1122" s="31" t="str">
        <f t="shared" si="266"/>
        <v/>
      </c>
    </row>
    <row r="1123" spans="1:25" x14ac:dyDescent="0.2">
      <c r="A1123" s="127"/>
      <c r="B1123" s="82" t="str">
        <f t="shared" si="255"/>
        <v/>
      </c>
      <c r="C1123" s="82" t="str">
        <f t="shared" si="256"/>
        <v/>
      </c>
      <c r="D1123" s="127"/>
      <c r="E1123" s="82" t="str">
        <f t="shared" si="260"/>
        <v/>
      </c>
      <c r="F1123" s="82" t="str">
        <f t="shared" si="261"/>
        <v/>
      </c>
      <c r="G1123" s="127"/>
      <c r="H1123" s="75" t="str">
        <f t="shared" si="262"/>
        <v/>
      </c>
      <c r="I1123" s="127"/>
      <c r="J1123" s="75" t="str">
        <f t="shared" si="267"/>
        <v/>
      </c>
      <c r="K1123" s="127"/>
      <c r="L1123" s="31">
        <v>1118</v>
      </c>
      <c r="M1123" s="31">
        <f t="shared" si="268"/>
        <v>373</v>
      </c>
      <c r="N1123" s="31">
        <f t="shared" si="263"/>
        <v>2</v>
      </c>
      <c r="O1123" s="31" t="str">
        <f>IF(LEN(Q1123)=0,"",DEC2HEX(MOD(HEX2DEC(INDEX(Assembler!$D$13:$D$512,M1123))+N1123,65536),4))</f>
        <v/>
      </c>
      <c r="P1123" s="78" t="str">
        <f t="shared" si="264"/>
        <v/>
      </c>
      <c r="Q1123" s="31" t="str">
        <f>INDEX(Assembler!$E$13:$G$512,M1123,N1123+1)</f>
        <v/>
      </c>
      <c r="R1123" s="81"/>
      <c r="S1123" s="31" t="str">
        <f t="shared" si="265"/>
        <v/>
      </c>
      <c r="T1123" s="31">
        <f t="shared" si="269"/>
        <v>1</v>
      </c>
      <c r="U1123" s="31" t="str">
        <f t="shared" si="257"/>
        <v/>
      </c>
      <c r="V1123" s="31" t="str">
        <f t="shared" si="258"/>
        <v/>
      </c>
      <c r="W1123" s="31" t="str">
        <f>IF(LEN(U1123)=0,"",SUM(T$5:T1123))</f>
        <v/>
      </c>
      <c r="X1123" s="31" t="str">
        <f t="shared" si="259"/>
        <v/>
      </c>
      <c r="Y1123" s="31" t="str">
        <f t="shared" si="266"/>
        <v/>
      </c>
    </row>
    <row r="1124" spans="1:25" x14ac:dyDescent="0.2">
      <c r="A1124" s="127"/>
      <c r="B1124" s="82" t="str">
        <f t="shared" si="255"/>
        <v/>
      </c>
      <c r="C1124" s="82" t="str">
        <f t="shared" si="256"/>
        <v/>
      </c>
      <c r="D1124" s="127"/>
      <c r="E1124" s="82" t="str">
        <f t="shared" si="260"/>
        <v/>
      </c>
      <c r="F1124" s="82" t="str">
        <f t="shared" si="261"/>
        <v/>
      </c>
      <c r="G1124" s="127"/>
      <c r="H1124" s="75" t="str">
        <f t="shared" si="262"/>
        <v/>
      </c>
      <c r="I1124" s="127"/>
      <c r="J1124" s="75" t="str">
        <f t="shared" si="267"/>
        <v/>
      </c>
      <c r="K1124" s="127"/>
      <c r="L1124" s="31">
        <v>1119</v>
      </c>
      <c r="M1124" s="31">
        <f t="shared" si="268"/>
        <v>374</v>
      </c>
      <c r="N1124" s="31">
        <f t="shared" si="263"/>
        <v>0</v>
      </c>
      <c r="O1124" s="31" t="str">
        <f>IF(LEN(Q1124)=0,"",DEC2HEX(MOD(HEX2DEC(INDEX(Assembler!$D$13:$D$512,M1124))+N1124,65536),4))</f>
        <v/>
      </c>
      <c r="P1124" s="78" t="str">
        <f t="shared" si="264"/>
        <v/>
      </c>
      <c r="Q1124" s="31" t="str">
        <f>INDEX(Assembler!$E$13:$G$512,M1124,N1124+1)</f>
        <v/>
      </c>
      <c r="R1124" s="81"/>
      <c r="S1124" s="31" t="str">
        <f t="shared" si="265"/>
        <v/>
      </c>
      <c r="T1124" s="31">
        <f t="shared" si="269"/>
        <v>1</v>
      </c>
      <c r="U1124" s="31" t="str">
        <f t="shared" si="257"/>
        <v/>
      </c>
      <c r="V1124" s="31" t="str">
        <f t="shared" si="258"/>
        <v/>
      </c>
      <c r="W1124" s="31" t="str">
        <f>IF(LEN(U1124)=0,"",SUM(T$5:T1124))</f>
        <v/>
      </c>
      <c r="X1124" s="31" t="str">
        <f t="shared" si="259"/>
        <v/>
      </c>
      <c r="Y1124" s="31" t="str">
        <f t="shared" si="266"/>
        <v/>
      </c>
    </row>
    <row r="1125" spans="1:25" x14ac:dyDescent="0.2">
      <c r="A1125" s="127"/>
      <c r="B1125" s="82" t="str">
        <f t="shared" si="255"/>
        <v/>
      </c>
      <c r="C1125" s="82" t="str">
        <f t="shared" si="256"/>
        <v/>
      </c>
      <c r="D1125" s="127"/>
      <c r="E1125" s="82" t="str">
        <f t="shared" si="260"/>
        <v/>
      </c>
      <c r="F1125" s="82" t="str">
        <f t="shared" si="261"/>
        <v/>
      </c>
      <c r="G1125" s="127"/>
      <c r="H1125" s="75" t="str">
        <f t="shared" si="262"/>
        <v/>
      </c>
      <c r="I1125" s="127"/>
      <c r="J1125" s="75" t="str">
        <f t="shared" si="267"/>
        <v/>
      </c>
      <c r="K1125" s="127"/>
      <c r="L1125" s="31">
        <v>1120</v>
      </c>
      <c r="M1125" s="31">
        <f t="shared" si="268"/>
        <v>374</v>
      </c>
      <c r="N1125" s="31">
        <f t="shared" si="263"/>
        <v>1</v>
      </c>
      <c r="O1125" s="31" t="str">
        <f>IF(LEN(Q1125)=0,"",DEC2HEX(MOD(HEX2DEC(INDEX(Assembler!$D$13:$D$512,M1125))+N1125,65536),4))</f>
        <v/>
      </c>
      <c r="P1125" s="78" t="str">
        <f t="shared" si="264"/>
        <v/>
      </c>
      <c r="Q1125" s="31" t="str">
        <f>INDEX(Assembler!$E$13:$G$512,M1125,N1125+1)</f>
        <v/>
      </c>
      <c r="R1125" s="81"/>
      <c r="S1125" s="31" t="str">
        <f t="shared" si="265"/>
        <v/>
      </c>
      <c r="T1125" s="31">
        <f t="shared" si="269"/>
        <v>1</v>
      </c>
      <c r="U1125" s="31" t="str">
        <f t="shared" si="257"/>
        <v/>
      </c>
      <c r="V1125" s="31" t="str">
        <f t="shared" si="258"/>
        <v/>
      </c>
      <c r="W1125" s="31" t="str">
        <f>IF(LEN(U1125)=0,"",SUM(T$5:T1125))</f>
        <v/>
      </c>
      <c r="X1125" s="31" t="str">
        <f t="shared" si="259"/>
        <v/>
      </c>
      <c r="Y1125" s="31" t="str">
        <f t="shared" si="266"/>
        <v/>
      </c>
    </row>
    <row r="1126" spans="1:25" x14ac:dyDescent="0.2">
      <c r="A1126" s="127"/>
      <c r="B1126" s="82" t="str">
        <f t="shared" si="255"/>
        <v/>
      </c>
      <c r="C1126" s="82" t="str">
        <f t="shared" si="256"/>
        <v/>
      </c>
      <c r="D1126" s="127"/>
      <c r="E1126" s="82" t="str">
        <f t="shared" si="260"/>
        <v/>
      </c>
      <c r="F1126" s="82" t="str">
        <f t="shared" si="261"/>
        <v/>
      </c>
      <c r="G1126" s="127"/>
      <c r="H1126" s="75" t="str">
        <f t="shared" si="262"/>
        <v/>
      </c>
      <c r="I1126" s="127"/>
      <c r="J1126" s="75" t="str">
        <f t="shared" si="267"/>
        <v/>
      </c>
      <c r="K1126" s="127"/>
      <c r="L1126" s="31">
        <v>1121</v>
      </c>
      <c r="M1126" s="31">
        <f t="shared" si="268"/>
        <v>374</v>
      </c>
      <c r="N1126" s="31">
        <f t="shared" si="263"/>
        <v>2</v>
      </c>
      <c r="O1126" s="31" t="str">
        <f>IF(LEN(Q1126)=0,"",DEC2HEX(MOD(HEX2DEC(INDEX(Assembler!$D$13:$D$512,M1126))+N1126,65536),4))</f>
        <v/>
      </c>
      <c r="P1126" s="78" t="str">
        <f t="shared" si="264"/>
        <v/>
      </c>
      <c r="Q1126" s="31" t="str">
        <f>INDEX(Assembler!$E$13:$G$512,M1126,N1126+1)</f>
        <v/>
      </c>
      <c r="R1126" s="81"/>
      <c r="S1126" s="31" t="str">
        <f t="shared" si="265"/>
        <v/>
      </c>
      <c r="T1126" s="31">
        <f t="shared" si="269"/>
        <v>1</v>
      </c>
      <c r="U1126" s="31" t="str">
        <f t="shared" si="257"/>
        <v/>
      </c>
      <c r="V1126" s="31" t="str">
        <f t="shared" si="258"/>
        <v/>
      </c>
      <c r="W1126" s="31" t="str">
        <f>IF(LEN(U1126)=0,"",SUM(T$5:T1126))</f>
        <v/>
      </c>
      <c r="X1126" s="31" t="str">
        <f t="shared" si="259"/>
        <v/>
      </c>
      <c r="Y1126" s="31" t="str">
        <f t="shared" si="266"/>
        <v/>
      </c>
    </row>
    <row r="1127" spans="1:25" x14ac:dyDescent="0.2">
      <c r="A1127" s="127"/>
      <c r="B1127" s="82" t="str">
        <f t="shared" si="255"/>
        <v/>
      </c>
      <c r="C1127" s="82" t="str">
        <f t="shared" si="256"/>
        <v/>
      </c>
      <c r="D1127" s="127"/>
      <c r="E1127" s="82" t="str">
        <f t="shared" si="260"/>
        <v/>
      </c>
      <c r="F1127" s="82" t="str">
        <f t="shared" si="261"/>
        <v/>
      </c>
      <c r="G1127" s="127"/>
      <c r="H1127" s="75" t="str">
        <f t="shared" si="262"/>
        <v/>
      </c>
      <c r="I1127" s="127"/>
      <c r="J1127" s="75" t="str">
        <f t="shared" si="267"/>
        <v/>
      </c>
      <c r="K1127" s="127"/>
      <c r="L1127" s="31">
        <v>1122</v>
      </c>
      <c r="M1127" s="31">
        <f t="shared" si="268"/>
        <v>375</v>
      </c>
      <c r="N1127" s="31">
        <f t="shared" si="263"/>
        <v>0</v>
      </c>
      <c r="O1127" s="31" t="str">
        <f>IF(LEN(Q1127)=0,"",DEC2HEX(MOD(HEX2DEC(INDEX(Assembler!$D$13:$D$512,M1127))+N1127,65536),4))</f>
        <v/>
      </c>
      <c r="P1127" s="78" t="str">
        <f t="shared" si="264"/>
        <v/>
      </c>
      <c r="Q1127" s="31" t="str">
        <f>INDEX(Assembler!$E$13:$G$512,M1127,N1127+1)</f>
        <v/>
      </c>
      <c r="R1127" s="81"/>
      <c r="S1127" s="31" t="str">
        <f t="shared" si="265"/>
        <v/>
      </c>
      <c r="T1127" s="31">
        <f t="shared" si="269"/>
        <v>1</v>
      </c>
      <c r="U1127" s="31" t="str">
        <f t="shared" si="257"/>
        <v/>
      </c>
      <c r="V1127" s="31" t="str">
        <f t="shared" si="258"/>
        <v/>
      </c>
      <c r="W1127" s="31" t="str">
        <f>IF(LEN(U1127)=0,"",SUM(T$5:T1127))</f>
        <v/>
      </c>
      <c r="X1127" s="31" t="str">
        <f t="shared" si="259"/>
        <v/>
      </c>
      <c r="Y1127" s="31" t="str">
        <f t="shared" si="266"/>
        <v/>
      </c>
    </row>
    <row r="1128" spans="1:25" x14ac:dyDescent="0.2">
      <c r="A1128" s="127"/>
      <c r="B1128" s="82" t="str">
        <f t="shared" si="255"/>
        <v/>
      </c>
      <c r="C1128" s="82" t="str">
        <f t="shared" si="256"/>
        <v/>
      </c>
      <c r="D1128" s="127"/>
      <c r="E1128" s="82" t="str">
        <f t="shared" si="260"/>
        <v/>
      </c>
      <c r="F1128" s="82" t="str">
        <f t="shared" si="261"/>
        <v/>
      </c>
      <c r="G1128" s="127"/>
      <c r="H1128" s="75" t="str">
        <f t="shared" si="262"/>
        <v/>
      </c>
      <c r="I1128" s="127"/>
      <c r="J1128" s="75" t="str">
        <f t="shared" si="267"/>
        <v/>
      </c>
      <c r="K1128" s="127"/>
      <c r="L1128" s="31">
        <v>1123</v>
      </c>
      <c r="M1128" s="31">
        <f t="shared" si="268"/>
        <v>375</v>
      </c>
      <c r="N1128" s="31">
        <f t="shared" si="263"/>
        <v>1</v>
      </c>
      <c r="O1128" s="31" t="str">
        <f>IF(LEN(Q1128)=0,"",DEC2HEX(MOD(HEX2DEC(INDEX(Assembler!$D$13:$D$512,M1128))+N1128,65536),4))</f>
        <v/>
      </c>
      <c r="P1128" s="78" t="str">
        <f t="shared" si="264"/>
        <v/>
      </c>
      <c r="Q1128" s="31" t="str">
        <f>INDEX(Assembler!$E$13:$G$512,M1128,N1128+1)</f>
        <v/>
      </c>
      <c r="R1128" s="81"/>
      <c r="S1128" s="31" t="str">
        <f t="shared" si="265"/>
        <v/>
      </c>
      <c r="T1128" s="31">
        <f t="shared" si="269"/>
        <v>1</v>
      </c>
      <c r="U1128" s="31" t="str">
        <f t="shared" si="257"/>
        <v/>
      </c>
      <c r="V1128" s="31" t="str">
        <f t="shared" si="258"/>
        <v/>
      </c>
      <c r="W1128" s="31" t="str">
        <f>IF(LEN(U1128)=0,"",SUM(T$5:T1128))</f>
        <v/>
      </c>
      <c r="X1128" s="31" t="str">
        <f t="shared" si="259"/>
        <v/>
      </c>
      <c r="Y1128" s="31" t="str">
        <f t="shared" si="266"/>
        <v/>
      </c>
    </row>
    <row r="1129" spans="1:25" x14ac:dyDescent="0.2">
      <c r="A1129" s="127"/>
      <c r="B1129" s="82" t="str">
        <f t="shared" si="255"/>
        <v/>
      </c>
      <c r="C1129" s="82" t="str">
        <f t="shared" si="256"/>
        <v/>
      </c>
      <c r="D1129" s="127"/>
      <c r="E1129" s="82" t="str">
        <f t="shared" si="260"/>
        <v/>
      </c>
      <c r="F1129" s="82" t="str">
        <f t="shared" si="261"/>
        <v/>
      </c>
      <c r="G1129" s="127"/>
      <c r="H1129" s="75" t="str">
        <f t="shared" si="262"/>
        <v/>
      </c>
      <c r="I1129" s="127"/>
      <c r="J1129" s="75" t="str">
        <f t="shared" si="267"/>
        <v/>
      </c>
      <c r="K1129" s="127"/>
      <c r="L1129" s="31">
        <v>1124</v>
      </c>
      <c r="M1129" s="31">
        <f t="shared" si="268"/>
        <v>375</v>
      </c>
      <c r="N1129" s="31">
        <f t="shared" si="263"/>
        <v>2</v>
      </c>
      <c r="O1129" s="31" t="str">
        <f>IF(LEN(Q1129)=0,"",DEC2HEX(MOD(HEX2DEC(INDEX(Assembler!$D$13:$D$512,M1129))+N1129,65536),4))</f>
        <v/>
      </c>
      <c r="P1129" s="78" t="str">
        <f t="shared" si="264"/>
        <v/>
      </c>
      <c r="Q1129" s="31" t="str">
        <f>INDEX(Assembler!$E$13:$G$512,M1129,N1129+1)</f>
        <v/>
      </c>
      <c r="R1129" s="81"/>
      <c r="S1129" s="31" t="str">
        <f t="shared" si="265"/>
        <v/>
      </c>
      <c r="T1129" s="31">
        <f t="shared" si="269"/>
        <v>1</v>
      </c>
      <c r="U1129" s="31" t="str">
        <f t="shared" si="257"/>
        <v/>
      </c>
      <c r="V1129" s="31" t="str">
        <f t="shared" si="258"/>
        <v/>
      </c>
      <c r="W1129" s="31" t="str">
        <f>IF(LEN(U1129)=0,"",SUM(T$5:T1129))</f>
        <v/>
      </c>
      <c r="X1129" s="31" t="str">
        <f t="shared" si="259"/>
        <v/>
      </c>
      <c r="Y1129" s="31" t="str">
        <f t="shared" si="266"/>
        <v/>
      </c>
    </row>
    <row r="1130" spans="1:25" x14ac:dyDescent="0.2">
      <c r="A1130" s="127"/>
      <c r="B1130" s="82" t="str">
        <f t="shared" si="255"/>
        <v/>
      </c>
      <c r="C1130" s="82" t="str">
        <f t="shared" si="256"/>
        <v/>
      </c>
      <c r="D1130" s="127"/>
      <c r="E1130" s="82" t="str">
        <f t="shared" si="260"/>
        <v/>
      </c>
      <c r="F1130" s="82" t="str">
        <f t="shared" si="261"/>
        <v/>
      </c>
      <c r="G1130" s="127"/>
      <c r="H1130" s="75" t="str">
        <f t="shared" si="262"/>
        <v/>
      </c>
      <c r="I1130" s="127"/>
      <c r="J1130" s="75" t="str">
        <f t="shared" si="267"/>
        <v/>
      </c>
      <c r="K1130" s="127"/>
      <c r="L1130" s="31">
        <v>1125</v>
      </c>
      <c r="M1130" s="31">
        <f t="shared" si="268"/>
        <v>376</v>
      </c>
      <c r="N1130" s="31">
        <f t="shared" si="263"/>
        <v>0</v>
      </c>
      <c r="O1130" s="31" t="str">
        <f>IF(LEN(Q1130)=0,"",DEC2HEX(MOD(HEX2DEC(INDEX(Assembler!$D$13:$D$512,M1130))+N1130,65536),4))</f>
        <v/>
      </c>
      <c r="P1130" s="78" t="str">
        <f t="shared" si="264"/>
        <v/>
      </c>
      <c r="Q1130" s="31" t="str">
        <f>INDEX(Assembler!$E$13:$G$512,M1130,N1130+1)</f>
        <v/>
      </c>
      <c r="R1130" s="81"/>
      <c r="S1130" s="31" t="str">
        <f t="shared" si="265"/>
        <v/>
      </c>
      <c r="T1130" s="31">
        <f t="shared" si="269"/>
        <v>1</v>
      </c>
      <c r="U1130" s="31" t="str">
        <f t="shared" si="257"/>
        <v/>
      </c>
      <c r="V1130" s="31" t="str">
        <f t="shared" si="258"/>
        <v/>
      </c>
      <c r="W1130" s="31" t="str">
        <f>IF(LEN(U1130)=0,"",SUM(T$5:T1130))</f>
        <v/>
      </c>
      <c r="X1130" s="31" t="str">
        <f t="shared" si="259"/>
        <v/>
      </c>
      <c r="Y1130" s="31" t="str">
        <f t="shared" si="266"/>
        <v/>
      </c>
    </row>
    <row r="1131" spans="1:25" x14ac:dyDescent="0.2">
      <c r="A1131" s="127"/>
      <c r="B1131" s="82" t="str">
        <f t="shared" si="255"/>
        <v/>
      </c>
      <c r="C1131" s="82" t="str">
        <f t="shared" si="256"/>
        <v/>
      </c>
      <c r="D1131" s="127"/>
      <c r="E1131" s="82" t="str">
        <f t="shared" si="260"/>
        <v/>
      </c>
      <c r="F1131" s="82" t="str">
        <f t="shared" si="261"/>
        <v/>
      </c>
      <c r="G1131" s="127"/>
      <c r="H1131" s="75" t="str">
        <f t="shared" si="262"/>
        <v/>
      </c>
      <c r="I1131" s="127"/>
      <c r="J1131" s="75" t="str">
        <f t="shared" si="267"/>
        <v/>
      </c>
      <c r="K1131" s="127"/>
      <c r="L1131" s="31">
        <v>1126</v>
      </c>
      <c r="M1131" s="31">
        <f t="shared" si="268"/>
        <v>376</v>
      </c>
      <c r="N1131" s="31">
        <f t="shared" si="263"/>
        <v>1</v>
      </c>
      <c r="O1131" s="31" t="str">
        <f>IF(LEN(Q1131)=0,"",DEC2HEX(MOD(HEX2DEC(INDEX(Assembler!$D$13:$D$512,M1131))+N1131,65536),4))</f>
        <v/>
      </c>
      <c r="P1131" s="78" t="str">
        <f t="shared" si="264"/>
        <v/>
      </c>
      <c r="Q1131" s="31" t="str">
        <f>INDEX(Assembler!$E$13:$G$512,M1131,N1131+1)</f>
        <v/>
      </c>
      <c r="R1131" s="81"/>
      <c r="S1131" s="31" t="str">
        <f t="shared" si="265"/>
        <v/>
      </c>
      <c r="T1131" s="31">
        <f t="shared" si="269"/>
        <v>1</v>
      </c>
      <c r="U1131" s="31" t="str">
        <f t="shared" si="257"/>
        <v/>
      </c>
      <c r="V1131" s="31" t="str">
        <f t="shared" si="258"/>
        <v/>
      </c>
      <c r="W1131" s="31" t="str">
        <f>IF(LEN(U1131)=0,"",SUM(T$5:T1131))</f>
        <v/>
      </c>
      <c r="X1131" s="31" t="str">
        <f t="shared" si="259"/>
        <v/>
      </c>
      <c r="Y1131" s="31" t="str">
        <f t="shared" si="266"/>
        <v/>
      </c>
    </row>
    <row r="1132" spans="1:25" x14ac:dyDescent="0.2">
      <c r="A1132" s="127"/>
      <c r="B1132" s="82" t="str">
        <f t="shared" si="255"/>
        <v/>
      </c>
      <c r="C1132" s="82" t="str">
        <f t="shared" si="256"/>
        <v/>
      </c>
      <c r="D1132" s="127"/>
      <c r="E1132" s="82" t="str">
        <f t="shared" si="260"/>
        <v/>
      </c>
      <c r="F1132" s="82" t="str">
        <f t="shared" si="261"/>
        <v/>
      </c>
      <c r="G1132" s="127"/>
      <c r="H1132" s="75" t="str">
        <f t="shared" si="262"/>
        <v/>
      </c>
      <c r="I1132" s="127"/>
      <c r="J1132" s="75" t="str">
        <f t="shared" si="267"/>
        <v/>
      </c>
      <c r="K1132" s="127"/>
      <c r="L1132" s="31">
        <v>1127</v>
      </c>
      <c r="M1132" s="31">
        <f t="shared" si="268"/>
        <v>376</v>
      </c>
      <c r="N1132" s="31">
        <f t="shared" si="263"/>
        <v>2</v>
      </c>
      <c r="O1132" s="31" t="str">
        <f>IF(LEN(Q1132)=0,"",DEC2HEX(MOD(HEX2DEC(INDEX(Assembler!$D$13:$D$512,M1132))+N1132,65536),4))</f>
        <v/>
      </c>
      <c r="P1132" s="78" t="str">
        <f t="shared" si="264"/>
        <v/>
      </c>
      <c r="Q1132" s="31" t="str">
        <f>INDEX(Assembler!$E$13:$G$512,M1132,N1132+1)</f>
        <v/>
      </c>
      <c r="R1132" s="81"/>
      <c r="S1132" s="31" t="str">
        <f t="shared" si="265"/>
        <v/>
      </c>
      <c r="T1132" s="31">
        <f t="shared" si="269"/>
        <v>1</v>
      </c>
      <c r="U1132" s="31" t="str">
        <f t="shared" si="257"/>
        <v/>
      </c>
      <c r="V1132" s="31" t="str">
        <f t="shared" si="258"/>
        <v/>
      </c>
      <c r="W1132" s="31" t="str">
        <f>IF(LEN(U1132)=0,"",SUM(T$5:T1132))</f>
        <v/>
      </c>
      <c r="X1132" s="31" t="str">
        <f t="shared" si="259"/>
        <v/>
      </c>
      <c r="Y1132" s="31" t="str">
        <f t="shared" si="266"/>
        <v/>
      </c>
    </row>
    <row r="1133" spans="1:25" x14ac:dyDescent="0.2">
      <c r="A1133" s="127"/>
      <c r="B1133" s="82" t="str">
        <f t="shared" si="255"/>
        <v/>
      </c>
      <c r="C1133" s="82" t="str">
        <f t="shared" si="256"/>
        <v/>
      </c>
      <c r="D1133" s="127"/>
      <c r="E1133" s="82" t="str">
        <f t="shared" si="260"/>
        <v/>
      </c>
      <c r="F1133" s="82" t="str">
        <f t="shared" si="261"/>
        <v/>
      </c>
      <c r="G1133" s="127"/>
      <c r="H1133" s="75" t="str">
        <f t="shared" si="262"/>
        <v/>
      </c>
      <c r="I1133" s="127"/>
      <c r="J1133" s="75" t="str">
        <f t="shared" si="267"/>
        <v/>
      </c>
      <c r="K1133" s="127"/>
      <c r="L1133" s="31">
        <v>1128</v>
      </c>
      <c r="M1133" s="31">
        <f t="shared" si="268"/>
        <v>377</v>
      </c>
      <c r="N1133" s="31">
        <f t="shared" si="263"/>
        <v>0</v>
      </c>
      <c r="O1133" s="31" t="str">
        <f>IF(LEN(Q1133)=0,"",DEC2HEX(MOD(HEX2DEC(INDEX(Assembler!$D$13:$D$512,M1133))+N1133,65536),4))</f>
        <v/>
      </c>
      <c r="P1133" s="78" t="str">
        <f t="shared" si="264"/>
        <v/>
      </c>
      <c r="Q1133" s="31" t="str">
        <f>INDEX(Assembler!$E$13:$G$512,M1133,N1133+1)</f>
        <v/>
      </c>
      <c r="R1133" s="81"/>
      <c r="S1133" s="31" t="str">
        <f t="shared" si="265"/>
        <v/>
      </c>
      <c r="T1133" s="31">
        <f t="shared" si="269"/>
        <v>1</v>
      </c>
      <c r="U1133" s="31" t="str">
        <f t="shared" si="257"/>
        <v/>
      </c>
      <c r="V1133" s="31" t="str">
        <f t="shared" si="258"/>
        <v/>
      </c>
      <c r="W1133" s="31" t="str">
        <f>IF(LEN(U1133)=0,"",SUM(T$5:T1133))</f>
        <v/>
      </c>
      <c r="X1133" s="31" t="str">
        <f t="shared" si="259"/>
        <v/>
      </c>
      <c r="Y1133" s="31" t="str">
        <f t="shared" si="266"/>
        <v/>
      </c>
    </row>
    <row r="1134" spans="1:25" x14ac:dyDescent="0.2">
      <c r="A1134" s="127"/>
      <c r="B1134" s="82" t="str">
        <f t="shared" si="255"/>
        <v/>
      </c>
      <c r="C1134" s="82" t="str">
        <f t="shared" si="256"/>
        <v/>
      </c>
      <c r="D1134" s="127"/>
      <c r="E1134" s="82" t="str">
        <f t="shared" si="260"/>
        <v/>
      </c>
      <c r="F1134" s="82" t="str">
        <f t="shared" si="261"/>
        <v/>
      </c>
      <c r="G1134" s="127"/>
      <c r="H1134" s="75" t="str">
        <f t="shared" si="262"/>
        <v/>
      </c>
      <c r="I1134" s="127"/>
      <c r="J1134" s="75" t="str">
        <f t="shared" si="267"/>
        <v/>
      </c>
      <c r="K1134" s="127"/>
      <c r="L1134" s="31">
        <v>1129</v>
      </c>
      <c r="M1134" s="31">
        <f t="shared" si="268"/>
        <v>377</v>
      </c>
      <c r="N1134" s="31">
        <f t="shared" si="263"/>
        <v>1</v>
      </c>
      <c r="O1134" s="31" t="str">
        <f>IF(LEN(Q1134)=0,"",DEC2HEX(MOD(HEX2DEC(INDEX(Assembler!$D$13:$D$512,M1134))+N1134,65536),4))</f>
        <v/>
      </c>
      <c r="P1134" s="78" t="str">
        <f t="shared" si="264"/>
        <v/>
      </c>
      <c r="Q1134" s="31" t="str">
        <f>INDEX(Assembler!$E$13:$G$512,M1134,N1134+1)</f>
        <v/>
      </c>
      <c r="R1134" s="81"/>
      <c r="S1134" s="31" t="str">
        <f t="shared" si="265"/>
        <v/>
      </c>
      <c r="T1134" s="31">
        <f t="shared" si="269"/>
        <v>1</v>
      </c>
      <c r="U1134" s="31" t="str">
        <f t="shared" si="257"/>
        <v/>
      </c>
      <c r="V1134" s="31" t="str">
        <f t="shared" si="258"/>
        <v/>
      </c>
      <c r="W1134" s="31" t="str">
        <f>IF(LEN(U1134)=0,"",SUM(T$5:T1134))</f>
        <v/>
      </c>
      <c r="X1134" s="31" t="str">
        <f t="shared" si="259"/>
        <v/>
      </c>
      <c r="Y1134" s="31" t="str">
        <f t="shared" si="266"/>
        <v/>
      </c>
    </row>
    <row r="1135" spans="1:25" x14ac:dyDescent="0.2">
      <c r="A1135" s="127"/>
      <c r="B1135" s="82" t="str">
        <f t="shared" si="255"/>
        <v/>
      </c>
      <c r="C1135" s="82" t="str">
        <f t="shared" si="256"/>
        <v/>
      </c>
      <c r="D1135" s="127"/>
      <c r="E1135" s="82" t="str">
        <f t="shared" si="260"/>
        <v/>
      </c>
      <c r="F1135" s="82" t="str">
        <f t="shared" si="261"/>
        <v/>
      </c>
      <c r="G1135" s="127"/>
      <c r="H1135" s="75" t="str">
        <f t="shared" si="262"/>
        <v/>
      </c>
      <c r="I1135" s="127"/>
      <c r="J1135" s="75" t="str">
        <f t="shared" si="267"/>
        <v/>
      </c>
      <c r="K1135" s="127"/>
      <c r="L1135" s="31">
        <v>1130</v>
      </c>
      <c r="M1135" s="31">
        <f t="shared" si="268"/>
        <v>377</v>
      </c>
      <c r="N1135" s="31">
        <f t="shared" si="263"/>
        <v>2</v>
      </c>
      <c r="O1135" s="31" t="str">
        <f>IF(LEN(Q1135)=0,"",DEC2HEX(MOD(HEX2DEC(INDEX(Assembler!$D$13:$D$512,M1135))+N1135,65536),4))</f>
        <v/>
      </c>
      <c r="P1135" s="78" t="str">
        <f t="shared" si="264"/>
        <v/>
      </c>
      <c r="Q1135" s="31" t="str">
        <f>INDEX(Assembler!$E$13:$G$512,M1135,N1135+1)</f>
        <v/>
      </c>
      <c r="R1135" s="81"/>
      <c r="S1135" s="31" t="str">
        <f t="shared" si="265"/>
        <v/>
      </c>
      <c r="T1135" s="31">
        <f t="shared" si="269"/>
        <v>1</v>
      </c>
      <c r="U1135" s="31" t="str">
        <f t="shared" si="257"/>
        <v/>
      </c>
      <c r="V1135" s="31" t="str">
        <f t="shared" si="258"/>
        <v/>
      </c>
      <c r="W1135" s="31" t="str">
        <f>IF(LEN(U1135)=0,"",SUM(T$5:T1135))</f>
        <v/>
      </c>
      <c r="X1135" s="31" t="str">
        <f t="shared" si="259"/>
        <v/>
      </c>
      <c r="Y1135" s="31" t="str">
        <f t="shared" si="266"/>
        <v/>
      </c>
    </row>
    <row r="1136" spans="1:25" x14ac:dyDescent="0.2">
      <c r="A1136" s="127"/>
      <c r="B1136" s="82" t="str">
        <f t="shared" si="255"/>
        <v/>
      </c>
      <c r="C1136" s="82" t="str">
        <f t="shared" si="256"/>
        <v/>
      </c>
      <c r="D1136" s="127"/>
      <c r="E1136" s="82" t="str">
        <f t="shared" si="260"/>
        <v/>
      </c>
      <c r="F1136" s="82" t="str">
        <f t="shared" si="261"/>
        <v/>
      </c>
      <c r="G1136" s="127"/>
      <c r="H1136" s="75" t="str">
        <f t="shared" si="262"/>
        <v/>
      </c>
      <c r="I1136" s="127"/>
      <c r="J1136" s="75" t="str">
        <f t="shared" si="267"/>
        <v/>
      </c>
      <c r="K1136" s="127"/>
      <c r="L1136" s="31">
        <v>1131</v>
      </c>
      <c r="M1136" s="31">
        <f t="shared" si="268"/>
        <v>378</v>
      </c>
      <c r="N1136" s="31">
        <f t="shared" si="263"/>
        <v>0</v>
      </c>
      <c r="O1136" s="31" t="str">
        <f>IF(LEN(Q1136)=0,"",DEC2HEX(MOD(HEX2DEC(INDEX(Assembler!$D$13:$D$512,M1136))+N1136,65536),4))</f>
        <v/>
      </c>
      <c r="P1136" s="78" t="str">
        <f t="shared" si="264"/>
        <v/>
      </c>
      <c r="Q1136" s="31" t="str">
        <f>INDEX(Assembler!$E$13:$G$512,M1136,N1136+1)</f>
        <v/>
      </c>
      <c r="R1136" s="81"/>
      <c r="S1136" s="31" t="str">
        <f t="shared" si="265"/>
        <v/>
      </c>
      <c r="T1136" s="31">
        <f t="shared" si="269"/>
        <v>1</v>
      </c>
      <c r="U1136" s="31" t="str">
        <f t="shared" si="257"/>
        <v/>
      </c>
      <c r="V1136" s="31" t="str">
        <f t="shared" si="258"/>
        <v/>
      </c>
      <c r="W1136" s="31" t="str">
        <f>IF(LEN(U1136)=0,"",SUM(T$5:T1136))</f>
        <v/>
      </c>
      <c r="X1136" s="31" t="str">
        <f t="shared" si="259"/>
        <v/>
      </c>
      <c r="Y1136" s="31" t="str">
        <f t="shared" si="266"/>
        <v/>
      </c>
    </row>
    <row r="1137" spans="1:25" x14ac:dyDescent="0.2">
      <c r="A1137" s="127"/>
      <c r="B1137" s="82" t="str">
        <f t="shared" si="255"/>
        <v/>
      </c>
      <c r="C1137" s="82" t="str">
        <f t="shared" si="256"/>
        <v/>
      </c>
      <c r="D1137" s="127"/>
      <c r="E1137" s="82" t="str">
        <f t="shared" si="260"/>
        <v/>
      </c>
      <c r="F1137" s="82" t="str">
        <f t="shared" si="261"/>
        <v/>
      </c>
      <c r="G1137" s="127"/>
      <c r="H1137" s="75" t="str">
        <f t="shared" si="262"/>
        <v/>
      </c>
      <c r="I1137" s="127"/>
      <c r="J1137" s="75" t="str">
        <f t="shared" si="267"/>
        <v/>
      </c>
      <c r="K1137" s="127"/>
      <c r="L1137" s="31">
        <v>1132</v>
      </c>
      <c r="M1137" s="31">
        <f t="shared" si="268"/>
        <v>378</v>
      </c>
      <c r="N1137" s="31">
        <f t="shared" si="263"/>
        <v>1</v>
      </c>
      <c r="O1137" s="31" t="str">
        <f>IF(LEN(Q1137)=0,"",DEC2HEX(MOD(HEX2DEC(INDEX(Assembler!$D$13:$D$512,M1137))+N1137,65536),4))</f>
        <v/>
      </c>
      <c r="P1137" s="78" t="str">
        <f t="shared" si="264"/>
        <v/>
      </c>
      <c r="Q1137" s="31" t="str">
        <f>INDEX(Assembler!$E$13:$G$512,M1137,N1137+1)</f>
        <v/>
      </c>
      <c r="R1137" s="81"/>
      <c r="S1137" s="31" t="str">
        <f t="shared" si="265"/>
        <v/>
      </c>
      <c r="T1137" s="31">
        <f t="shared" si="269"/>
        <v>1</v>
      </c>
      <c r="U1137" s="31" t="str">
        <f t="shared" si="257"/>
        <v/>
      </c>
      <c r="V1137" s="31" t="str">
        <f t="shared" si="258"/>
        <v/>
      </c>
      <c r="W1137" s="31" t="str">
        <f>IF(LEN(U1137)=0,"",SUM(T$5:T1137))</f>
        <v/>
      </c>
      <c r="X1137" s="31" t="str">
        <f t="shared" si="259"/>
        <v/>
      </c>
      <c r="Y1137" s="31" t="str">
        <f t="shared" si="266"/>
        <v/>
      </c>
    </row>
    <row r="1138" spans="1:25" x14ac:dyDescent="0.2">
      <c r="A1138" s="127"/>
      <c r="B1138" s="82" t="str">
        <f t="shared" si="255"/>
        <v/>
      </c>
      <c r="C1138" s="82" t="str">
        <f t="shared" si="256"/>
        <v/>
      </c>
      <c r="D1138" s="127"/>
      <c r="E1138" s="82" t="str">
        <f t="shared" si="260"/>
        <v/>
      </c>
      <c r="F1138" s="82" t="str">
        <f t="shared" si="261"/>
        <v/>
      </c>
      <c r="G1138" s="127"/>
      <c r="H1138" s="75" t="str">
        <f t="shared" si="262"/>
        <v/>
      </c>
      <c r="I1138" s="127"/>
      <c r="J1138" s="75" t="str">
        <f t="shared" si="267"/>
        <v/>
      </c>
      <c r="K1138" s="127"/>
      <c r="L1138" s="31">
        <v>1133</v>
      </c>
      <c r="M1138" s="31">
        <f t="shared" si="268"/>
        <v>378</v>
      </c>
      <c r="N1138" s="31">
        <f t="shared" si="263"/>
        <v>2</v>
      </c>
      <c r="O1138" s="31" t="str">
        <f>IF(LEN(Q1138)=0,"",DEC2HEX(MOD(HEX2DEC(INDEX(Assembler!$D$13:$D$512,M1138))+N1138,65536),4))</f>
        <v/>
      </c>
      <c r="P1138" s="78" t="str">
        <f t="shared" si="264"/>
        <v/>
      </c>
      <c r="Q1138" s="31" t="str">
        <f>INDEX(Assembler!$E$13:$G$512,M1138,N1138+1)</f>
        <v/>
      </c>
      <c r="R1138" s="81"/>
      <c r="S1138" s="31" t="str">
        <f t="shared" si="265"/>
        <v/>
      </c>
      <c r="T1138" s="31">
        <f t="shared" si="269"/>
        <v>1</v>
      </c>
      <c r="U1138" s="31" t="str">
        <f t="shared" si="257"/>
        <v/>
      </c>
      <c r="V1138" s="31" t="str">
        <f t="shared" si="258"/>
        <v/>
      </c>
      <c r="W1138" s="31" t="str">
        <f>IF(LEN(U1138)=0,"",SUM(T$5:T1138))</f>
        <v/>
      </c>
      <c r="X1138" s="31" t="str">
        <f t="shared" si="259"/>
        <v/>
      </c>
      <c r="Y1138" s="31" t="str">
        <f t="shared" si="266"/>
        <v/>
      </c>
    </row>
    <row r="1139" spans="1:25" x14ac:dyDescent="0.2">
      <c r="A1139" s="127"/>
      <c r="B1139" s="82" t="str">
        <f t="shared" si="255"/>
        <v/>
      </c>
      <c r="C1139" s="82" t="str">
        <f t="shared" si="256"/>
        <v/>
      </c>
      <c r="D1139" s="127"/>
      <c r="E1139" s="82" t="str">
        <f t="shared" si="260"/>
        <v/>
      </c>
      <c r="F1139" s="82" t="str">
        <f t="shared" si="261"/>
        <v/>
      </c>
      <c r="G1139" s="127"/>
      <c r="H1139" s="75" t="str">
        <f t="shared" si="262"/>
        <v/>
      </c>
      <c r="I1139" s="127"/>
      <c r="J1139" s="75" t="str">
        <f t="shared" si="267"/>
        <v/>
      </c>
      <c r="K1139" s="127"/>
      <c r="L1139" s="31">
        <v>1134</v>
      </c>
      <c r="M1139" s="31">
        <f t="shared" si="268"/>
        <v>379</v>
      </c>
      <c r="N1139" s="31">
        <f t="shared" si="263"/>
        <v>0</v>
      </c>
      <c r="O1139" s="31" t="str">
        <f>IF(LEN(Q1139)=0,"",DEC2HEX(MOD(HEX2DEC(INDEX(Assembler!$D$13:$D$512,M1139))+N1139,65536),4))</f>
        <v/>
      </c>
      <c r="P1139" s="78" t="str">
        <f t="shared" si="264"/>
        <v/>
      </c>
      <c r="Q1139" s="31" t="str">
        <f>INDEX(Assembler!$E$13:$G$512,M1139,N1139+1)</f>
        <v/>
      </c>
      <c r="R1139" s="81"/>
      <c r="S1139" s="31" t="str">
        <f t="shared" si="265"/>
        <v/>
      </c>
      <c r="T1139" s="31">
        <f t="shared" si="269"/>
        <v>1</v>
      </c>
      <c r="U1139" s="31" t="str">
        <f t="shared" si="257"/>
        <v/>
      </c>
      <c r="V1139" s="31" t="str">
        <f t="shared" si="258"/>
        <v/>
      </c>
      <c r="W1139" s="31" t="str">
        <f>IF(LEN(U1139)=0,"",SUM(T$5:T1139))</f>
        <v/>
      </c>
      <c r="X1139" s="31" t="str">
        <f t="shared" si="259"/>
        <v/>
      </c>
      <c r="Y1139" s="31" t="str">
        <f t="shared" si="266"/>
        <v/>
      </c>
    </row>
    <row r="1140" spans="1:25" x14ac:dyDescent="0.2">
      <c r="A1140" s="127"/>
      <c r="B1140" s="82" t="str">
        <f t="shared" si="255"/>
        <v/>
      </c>
      <c r="C1140" s="82" t="str">
        <f t="shared" si="256"/>
        <v/>
      </c>
      <c r="D1140" s="127"/>
      <c r="E1140" s="82" t="str">
        <f t="shared" si="260"/>
        <v/>
      </c>
      <c r="F1140" s="82" t="str">
        <f t="shared" si="261"/>
        <v/>
      </c>
      <c r="G1140" s="127"/>
      <c r="H1140" s="75" t="str">
        <f t="shared" si="262"/>
        <v/>
      </c>
      <c r="I1140" s="127"/>
      <c r="J1140" s="75" t="str">
        <f t="shared" si="267"/>
        <v/>
      </c>
      <c r="K1140" s="127"/>
      <c r="L1140" s="31">
        <v>1135</v>
      </c>
      <c r="M1140" s="31">
        <f t="shared" si="268"/>
        <v>379</v>
      </c>
      <c r="N1140" s="31">
        <f t="shared" si="263"/>
        <v>1</v>
      </c>
      <c r="O1140" s="31" t="str">
        <f>IF(LEN(Q1140)=0,"",DEC2HEX(MOD(HEX2DEC(INDEX(Assembler!$D$13:$D$512,M1140))+N1140,65536),4))</f>
        <v/>
      </c>
      <c r="P1140" s="78" t="str">
        <f t="shared" si="264"/>
        <v/>
      </c>
      <c r="Q1140" s="31" t="str">
        <f>INDEX(Assembler!$E$13:$G$512,M1140,N1140+1)</f>
        <v/>
      </c>
      <c r="R1140" s="81"/>
      <c r="S1140" s="31" t="str">
        <f t="shared" si="265"/>
        <v/>
      </c>
      <c r="T1140" s="31">
        <f t="shared" si="269"/>
        <v>1</v>
      </c>
      <c r="U1140" s="31" t="str">
        <f t="shared" si="257"/>
        <v/>
      </c>
      <c r="V1140" s="31" t="str">
        <f t="shared" si="258"/>
        <v/>
      </c>
      <c r="W1140" s="31" t="str">
        <f>IF(LEN(U1140)=0,"",SUM(T$5:T1140))</f>
        <v/>
      </c>
      <c r="X1140" s="31" t="str">
        <f t="shared" si="259"/>
        <v/>
      </c>
      <c r="Y1140" s="31" t="str">
        <f t="shared" si="266"/>
        <v/>
      </c>
    </row>
    <row r="1141" spans="1:25" x14ac:dyDescent="0.2">
      <c r="A1141" s="127"/>
      <c r="B1141" s="82" t="str">
        <f t="shared" si="255"/>
        <v/>
      </c>
      <c r="C1141" s="82" t="str">
        <f t="shared" si="256"/>
        <v/>
      </c>
      <c r="D1141" s="127"/>
      <c r="E1141" s="82" t="str">
        <f t="shared" si="260"/>
        <v/>
      </c>
      <c r="F1141" s="82" t="str">
        <f t="shared" si="261"/>
        <v/>
      </c>
      <c r="G1141" s="127"/>
      <c r="H1141" s="75" t="str">
        <f t="shared" si="262"/>
        <v/>
      </c>
      <c r="I1141" s="127"/>
      <c r="J1141" s="75" t="str">
        <f t="shared" si="267"/>
        <v/>
      </c>
      <c r="K1141" s="127"/>
      <c r="L1141" s="31">
        <v>1136</v>
      </c>
      <c r="M1141" s="31">
        <f t="shared" si="268"/>
        <v>379</v>
      </c>
      <c r="N1141" s="31">
        <f t="shared" si="263"/>
        <v>2</v>
      </c>
      <c r="O1141" s="31" t="str">
        <f>IF(LEN(Q1141)=0,"",DEC2HEX(MOD(HEX2DEC(INDEX(Assembler!$D$13:$D$512,M1141))+N1141,65536),4))</f>
        <v/>
      </c>
      <c r="P1141" s="78" t="str">
        <f t="shared" si="264"/>
        <v/>
      </c>
      <c r="Q1141" s="31" t="str">
        <f>INDEX(Assembler!$E$13:$G$512,M1141,N1141+1)</f>
        <v/>
      </c>
      <c r="R1141" s="81"/>
      <c r="S1141" s="31" t="str">
        <f t="shared" si="265"/>
        <v/>
      </c>
      <c r="T1141" s="31">
        <f t="shared" si="269"/>
        <v>1</v>
      </c>
      <c r="U1141" s="31" t="str">
        <f t="shared" si="257"/>
        <v/>
      </c>
      <c r="V1141" s="31" t="str">
        <f t="shared" si="258"/>
        <v/>
      </c>
      <c r="W1141" s="31" t="str">
        <f>IF(LEN(U1141)=0,"",SUM(T$5:T1141))</f>
        <v/>
      </c>
      <c r="X1141" s="31" t="str">
        <f t="shared" si="259"/>
        <v/>
      </c>
      <c r="Y1141" s="31" t="str">
        <f t="shared" si="266"/>
        <v/>
      </c>
    </row>
    <row r="1142" spans="1:25" x14ac:dyDescent="0.2">
      <c r="A1142" s="127"/>
      <c r="B1142" s="82" t="str">
        <f t="shared" si="255"/>
        <v/>
      </c>
      <c r="C1142" s="82" t="str">
        <f t="shared" si="256"/>
        <v/>
      </c>
      <c r="D1142" s="127"/>
      <c r="E1142" s="82" t="str">
        <f t="shared" si="260"/>
        <v/>
      </c>
      <c r="F1142" s="82" t="str">
        <f t="shared" si="261"/>
        <v/>
      </c>
      <c r="G1142" s="127"/>
      <c r="H1142" s="75" t="str">
        <f t="shared" si="262"/>
        <v/>
      </c>
      <c r="I1142" s="127"/>
      <c r="J1142" s="75" t="str">
        <f t="shared" si="267"/>
        <v/>
      </c>
      <c r="K1142" s="127"/>
      <c r="L1142" s="31">
        <v>1137</v>
      </c>
      <c r="M1142" s="31">
        <f t="shared" si="268"/>
        <v>380</v>
      </c>
      <c r="N1142" s="31">
        <f t="shared" si="263"/>
        <v>0</v>
      </c>
      <c r="O1142" s="31" t="str">
        <f>IF(LEN(Q1142)=0,"",DEC2HEX(MOD(HEX2DEC(INDEX(Assembler!$D$13:$D$512,M1142))+N1142,65536),4))</f>
        <v/>
      </c>
      <c r="P1142" s="78" t="str">
        <f t="shared" si="264"/>
        <v/>
      </c>
      <c r="Q1142" s="31" t="str">
        <f>INDEX(Assembler!$E$13:$G$512,M1142,N1142+1)</f>
        <v/>
      </c>
      <c r="R1142" s="81"/>
      <c r="S1142" s="31" t="str">
        <f t="shared" si="265"/>
        <v/>
      </c>
      <c r="T1142" s="31">
        <f t="shared" si="269"/>
        <v>1</v>
      </c>
      <c r="U1142" s="31" t="str">
        <f t="shared" si="257"/>
        <v/>
      </c>
      <c r="V1142" s="31" t="str">
        <f t="shared" si="258"/>
        <v/>
      </c>
      <c r="W1142" s="31" t="str">
        <f>IF(LEN(U1142)=0,"",SUM(T$5:T1142))</f>
        <v/>
      </c>
      <c r="X1142" s="31" t="str">
        <f t="shared" si="259"/>
        <v/>
      </c>
      <c r="Y1142" s="31" t="str">
        <f t="shared" si="266"/>
        <v/>
      </c>
    </row>
    <row r="1143" spans="1:25" x14ac:dyDescent="0.2">
      <c r="A1143" s="127"/>
      <c r="B1143" s="82" t="str">
        <f t="shared" si="255"/>
        <v/>
      </c>
      <c r="C1143" s="82" t="str">
        <f t="shared" si="256"/>
        <v/>
      </c>
      <c r="D1143" s="127"/>
      <c r="E1143" s="82" t="str">
        <f t="shared" si="260"/>
        <v/>
      </c>
      <c r="F1143" s="82" t="str">
        <f t="shared" si="261"/>
        <v/>
      </c>
      <c r="G1143" s="127"/>
      <c r="H1143" s="75" t="str">
        <f t="shared" si="262"/>
        <v/>
      </c>
      <c r="I1143" s="127"/>
      <c r="J1143" s="75" t="str">
        <f t="shared" si="267"/>
        <v/>
      </c>
      <c r="K1143" s="127"/>
      <c r="L1143" s="31">
        <v>1138</v>
      </c>
      <c r="M1143" s="31">
        <f t="shared" si="268"/>
        <v>380</v>
      </c>
      <c r="N1143" s="31">
        <f t="shared" si="263"/>
        <v>1</v>
      </c>
      <c r="O1143" s="31" t="str">
        <f>IF(LEN(Q1143)=0,"",DEC2HEX(MOD(HEX2DEC(INDEX(Assembler!$D$13:$D$512,M1143))+N1143,65536),4))</f>
        <v/>
      </c>
      <c r="P1143" s="78" t="str">
        <f t="shared" si="264"/>
        <v/>
      </c>
      <c r="Q1143" s="31" t="str">
        <f>INDEX(Assembler!$E$13:$G$512,M1143,N1143+1)</f>
        <v/>
      </c>
      <c r="R1143" s="81"/>
      <c r="S1143" s="31" t="str">
        <f t="shared" si="265"/>
        <v/>
      </c>
      <c r="T1143" s="31">
        <f t="shared" si="269"/>
        <v>1</v>
      </c>
      <c r="U1143" s="31" t="str">
        <f t="shared" si="257"/>
        <v/>
      </c>
      <c r="V1143" s="31" t="str">
        <f t="shared" si="258"/>
        <v/>
      </c>
      <c r="W1143" s="31" t="str">
        <f>IF(LEN(U1143)=0,"",SUM(T$5:T1143))</f>
        <v/>
      </c>
      <c r="X1143" s="31" t="str">
        <f t="shared" si="259"/>
        <v/>
      </c>
      <c r="Y1143" s="31" t="str">
        <f t="shared" si="266"/>
        <v/>
      </c>
    </row>
    <row r="1144" spans="1:25" x14ac:dyDescent="0.2">
      <c r="A1144" s="127"/>
      <c r="B1144" s="82" t="str">
        <f t="shared" si="255"/>
        <v/>
      </c>
      <c r="C1144" s="82" t="str">
        <f t="shared" si="256"/>
        <v/>
      </c>
      <c r="D1144" s="127"/>
      <c r="E1144" s="82" t="str">
        <f t="shared" si="260"/>
        <v/>
      </c>
      <c r="F1144" s="82" t="str">
        <f t="shared" si="261"/>
        <v/>
      </c>
      <c r="G1144" s="127"/>
      <c r="H1144" s="75" t="str">
        <f t="shared" si="262"/>
        <v/>
      </c>
      <c r="I1144" s="127"/>
      <c r="J1144" s="75" t="str">
        <f t="shared" si="267"/>
        <v/>
      </c>
      <c r="K1144" s="127"/>
      <c r="L1144" s="31">
        <v>1139</v>
      </c>
      <c r="M1144" s="31">
        <f t="shared" si="268"/>
        <v>380</v>
      </c>
      <c r="N1144" s="31">
        <f t="shared" si="263"/>
        <v>2</v>
      </c>
      <c r="O1144" s="31" t="str">
        <f>IF(LEN(Q1144)=0,"",DEC2HEX(MOD(HEX2DEC(INDEX(Assembler!$D$13:$D$512,M1144))+N1144,65536),4))</f>
        <v/>
      </c>
      <c r="P1144" s="78" t="str">
        <f t="shared" si="264"/>
        <v/>
      </c>
      <c r="Q1144" s="31" t="str">
        <f>INDEX(Assembler!$E$13:$G$512,M1144,N1144+1)</f>
        <v/>
      </c>
      <c r="R1144" s="81"/>
      <c r="S1144" s="31" t="str">
        <f t="shared" si="265"/>
        <v/>
      </c>
      <c r="T1144" s="31">
        <f t="shared" si="269"/>
        <v>1</v>
      </c>
      <c r="U1144" s="31" t="str">
        <f t="shared" si="257"/>
        <v/>
      </c>
      <c r="V1144" s="31" t="str">
        <f t="shared" si="258"/>
        <v/>
      </c>
      <c r="W1144" s="31" t="str">
        <f>IF(LEN(U1144)=0,"",SUM(T$5:T1144))</f>
        <v/>
      </c>
      <c r="X1144" s="31" t="str">
        <f t="shared" si="259"/>
        <v/>
      </c>
      <c r="Y1144" s="31" t="str">
        <f t="shared" si="266"/>
        <v/>
      </c>
    </row>
    <row r="1145" spans="1:25" x14ac:dyDescent="0.2">
      <c r="A1145" s="127"/>
      <c r="B1145" s="82" t="str">
        <f t="shared" si="255"/>
        <v/>
      </c>
      <c r="C1145" s="82" t="str">
        <f t="shared" si="256"/>
        <v/>
      </c>
      <c r="D1145" s="127"/>
      <c r="E1145" s="82" t="str">
        <f t="shared" si="260"/>
        <v/>
      </c>
      <c r="F1145" s="82" t="str">
        <f t="shared" si="261"/>
        <v/>
      </c>
      <c r="G1145" s="127"/>
      <c r="H1145" s="75" t="str">
        <f t="shared" si="262"/>
        <v/>
      </c>
      <c r="I1145" s="127"/>
      <c r="J1145" s="75" t="str">
        <f t="shared" si="267"/>
        <v/>
      </c>
      <c r="K1145" s="127"/>
      <c r="L1145" s="31">
        <v>1140</v>
      </c>
      <c r="M1145" s="31">
        <f t="shared" si="268"/>
        <v>381</v>
      </c>
      <c r="N1145" s="31">
        <f t="shared" si="263"/>
        <v>0</v>
      </c>
      <c r="O1145" s="31" t="str">
        <f>IF(LEN(Q1145)=0,"",DEC2HEX(MOD(HEX2DEC(INDEX(Assembler!$D$13:$D$512,M1145))+N1145,65536),4))</f>
        <v/>
      </c>
      <c r="P1145" s="78" t="str">
        <f t="shared" si="264"/>
        <v/>
      </c>
      <c r="Q1145" s="31" t="str">
        <f>INDEX(Assembler!$E$13:$G$512,M1145,N1145+1)</f>
        <v/>
      </c>
      <c r="R1145" s="81"/>
      <c r="S1145" s="31" t="str">
        <f t="shared" si="265"/>
        <v/>
      </c>
      <c r="T1145" s="31">
        <f t="shared" si="269"/>
        <v>1</v>
      </c>
      <c r="U1145" s="31" t="str">
        <f t="shared" si="257"/>
        <v/>
      </c>
      <c r="V1145" s="31" t="str">
        <f t="shared" si="258"/>
        <v/>
      </c>
      <c r="W1145" s="31" t="str">
        <f>IF(LEN(U1145)=0,"",SUM(T$5:T1145))</f>
        <v/>
      </c>
      <c r="X1145" s="31" t="str">
        <f t="shared" si="259"/>
        <v/>
      </c>
      <c r="Y1145" s="31" t="str">
        <f t="shared" si="266"/>
        <v/>
      </c>
    </row>
    <row r="1146" spans="1:25" x14ac:dyDescent="0.2">
      <c r="A1146" s="127"/>
      <c r="B1146" s="82" t="str">
        <f t="shared" si="255"/>
        <v/>
      </c>
      <c r="C1146" s="82" t="str">
        <f t="shared" si="256"/>
        <v/>
      </c>
      <c r="D1146" s="127"/>
      <c r="E1146" s="82" t="str">
        <f t="shared" si="260"/>
        <v/>
      </c>
      <c r="F1146" s="82" t="str">
        <f t="shared" si="261"/>
        <v/>
      </c>
      <c r="G1146" s="127"/>
      <c r="H1146" s="75" t="str">
        <f t="shared" si="262"/>
        <v/>
      </c>
      <c r="I1146" s="127"/>
      <c r="J1146" s="75" t="str">
        <f t="shared" si="267"/>
        <v/>
      </c>
      <c r="K1146" s="127"/>
      <c r="L1146" s="31">
        <v>1141</v>
      </c>
      <c r="M1146" s="31">
        <f t="shared" si="268"/>
        <v>381</v>
      </c>
      <c r="N1146" s="31">
        <f t="shared" si="263"/>
        <v>1</v>
      </c>
      <c r="O1146" s="31" t="str">
        <f>IF(LEN(Q1146)=0,"",DEC2HEX(MOD(HEX2DEC(INDEX(Assembler!$D$13:$D$512,M1146))+N1146,65536),4))</f>
        <v/>
      </c>
      <c r="P1146" s="78" t="str">
        <f t="shared" si="264"/>
        <v/>
      </c>
      <c r="Q1146" s="31" t="str">
        <f>INDEX(Assembler!$E$13:$G$512,M1146,N1146+1)</f>
        <v/>
      </c>
      <c r="R1146" s="81"/>
      <c r="S1146" s="31" t="str">
        <f t="shared" si="265"/>
        <v/>
      </c>
      <c r="T1146" s="31">
        <f t="shared" si="269"/>
        <v>1</v>
      </c>
      <c r="U1146" s="31" t="str">
        <f t="shared" si="257"/>
        <v/>
      </c>
      <c r="V1146" s="31" t="str">
        <f t="shared" si="258"/>
        <v/>
      </c>
      <c r="W1146" s="31" t="str">
        <f>IF(LEN(U1146)=0,"",SUM(T$5:T1146))</f>
        <v/>
      </c>
      <c r="X1146" s="31" t="str">
        <f t="shared" si="259"/>
        <v/>
      </c>
      <c r="Y1146" s="31" t="str">
        <f t="shared" si="266"/>
        <v/>
      </c>
    </row>
    <row r="1147" spans="1:25" x14ac:dyDescent="0.2">
      <c r="A1147" s="127"/>
      <c r="B1147" s="82" t="str">
        <f t="shared" si="255"/>
        <v/>
      </c>
      <c r="C1147" s="82" t="str">
        <f t="shared" si="256"/>
        <v/>
      </c>
      <c r="D1147" s="127"/>
      <c r="E1147" s="82" t="str">
        <f t="shared" si="260"/>
        <v/>
      </c>
      <c r="F1147" s="82" t="str">
        <f t="shared" si="261"/>
        <v/>
      </c>
      <c r="G1147" s="127"/>
      <c r="H1147" s="75" t="str">
        <f t="shared" si="262"/>
        <v/>
      </c>
      <c r="I1147" s="127"/>
      <c r="J1147" s="75" t="str">
        <f t="shared" si="267"/>
        <v/>
      </c>
      <c r="K1147" s="127"/>
      <c r="L1147" s="31">
        <v>1142</v>
      </c>
      <c r="M1147" s="31">
        <f t="shared" si="268"/>
        <v>381</v>
      </c>
      <c r="N1147" s="31">
        <f t="shared" si="263"/>
        <v>2</v>
      </c>
      <c r="O1147" s="31" t="str">
        <f>IF(LEN(Q1147)=0,"",DEC2HEX(MOD(HEX2DEC(INDEX(Assembler!$D$13:$D$512,M1147))+N1147,65536),4))</f>
        <v/>
      </c>
      <c r="P1147" s="78" t="str">
        <f t="shared" si="264"/>
        <v/>
      </c>
      <c r="Q1147" s="31" t="str">
        <f>INDEX(Assembler!$E$13:$G$512,M1147,N1147+1)</f>
        <v/>
      </c>
      <c r="R1147" s="81"/>
      <c r="S1147" s="31" t="str">
        <f t="shared" si="265"/>
        <v/>
      </c>
      <c r="T1147" s="31">
        <f t="shared" si="269"/>
        <v>1</v>
      </c>
      <c r="U1147" s="31" t="str">
        <f t="shared" si="257"/>
        <v/>
      </c>
      <c r="V1147" s="31" t="str">
        <f t="shared" si="258"/>
        <v/>
      </c>
      <c r="W1147" s="31" t="str">
        <f>IF(LEN(U1147)=0,"",SUM(T$5:T1147))</f>
        <v/>
      </c>
      <c r="X1147" s="31" t="str">
        <f t="shared" si="259"/>
        <v/>
      </c>
      <c r="Y1147" s="31" t="str">
        <f t="shared" si="266"/>
        <v/>
      </c>
    </row>
    <row r="1148" spans="1:25" x14ac:dyDescent="0.2">
      <c r="A1148" s="127"/>
      <c r="B1148" s="82" t="str">
        <f t="shared" si="255"/>
        <v/>
      </c>
      <c r="C1148" s="82" t="str">
        <f t="shared" si="256"/>
        <v/>
      </c>
      <c r="D1148" s="127"/>
      <c r="E1148" s="82" t="str">
        <f t="shared" si="260"/>
        <v/>
      </c>
      <c r="F1148" s="82" t="str">
        <f t="shared" si="261"/>
        <v/>
      </c>
      <c r="G1148" s="127"/>
      <c r="H1148" s="75" t="str">
        <f t="shared" si="262"/>
        <v/>
      </c>
      <c r="I1148" s="127"/>
      <c r="J1148" s="75" t="str">
        <f t="shared" si="267"/>
        <v/>
      </c>
      <c r="K1148" s="127"/>
      <c r="L1148" s="31">
        <v>1143</v>
      </c>
      <c r="M1148" s="31">
        <f t="shared" si="268"/>
        <v>382</v>
      </c>
      <c r="N1148" s="31">
        <f t="shared" si="263"/>
        <v>0</v>
      </c>
      <c r="O1148" s="31" t="str">
        <f>IF(LEN(Q1148)=0,"",DEC2HEX(MOD(HEX2DEC(INDEX(Assembler!$D$13:$D$512,M1148))+N1148,65536),4))</f>
        <v/>
      </c>
      <c r="P1148" s="78" t="str">
        <f t="shared" si="264"/>
        <v/>
      </c>
      <c r="Q1148" s="31" t="str">
        <f>INDEX(Assembler!$E$13:$G$512,M1148,N1148+1)</f>
        <v/>
      </c>
      <c r="R1148" s="81"/>
      <c r="S1148" s="31" t="str">
        <f t="shared" si="265"/>
        <v/>
      </c>
      <c r="T1148" s="31">
        <f t="shared" si="269"/>
        <v>1</v>
      </c>
      <c r="U1148" s="31" t="str">
        <f t="shared" si="257"/>
        <v/>
      </c>
      <c r="V1148" s="31" t="str">
        <f t="shared" si="258"/>
        <v/>
      </c>
      <c r="W1148" s="31" t="str">
        <f>IF(LEN(U1148)=0,"",SUM(T$5:T1148))</f>
        <v/>
      </c>
      <c r="X1148" s="31" t="str">
        <f t="shared" si="259"/>
        <v/>
      </c>
      <c r="Y1148" s="31" t="str">
        <f t="shared" si="266"/>
        <v/>
      </c>
    </row>
    <row r="1149" spans="1:25" x14ac:dyDescent="0.2">
      <c r="A1149" s="127"/>
      <c r="B1149" s="82" t="str">
        <f t="shared" si="255"/>
        <v/>
      </c>
      <c r="C1149" s="82" t="str">
        <f t="shared" si="256"/>
        <v/>
      </c>
      <c r="D1149" s="127"/>
      <c r="E1149" s="82" t="str">
        <f t="shared" si="260"/>
        <v/>
      </c>
      <c r="F1149" s="82" t="str">
        <f t="shared" si="261"/>
        <v/>
      </c>
      <c r="G1149" s="127"/>
      <c r="H1149" s="75" t="str">
        <f t="shared" si="262"/>
        <v/>
      </c>
      <c r="I1149" s="127"/>
      <c r="J1149" s="75" t="str">
        <f t="shared" si="267"/>
        <v/>
      </c>
      <c r="K1149" s="127"/>
      <c r="L1149" s="31">
        <v>1144</v>
      </c>
      <c r="M1149" s="31">
        <f t="shared" si="268"/>
        <v>382</v>
      </c>
      <c r="N1149" s="31">
        <f t="shared" si="263"/>
        <v>1</v>
      </c>
      <c r="O1149" s="31" t="str">
        <f>IF(LEN(Q1149)=0,"",DEC2HEX(MOD(HEX2DEC(INDEX(Assembler!$D$13:$D$512,M1149))+N1149,65536),4))</f>
        <v/>
      </c>
      <c r="P1149" s="78" t="str">
        <f t="shared" si="264"/>
        <v/>
      </c>
      <c r="Q1149" s="31" t="str">
        <f>INDEX(Assembler!$E$13:$G$512,M1149,N1149+1)</f>
        <v/>
      </c>
      <c r="R1149" s="81"/>
      <c r="S1149" s="31" t="str">
        <f t="shared" si="265"/>
        <v/>
      </c>
      <c r="T1149" s="31">
        <f t="shared" si="269"/>
        <v>1</v>
      </c>
      <c r="U1149" s="31" t="str">
        <f t="shared" si="257"/>
        <v/>
      </c>
      <c r="V1149" s="31" t="str">
        <f t="shared" si="258"/>
        <v/>
      </c>
      <c r="W1149" s="31" t="str">
        <f>IF(LEN(U1149)=0,"",SUM(T$5:T1149))</f>
        <v/>
      </c>
      <c r="X1149" s="31" t="str">
        <f t="shared" si="259"/>
        <v/>
      </c>
      <c r="Y1149" s="31" t="str">
        <f t="shared" si="266"/>
        <v/>
      </c>
    </row>
    <row r="1150" spans="1:25" x14ac:dyDescent="0.2">
      <c r="A1150" s="127"/>
      <c r="B1150" s="82" t="str">
        <f t="shared" si="255"/>
        <v/>
      </c>
      <c r="C1150" s="82" t="str">
        <f t="shared" si="256"/>
        <v/>
      </c>
      <c r="D1150" s="127"/>
      <c r="E1150" s="82" t="str">
        <f t="shared" si="260"/>
        <v/>
      </c>
      <c r="F1150" s="82" t="str">
        <f t="shared" si="261"/>
        <v/>
      </c>
      <c r="G1150" s="127"/>
      <c r="H1150" s="75" t="str">
        <f t="shared" si="262"/>
        <v/>
      </c>
      <c r="I1150" s="127"/>
      <c r="J1150" s="75" t="str">
        <f t="shared" si="267"/>
        <v/>
      </c>
      <c r="K1150" s="127"/>
      <c r="L1150" s="31">
        <v>1145</v>
      </c>
      <c r="M1150" s="31">
        <f t="shared" si="268"/>
        <v>382</v>
      </c>
      <c r="N1150" s="31">
        <f t="shared" si="263"/>
        <v>2</v>
      </c>
      <c r="O1150" s="31" t="str">
        <f>IF(LEN(Q1150)=0,"",DEC2HEX(MOD(HEX2DEC(INDEX(Assembler!$D$13:$D$512,M1150))+N1150,65536),4))</f>
        <v/>
      </c>
      <c r="P1150" s="78" t="str">
        <f t="shared" si="264"/>
        <v/>
      </c>
      <c r="Q1150" s="31" t="str">
        <f>INDEX(Assembler!$E$13:$G$512,M1150,N1150+1)</f>
        <v/>
      </c>
      <c r="R1150" s="81"/>
      <c r="S1150" s="31" t="str">
        <f t="shared" si="265"/>
        <v/>
      </c>
      <c r="T1150" s="31">
        <f t="shared" si="269"/>
        <v>1</v>
      </c>
      <c r="U1150" s="31" t="str">
        <f t="shared" si="257"/>
        <v/>
      </c>
      <c r="V1150" s="31" t="str">
        <f t="shared" si="258"/>
        <v/>
      </c>
      <c r="W1150" s="31" t="str">
        <f>IF(LEN(U1150)=0,"",SUM(T$5:T1150))</f>
        <v/>
      </c>
      <c r="X1150" s="31" t="str">
        <f t="shared" si="259"/>
        <v/>
      </c>
      <c r="Y1150" s="31" t="str">
        <f t="shared" si="266"/>
        <v/>
      </c>
    </row>
    <row r="1151" spans="1:25" x14ac:dyDescent="0.2">
      <c r="A1151" s="127"/>
      <c r="B1151" s="82" t="str">
        <f t="shared" si="255"/>
        <v/>
      </c>
      <c r="C1151" s="82" t="str">
        <f t="shared" si="256"/>
        <v/>
      </c>
      <c r="D1151" s="127"/>
      <c r="E1151" s="82" t="str">
        <f t="shared" si="260"/>
        <v/>
      </c>
      <c r="F1151" s="82" t="str">
        <f t="shared" si="261"/>
        <v/>
      </c>
      <c r="G1151" s="127"/>
      <c r="H1151" s="75" t="str">
        <f t="shared" si="262"/>
        <v/>
      </c>
      <c r="I1151" s="127"/>
      <c r="J1151" s="75" t="str">
        <f t="shared" si="267"/>
        <v/>
      </c>
      <c r="K1151" s="127"/>
      <c r="L1151" s="31">
        <v>1146</v>
      </c>
      <c r="M1151" s="31">
        <f t="shared" si="268"/>
        <v>383</v>
      </c>
      <c r="N1151" s="31">
        <f t="shared" si="263"/>
        <v>0</v>
      </c>
      <c r="O1151" s="31" t="str">
        <f>IF(LEN(Q1151)=0,"",DEC2HEX(MOD(HEX2DEC(INDEX(Assembler!$D$13:$D$512,M1151))+N1151,65536),4))</f>
        <v/>
      </c>
      <c r="P1151" s="78" t="str">
        <f t="shared" si="264"/>
        <v/>
      </c>
      <c r="Q1151" s="31" t="str">
        <f>INDEX(Assembler!$E$13:$G$512,M1151,N1151+1)</f>
        <v/>
      </c>
      <c r="R1151" s="81"/>
      <c r="S1151" s="31" t="str">
        <f t="shared" si="265"/>
        <v/>
      </c>
      <c r="T1151" s="31">
        <f t="shared" si="269"/>
        <v>1</v>
      </c>
      <c r="U1151" s="31" t="str">
        <f t="shared" si="257"/>
        <v/>
      </c>
      <c r="V1151" s="31" t="str">
        <f t="shared" si="258"/>
        <v/>
      </c>
      <c r="W1151" s="31" t="str">
        <f>IF(LEN(U1151)=0,"",SUM(T$5:T1151))</f>
        <v/>
      </c>
      <c r="X1151" s="31" t="str">
        <f t="shared" si="259"/>
        <v/>
      </c>
      <c r="Y1151" s="31" t="str">
        <f t="shared" si="266"/>
        <v/>
      </c>
    </row>
    <row r="1152" spans="1:25" x14ac:dyDescent="0.2">
      <c r="A1152" s="127"/>
      <c r="B1152" s="82" t="str">
        <f t="shared" si="255"/>
        <v/>
      </c>
      <c r="C1152" s="82" t="str">
        <f t="shared" si="256"/>
        <v/>
      </c>
      <c r="D1152" s="127"/>
      <c r="E1152" s="82" t="str">
        <f t="shared" si="260"/>
        <v/>
      </c>
      <c r="F1152" s="82" t="str">
        <f t="shared" si="261"/>
        <v/>
      </c>
      <c r="G1152" s="127"/>
      <c r="H1152" s="75" t="str">
        <f t="shared" si="262"/>
        <v/>
      </c>
      <c r="I1152" s="127"/>
      <c r="J1152" s="75" t="str">
        <f t="shared" si="267"/>
        <v/>
      </c>
      <c r="K1152" s="127"/>
      <c r="L1152" s="31">
        <v>1147</v>
      </c>
      <c r="M1152" s="31">
        <f t="shared" si="268"/>
        <v>383</v>
      </c>
      <c r="N1152" s="31">
        <f t="shared" si="263"/>
        <v>1</v>
      </c>
      <c r="O1152" s="31" t="str">
        <f>IF(LEN(Q1152)=0,"",DEC2HEX(MOD(HEX2DEC(INDEX(Assembler!$D$13:$D$512,M1152))+N1152,65536),4))</f>
        <v/>
      </c>
      <c r="P1152" s="78" t="str">
        <f t="shared" si="264"/>
        <v/>
      </c>
      <c r="Q1152" s="31" t="str">
        <f>INDEX(Assembler!$E$13:$G$512,M1152,N1152+1)</f>
        <v/>
      </c>
      <c r="R1152" s="81"/>
      <c r="S1152" s="31" t="str">
        <f t="shared" si="265"/>
        <v/>
      </c>
      <c r="T1152" s="31">
        <f t="shared" si="269"/>
        <v>1</v>
      </c>
      <c r="U1152" s="31" t="str">
        <f t="shared" si="257"/>
        <v/>
      </c>
      <c r="V1152" s="31" t="str">
        <f t="shared" si="258"/>
        <v/>
      </c>
      <c r="W1152" s="31" t="str">
        <f>IF(LEN(U1152)=0,"",SUM(T$5:T1152))</f>
        <v/>
      </c>
      <c r="X1152" s="31" t="str">
        <f t="shared" si="259"/>
        <v/>
      </c>
      <c r="Y1152" s="31" t="str">
        <f t="shared" si="266"/>
        <v/>
      </c>
    </row>
    <row r="1153" spans="1:25" x14ac:dyDescent="0.2">
      <c r="A1153" s="127"/>
      <c r="B1153" s="82" t="str">
        <f t="shared" si="255"/>
        <v/>
      </c>
      <c r="C1153" s="82" t="str">
        <f t="shared" si="256"/>
        <v/>
      </c>
      <c r="D1153" s="127"/>
      <c r="E1153" s="82" t="str">
        <f t="shared" si="260"/>
        <v/>
      </c>
      <c r="F1153" s="82" t="str">
        <f t="shared" si="261"/>
        <v/>
      </c>
      <c r="G1153" s="127"/>
      <c r="H1153" s="75" t="str">
        <f t="shared" si="262"/>
        <v/>
      </c>
      <c r="I1153" s="127"/>
      <c r="J1153" s="75" t="str">
        <f t="shared" si="267"/>
        <v/>
      </c>
      <c r="K1153" s="127"/>
      <c r="L1153" s="31">
        <v>1148</v>
      </c>
      <c r="M1153" s="31">
        <f t="shared" si="268"/>
        <v>383</v>
      </c>
      <c r="N1153" s="31">
        <f t="shared" si="263"/>
        <v>2</v>
      </c>
      <c r="O1153" s="31" t="str">
        <f>IF(LEN(Q1153)=0,"",DEC2HEX(MOD(HEX2DEC(INDEX(Assembler!$D$13:$D$512,M1153))+N1153,65536),4))</f>
        <v/>
      </c>
      <c r="P1153" s="78" t="str">
        <f t="shared" si="264"/>
        <v/>
      </c>
      <c r="Q1153" s="31" t="str">
        <f>INDEX(Assembler!$E$13:$G$512,M1153,N1153+1)</f>
        <v/>
      </c>
      <c r="R1153" s="81"/>
      <c r="S1153" s="31" t="str">
        <f t="shared" si="265"/>
        <v/>
      </c>
      <c r="T1153" s="31">
        <f t="shared" si="269"/>
        <v>1</v>
      </c>
      <c r="U1153" s="31" t="str">
        <f t="shared" si="257"/>
        <v/>
      </c>
      <c r="V1153" s="31" t="str">
        <f t="shared" si="258"/>
        <v/>
      </c>
      <c r="W1153" s="31" t="str">
        <f>IF(LEN(U1153)=0,"",SUM(T$5:T1153))</f>
        <v/>
      </c>
      <c r="X1153" s="31" t="str">
        <f t="shared" si="259"/>
        <v/>
      </c>
      <c r="Y1153" s="31" t="str">
        <f t="shared" si="266"/>
        <v/>
      </c>
    </row>
    <row r="1154" spans="1:25" x14ac:dyDescent="0.2">
      <c r="A1154" s="127"/>
      <c r="B1154" s="82" t="str">
        <f t="shared" si="255"/>
        <v/>
      </c>
      <c r="C1154" s="82" t="str">
        <f t="shared" si="256"/>
        <v/>
      </c>
      <c r="D1154" s="127"/>
      <c r="E1154" s="82" t="str">
        <f t="shared" si="260"/>
        <v/>
      </c>
      <c r="F1154" s="82" t="str">
        <f t="shared" si="261"/>
        <v/>
      </c>
      <c r="G1154" s="127"/>
      <c r="H1154" s="75" t="str">
        <f t="shared" si="262"/>
        <v/>
      </c>
      <c r="I1154" s="127"/>
      <c r="J1154" s="75" t="str">
        <f t="shared" si="267"/>
        <v/>
      </c>
      <c r="K1154" s="127"/>
      <c r="L1154" s="31">
        <v>1149</v>
      </c>
      <c r="M1154" s="31">
        <f t="shared" si="268"/>
        <v>384</v>
      </c>
      <c r="N1154" s="31">
        <f t="shared" si="263"/>
        <v>0</v>
      </c>
      <c r="O1154" s="31" t="str">
        <f>IF(LEN(Q1154)=0,"",DEC2HEX(MOD(HEX2DEC(INDEX(Assembler!$D$13:$D$512,M1154))+N1154,65536),4))</f>
        <v/>
      </c>
      <c r="P1154" s="78" t="str">
        <f t="shared" si="264"/>
        <v/>
      </c>
      <c r="Q1154" s="31" t="str">
        <f>INDEX(Assembler!$E$13:$G$512,M1154,N1154+1)</f>
        <v/>
      </c>
      <c r="R1154" s="81"/>
      <c r="S1154" s="31" t="str">
        <f t="shared" si="265"/>
        <v/>
      </c>
      <c r="T1154" s="31">
        <f t="shared" si="269"/>
        <v>1</v>
      </c>
      <c r="U1154" s="31" t="str">
        <f t="shared" si="257"/>
        <v/>
      </c>
      <c r="V1154" s="31" t="str">
        <f t="shared" si="258"/>
        <v/>
      </c>
      <c r="W1154" s="31" t="str">
        <f>IF(LEN(U1154)=0,"",SUM(T$5:T1154))</f>
        <v/>
      </c>
      <c r="X1154" s="31" t="str">
        <f t="shared" si="259"/>
        <v/>
      </c>
      <c r="Y1154" s="31" t="str">
        <f t="shared" si="266"/>
        <v/>
      </c>
    </row>
    <row r="1155" spans="1:25" x14ac:dyDescent="0.2">
      <c r="A1155" s="127"/>
      <c r="B1155" s="82" t="str">
        <f t="shared" si="255"/>
        <v/>
      </c>
      <c r="C1155" s="82" t="str">
        <f t="shared" si="256"/>
        <v/>
      </c>
      <c r="D1155" s="127"/>
      <c r="E1155" s="82" t="str">
        <f t="shared" si="260"/>
        <v/>
      </c>
      <c r="F1155" s="82" t="str">
        <f t="shared" si="261"/>
        <v/>
      </c>
      <c r="G1155" s="127"/>
      <c r="H1155" s="75" t="str">
        <f t="shared" si="262"/>
        <v/>
      </c>
      <c r="I1155" s="127"/>
      <c r="J1155" s="75" t="str">
        <f t="shared" si="267"/>
        <v/>
      </c>
      <c r="K1155" s="127"/>
      <c r="L1155" s="31">
        <v>1150</v>
      </c>
      <c r="M1155" s="31">
        <f t="shared" si="268"/>
        <v>384</v>
      </c>
      <c r="N1155" s="31">
        <f t="shared" si="263"/>
        <v>1</v>
      </c>
      <c r="O1155" s="31" t="str">
        <f>IF(LEN(Q1155)=0,"",DEC2HEX(MOD(HEX2DEC(INDEX(Assembler!$D$13:$D$512,M1155))+N1155,65536),4))</f>
        <v/>
      </c>
      <c r="P1155" s="78" t="str">
        <f t="shared" si="264"/>
        <v/>
      </c>
      <c r="Q1155" s="31" t="str">
        <f>INDEX(Assembler!$E$13:$G$512,M1155,N1155+1)</f>
        <v/>
      </c>
      <c r="R1155" s="81"/>
      <c r="S1155" s="31" t="str">
        <f t="shared" si="265"/>
        <v/>
      </c>
      <c r="T1155" s="31">
        <f t="shared" si="269"/>
        <v>1</v>
      </c>
      <c r="U1155" s="31" t="str">
        <f t="shared" si="257"/>
        <v/>
      </c>
      <c r="V1155" s="31" t="str">
        <f t="shared" si="258"/>
        <v/>
      </c>
      <c r="W1155" s="31" t="str">
        <f>IF(LEN(U1155)=0,"",SUM(T$5:T1155))</f>
        <v/>
      </c>
      <c r="X1155" s="31" t="str">
        <f t="shared" si="259"/>
        <v/>
      </c>
      <c r="Y1155" s="31" t="str">
        <f t="shared" si="266"/>
        <v/>
      </c>
    </row>
    <row r="1156" spans="1:25" x14ac:dyDescent="0.2">
      <c r="A1156" s="127"/>
      <c r="B1156" s="82" t="str">
        <f t="shared" si="255"/>
        <v/>
      </c>
      <c r="C1156" s="82" t="str">
        <f t="shared" si="256"/>
        <v/>
      </c>
      <c r="D1156" s="127"/>
      <c r="E1156" s="82" t="str">
        <f t="shared" si="260"/>
        <v/>
      </c>
      <c r="F1156" s="82" t="str">
        <f t="shared" si="261"/>
        <v/>
      </c>
      <c r="G1156" s="127"/>
      <c r="H1156" s="75" t="str">
        <f t="shared" si="262"/>
        <v/>
      </c>
      <c r="I1156" s="127"/>
      <c r="J1156" s="75" t="str">
        <f t="shared" si="267"/>
        <v/>
      </c>
      <c r="K1156" s="127"/>
      <c r="L1156" s="31">
        <v>1151</v>
      </c>
      <c r="M1156" s="31">
        <f t="shared" si="268"/>
        <v>384</v>
      </c>
      <c r="N1156" s="31">
        <f t="shared" si="263"/>
        <v>2</v>
      </c>
      <c r="O1156" s="31" t="str">
        <f>IF(LEN(Q1156)=0,"",DEC2HEX(MOD(HEX2DEC(INDEX(Assembler!$D$13:$D$512,M1156))+N1156,65536),4))</f>
        <v/>
      </c>
      <c r="P1156" s="78" t="str">
        <f t="shared" si="264"/>
        <v/>
      </c>
      <c r="Q1156" s="31" t="str">
        <f>INDEX(Assembler!$E$13:$G$512,M1156,N1156+1)</f>
        <v/>
      </c>
      <c r="R1156" s="81"/>
      <c r="S1156" s="31" t="str">
        <f t="shared" si="265"/>
        <v/>
      </c>
      <c r="T1156" s="31">
        <f t="shared" si="269"/>
        <v>1</v>
      </c>
      <c r="U1156" s="31" t="str">
        <f t="shared" si="257"/>
        <v/>
      </c>
      <c r="V1156" s="31" t="str">
        <f t="shared" si="258"/>
        <v/>
      </c>
      <c r="W1156" s="31" t="str">
        <f>IF(LEN(U1156)=0,"",SUM(T$5:T1156))</f>
        <v/>
      </c>
      <c r="X1156" s="31" t="str">
        <f t="shared" si="259"/>
        <v/>
      </c>
      <c r="Y1156" s="31" t="str">
        <f t="shared" si="266"/>
        <v/>
      </c>
    </row>
    <row r="1157" spans="1:25" x14ac:dyDescent="0.2">
      <c r="A1157" s="127"/>
      <c r="B1157" s="82" t="str">
        <f t="shared" ref="B1157:B1220" si="270">IF(LEN(S1157)=0,"",DEC2HEX(S1157,4))</f>
        <v/>
      </c>
      <c r="C1157" s="82" t="str">
        <f t="shared" ref="C1157:C1220" si="271">IF(LEN(B1157)=0,"",VLOOKUP(B1157,$O$5:$Q$1494,3,0))</f>
        <v/>
      </c>
      <c r="D1157" s="127"/>
      <c r="E1157" s="82" t="str">
        <f t="shared" si="260"/>
        <v/>
      </c>
      <c r="F1157" s="82" t="str">
        <f t="shared" si="261"/>
        <v/>
      </c>
      <c r="G1157" s="127"/>
      <c r="H1157" s="75" t="str">
        <f t="shared" si="262"/>
        <v/>
      </c>
      <c r="I1157" s="127"/>
      <c r="J1157" s="75" t="str">
        <f t="shared" si="267"/>
        <v/>
      </c>
      <c r="K1157" s="127"/>
      <c r="L1157" s="31">
        <v>1152</v>
      </c>
      <c r="M1157" s="31">
        <f t="shared" si="268"/>
        <v>385</v>
      </c>
      <c r="N1157" s="31">
        <f t="shared" si="263"/>
        <v>0</v>
      </c>
      <c r="O1157" s="31" t="str">
        <f>IF(LEN(Q1157)=0,"",DEC2HEX(MOD(HEX2DEC(INDEX(Assembler!$D$13:$D$512,M1157))+N1157,65536),4))</f>
        <v/>
      </c>
      <c r="P1157" s="78" t="str">
        <f t="shared" si="264"/>
        <v/>
      </c>
      <c r="Q1157" s="31" t="str">
        <f>INDEX(Assembler!$E$13:$G$512,M1157,N1157+1)</f>
        <v/>
      </c>
      <c r="R1157" s="81"/>
      <c r="S1157" s="31" t="str">
        <f t="shared" si="265"/>
        <v/>
      </c>
      <c r="T1157" s="31">
        <f t="shared" si="269"/>
        <v>1</v>
      </c>
      <c r="U1157" s="31" t="str">
        <f t="shared" ref="U1157:U1220" si="272">IF(OR(LEN(S1157)=0,T1157=0),"",IF(T1158=1,1,IF(T1159=1,2,IF(T1160=1,3,IF(T1161=1,4,IF(T1162=1,5,IF(T1163=1,6,IF(T1164=1,7,IF(T1165=1,8,IF(T1166=1,9,IF(T1167=1,10,IF(T1168=1,11,IF(T1169=1,12,IF(T1170=1,13,IF(T1171=1,14,IF(T1172=1,15,16))))))))))))))))</f>
        <v/>
      </c>
      <c r="V1157" s="31" t="str">
        <f t="shared" ref="V1157:V1220" si="273">IF(OR(LEN(S1157)=0,T1157=0),"",MOD(U1157+HEX2DEC(LEFT(B1157,2))+HEX2DEC(RIGHT(B1157,2))+HEX2DEC(C1157)+IF(T1158=1,0,HEX2DEC(C1158)+IF(T1159=1,0,HEX2DEC(C1159)+IF(T1160=1,0,HEX2DEC(C1160)+IF(T1161=1,0,HEX2DEC(C1161)+IF(T1162=1,0,HEX2DEC(C1162)+IF(T1163=1,0,HEX2DEC(C1163)+IF(T1164=1,0,HEX2DEC(C1164)+IF(T1165=1,0,HEX2DEC(C1165)+IF(T1166=1,0,HEX2DEC(C1166)+IF(T1167=1,0,HEX2DEC(C1167)+IF(T1168=1,0,HEX2DEC(C1168)+IF(T1169=1,0,HEX2DEC(C1169)+IF(T1170=1,0,HEX2DEC(C1170)+IF(T1171=1,0,HEX2DEC(C1171)+IF(T1172=1,0,HEX2DEC(C1172)))))))))))))))),256))</f>
        <v/>
      </c>
      <c r="W1157" s="31" t="str">
        <f>IF(LEN(U1157)=0,"",SUM(T$5:T1157))</f>
        <v/>
      </c>
      <c r="X1157" s="31" t="str">
        <f t="shared" ref="X1157:X1220" si="274">IF(LEN(W1157)=0,"",CONCATENATE(":",DEC2HEX(U1157,2),B1157,"00",C1157,IF(U1157&gt;1,C1158,""),IF(U1157&gt;2,C1159,""),IF(U1157&gt;3,C1160,""),IF(U1157&gt;4,C1161,""),IF(U1157&gt;5,C1162,""),IF(U1157&gt;6,C1163,""),IF(U1157&gt;7,C1164,""),IF(U1157&gt;8,C1165,""),IF(U1157&gt;9,C1166,""),IF(U1157&gt;10,C1167,""),IF(U1157&gt;11,C1168,""),IF(U1157&gt;12,C1169,""),IF(U1157&gt;13,C1170,""),IF(U1157&gt;14,C1171,""),IF(U1157&gt;15,C1172,""),DEC2HEX(MOD(-V1157,256),2)))</f>
        <v/>
      </c>
      <c r="Y1157" s="31" t="str">
        <f t="shared" si="266"/>
        <v/>
      </c>
    </row>
    <row r="1158" spans="1:25" x14ac:dyDescent="0.2">
      <c r="A1158" s="127"/>
      <c r="B1158" s="82" t="str">
        <f t="shared" si="270"/>
        <v/>
      </c>
      <c r="C1158" s="82" t="str">
        <f t="shared" si="271"/>
        <v/>
      </c>
      <c r="D1158" s="127"/>
      <c r="E1158" s="82" t="str">
        <f t="shared" ref="E1158:E1221" si="275">IF(LEN(B1158)=0,"",DEC2OCT(HEX2DEC(B1158),6))</f>
        <v/>
      </c>
      <c r="F1158" s="82" t="str">
        <f t="shared" ref="F1158:F1221" si="276">IF(LEN(C1158)=0,"",DEC2OCT(HEX2DEC(C1158),3))</f>
        <v/>
      </c>
      <c r="G1158" s="127"/>
      <c r="H1158" s="75" t="str">
        <f t="shared" ref="H1158:H1221" si="277">IF(ISNA(MATCH(L1158+1,$W$5:$W$1504,0)),IF(ISNA(MATCH(L1158,$W$5:$W$1504,0)),"",":0000000000"),VLOOKUP(L1158+1,$W$5:$X$1504,2,0))</f>
        <v/>
      </c>
      <c r="I1158" s="127"/>
      <c r="J1158" s="75" t="str">
        <f t="shared" si="267"/>
        <v/>
      </c>
      <c r="K1158" s="127"/>
      <c r="L1158" s="31">
        <v>1153</v>
      </c>
      <c r="M1158" s="31">
        <f t="shared" si="268"/>
        <v>385</v>
      </c>
      <c r="N1158" s="31">
        <f t="shared" ref="N1158:N1221" si="278">MOD(L1158,3)</f>
        <v>1</v>
      </c>
      <c r="O1158" s="31" t="str">
        <f>IF(LEN(Q1158)=0,"",DEC2HEX(MOD(HEX2DEC(INDEX(Assembler!$D$13:$D$512,M1158))+N1158,65536),4))</f>
        <v/>
      </c>
      <c r="P1158" s="78" t="str">
        <f t="shared" ref="P1158:P1221" si="279">IF(LEN(O1158)=0,"",VALUE(HEX2DEC(O1158)))</f>
        <v/>
      </c>
      <c r="Q1158" s="31" t="str">
        <f>INDEX(Assembler!$E$13:$G$512,M1158,N1158+1)</f>
        <v/>
      </c>
      <c r="R1158" s="81"/>
      <c r="S1158" s="31" t="str">
        <f t="shared" ref="S1158:S1221" si="280">IF(ISNUMBER(SMALL($P$5:$P$1504,L1158+1)),SMALL($P$5:$P$1504,L1158+1),"")</f>
        <v/>
      </c>
      <c r="T1158" s="31">
        <f t="shared" si="269"/>
        <v>1</v>
      </c>
      <c r="U1158" s="31" t="str">
        <f t="shared" si="272"/>
        <v/>
      </c>
      <c r="V1158" s="31" t="str">
        <f t="shared" si="273"/>
        <v/>
      </c>
      <c r="W1158" s="31" t="str">
        <f>IF(LEN(U1158)=0,"",SUM(T$5:T1158))</f>
        <v/>
      </c>
      <c r="X1158" s="31" t="str">
        <f t="shared" si="274"/>
        <v/>
      </c>
      <c r="Y1158" s="31" t="str">
        <f t="shared" ref="Y1158:Y1221" si="281">IF(LEN(X1158)=0,"",CONCATENATE(MID(X1158,4,4),": ",MID(X1158,10,2),IF(U1158&gt;1,CONCATENATE(" ",MID(X1158,12,2)),""),IF(U1158&gt;2,CONCATENATE(" ",MID(X1158,14,2)),""),IF(U1158&gt;3,CONCATENATE(" ",MID(X1158,16,2)),""),IF(U1158&gt;4,CONCATENATE(" ",MID(X1158,18,2)),""),IF(U1158&gt;5,CONCATENATE(" ",MID(X1158,20,2)),""),IF(U1158&gt;6,CONCATENATE(" ",MID(X1158,22,2)),""),IF(U1158&gt;7,CONCATENATE(" ",MID(X1158,24,2)),""),IF(U1158&gt;8,CONCATENATE(" ",MID(X1158,26,2)),""),IF(U1158&gt;9,CONCATENATE(" ",MID(X1158,28,2)),""),IF(U1158&gt;10,CONCATENATE(" ",MID(X1158,30,2)),""),IF(U1158&gt;11,CONCATENATE(" ",MID(X1158,32,2)),""),IF(U1158&gt;12,CONCATENATE(" ",MID(X1158,34,2)),""),IF(U1158&gt;13,CONCATENATE(" ",MID(X1158,36,2)),""),IF(U1158&gt;14,CONCATENATE(" ",MID(X1158,38,2)),""),IF(U1158&gt;15,CONCATENATE(" ",MID(X1158,40,2)),"")))</f>
        <v/>
      </c>
    </row>
    <row r="1159" spans="1:25" x14ac:dyDescent="0.2">
      <c r="A1159" s="127"/>
      <c r="B1159" s="82" t="str">
        <f t="shared" si="270"/>
        <v/>
      </c>
      <c r="C1159" s="82" t="str">
        <f t="shared" si="271"/>
        <v/>
      </c>
      <c r="D1159" s="127"/>
      <c r="E1159" s="82" t="str">
        <f t="shared" si="275"/>
        <v/>
      </c>
      <c r="F1159" s="82" t="str">
        <f t="shared" si="276"/>
        <v/>
      </c>
      <c r="G1159" s="127"/>
      <c r="H1159" s="75" t="str">
        <f t="shared" si="277"/>
        <v/>
      </c>
      <c r="I1159" s="127"/>
      <c r="J1159" s="75" t="str">
        <f t="shared" ref="J1159:J1222" si="282">IF(LEN(H1158)&lt;12,"",VLOOKUP(H1158,$X$5:$Y$1504,2,0))</f>
        <v/>
      </c>
      <c r="K1159" s="127"/>
      <c r="L1159" s="31">
        <v>1154</v>
      </c>
      <c r="M1159" s="31">
        <f t="shared" ref="M1159:M1222" si="283">INT(L1159/3)+1</f>
        <v>385</v>
      </c>
      <c r="N1159" s="31">
        <f t="shared" si="278"/>
        <v>2</v>
      </c>
      <c r="O1159" s="31" t="str">
        <f>IF(LEN(Q1159)=0,"",DEC2HEX(MOD(HEX2DEC(INDEX(Assembler!$D$13:$D$512,M1159))+N1159,65536),4))</f>
        <v/>
      </c>
      <c r="P1159" s="78" t="str">
        <f t="shared" si="279"/>
        <v/>
      </c>
      <c r="Q1159" s="31" t="str">
        <f>INDEX(Assembler!$E$13:$G$512,M1159,N1159+1)</f>
        <v/>
      </c>
      <c r="R1159" s="81"/>
      <c r="S1159" s="31" t="str">
        <f t="shared" si="280"/>
        <v/>
      </c>
      <c r="T1159" s="31">
        <f t="shared" si="269"/>
        <v>1</v>
      </c>
      <c r="U1159" s="31" t="str">
        <f t="shared" si="272"/>
        <v/>
      </c>
      <c r="V1159" s="31" t="str">
        <f t="shared" si="273"/>
        <v/>
      </c>
      <c r="W1159" s="31" t="str">
        <f>IF(LEN(U1159)=0,"",SUM(T$5:T1159))</f>
        <v/>
      </c>
      <c r="X1159" s="31" t="str">
        <f t="shared" si="274"/>
        <v/>
      </c>
      <c r="Y1159" s="31" t="str">
        <f t="shared" si="281"/>
        <v/>
      </c>
    </row>
    <row r="1160" spans="1:25" x14ac:dyDescent="0.2">
      <c r="A1160" s="127"/>
      <c r="B1160" s="82" t="str">
        <f t="shared" si="270"/>
        <v/>
      </c>
      <c r="C1160" s="82" t="str">
        <f t="shared" si="271"/>
        <v/>
      </c>
      <c r="D1160" s="127"/>
      <c r="E1160" s="82" t="str">
        <f t="shared" si="275"/>
        <v/>
      </c>
      <c r="F1160" s="82" t="str">
        <f t="shared" si="276"/>
        <v/>
      </c>
      <c r="G1160" s="127"/>
      <c r="H1160" s="75" t="str">
        <f t="shared" si="277"/>
        <v/>
      </c>
      <c r="I1160" s="127"/>
      <c r="J1160" s="75" t="str">
        <f t="shared" si="282"/>
        <v/>
      </c>
      <c r="K1160" s="127"/>
      <c r="L1160" s="31">
        <v>1155</v>
      </c>
      <c r="M1160" s="31">
        <f t="shared" si="283"/>
        <v>386</v>
      </c>
      <c r="N1160" s="31">
        <f t="shared" si="278"/>
        <v>0</v>
      </c>
      <c r="O1160" s="31" t="str">
        <f>IF(LEN(Q1160)=0,"",DEC2HEX(MOD(HEX2DEC(INDEX(Assembler!$D$13:$D$512,M1160))+N1160,65536),4))</f>
        <v/>
      </c>
      <c r="P1160" s="78" t="str">
        <f t="shared" si="279"/>
        <v/>
      </c>
      <c r="Q1160" s="31" t="str">
        <f>INDEX(Assembler!$E$13:$G$512,M1160,N1160+1)</f>
        <v/>
      </c>
      <c r="R1160" s="81"/>
      <c r="S1160" s="31" t="str">
        <f t="shared" si="280"/>
        <v/>
      </c>
      <c r="T1160" s="31">
        <f t="shared" si="269"/>
        <v>1</v>
      </c>
      <c r="U1160" s="31" t="str">
        <f t="shared" si="272"/>
        <v/>
      </c>
      <c r="V1160" s="31" t="str">
        <f t="shared" si="273"/>
        <v/>
      </c>
      <c r="W1160" s="31" t="str">
        <f>IF(LEN(U1160)=0,"",SUM(T$5:T1160))</f>
        <v/>
      </c>
      <c r="X1160" s="31" t="str">
        <f t="shared" si="274"/>
        <v/>
      </c>
      <c r="Y1160" s="31" t="str">
        <f t="shared" si="281"/>
        <v/>
      </c>
    </row>
    <row r="1161" spans="1:25" x14ac:dyDescent="0.2">
      <c r="A1161" s="127"/>
      <c r="B1161" s="82" t="str">
        <f t="shared" si="270"/>
        <v/>
      </c>
      <c r="C1161" s="82" t="str">
        <f t="shared" si="271"/>
        <v/>
      </c>
      <c r="D1161" s="127"/>
      <c r="E1161" s="82" t="str">
        <f t="shared" si="275"/>
        <v/>
      </c>
      <c r="F1161" s="82" t="str">
        <f t="shared" si="276"/>
        <v/>
      </c>
      <c r="G1161" s="127"/>
      <c r="H1161" s="75" t="str">
        <f t="shared" si="277"/>
        <v/>
      </c>
      <c r="I1161" s="127"/>
      <c r="J1161" s="75" t="str">
        <f t="shared" si="282"/>
        <v/>
      </c>
      <c r="K1161" s="127"/>
      <c r="L1161" s="31">
        <v>1156</v>
      </c>
      <c r="M1161" s="31">
        <f t="shared" si="283"/>
        <v>386</v>
      </c>
      <c r="N1161" s="31">
        <f t="shared" si="278"/>
        <v>1</v>
      </c>
      <c r="O1161" s="31" t="str">
        <f>IF(LEN(Q1161)=0,"",DEC2HEX(MOD(HEX2DEC(INDEX(Assembler!$D$13:$D$512,M1161))+N1161,65536),4))</f>
        <v/>
      </c>
      <c r="P1161" s="78" t="str">
        <f t="shared" si="279"/>
        <v/>
      </c>
      <c r="Q1161" s="31" t="str">
        <f>INDEX(Assembler!$E$13:$G$512,M1161,N1161+1)</f>
        <v/>
      </c>
      <c r="R1161" s="81"/>
      <c r="S1161" s="31" t="str">
        <f t="shared" si="280"/>
        <v/>
      </c>
      <c r="T1161" s="31">
        <f t="shared" si="269"/>
        <v>1</v>
      </c>
      <c r="U1161" s="31" t="str">
        <f t="shared" si="272"/>
        <v/>
      </c>
      <c r="V1161" s="31" t="str">
        <f t="shared" si="273"/>
        <v/>
      </c>
      <c r="W1161" s="31" t="str">
        <f>IF(LEN(U1161)=0,"",SUM(T$5:T1161))</f>
        <v/>
      </c>
      <c r="X1161" s="31" t="str">
        <f t="shared" si="274"/>
        <v/>
      </c>
      <c r="Y1161" s="31" t="str">
        <f t="shared" si="281"/>
        <v/>
      </c>
    </row>
    <row r="1162" spans="1:25" x14ac:dyDescent="0.2">
      <c r="A1162" s="127"/>
      <c r="B1162" s="82" t="str">
        <f t="shared" si="270"/>
        <v/>
      </c>
      <c r="C1162" s="82" t="str">
        <f t="shared" si="271"/>
        <v/>
      </c>
      <c r="D1162" s="127"/>
      <c r="E1162" s="82" t="str">
        <f t="shared" si="275"/>
        <v/>
      </c>
      <c r="F1162" s="82" t="str">
        <f t="shared" si="276"/>
        <v/>
      </c>
      <c r="G1162" s="127"/>
      <c r="H1162" s="75" t="str">
        <f t="shared" si="277"/>
        <v/>
      </c>
      <c r="I1162" s="127"/>
      <c r="J1162" s="75" t="str">
        <f t="shared" si="282"/>
        <v/>
      </c>
      <c r="K1162" s="127"/>
      <c r="L1162" s="31">
        <v>1157</v>
      </c>
      <c r="M1162" s="31">
        <f t="shared" si="283"/>
        <v>386</v>
      </c>
      <c r="N1162" s="31">
        <f t="shared" si="278"/>
        <v>2</v>
      </c>
      <c r="O1162" s="31" t="str">
        <f>IF(LEN(Q1162)=0,"",DEC2HEX(MOD(HEX2DEC(INDEX(Assembler!$D$13:$D$512,M1162))+N1162,65536),4))</f>
        <v/>
      </c>
      <c r="P1162" s="78" t="str">
        <f t="shared" si="279"/>
        <v/>
      </c>
      <c r="Q1162" s="31" t="str">
        <f>INDEX(Assembler!$E$13:$G$512,M1162,N1162+1)</f>
        <v/>
      </c>
      <c r="R1162" s="81"/>
      <c r="S1162" s="31" t="str">
        <f t="shared" si="280"/>
        <v/>
      </c>
      <c r="T1162" s="31">
        <f t="shared" si="269"/>
        <v>1</v>
      </c>
      <c r="U1162" s="31" t="str">
        <f t="shared" si="272"/>
        <v/>
      </c>
      <c r="V1162" s="31" t="str">
        <f t="shared" si="273"/>
        <v/>
      </c>
      <c r="W1162" s="31" t="str">
        <f>IF(LEN(U1162)=0,"",SUM(T$5:T1162))</f>
        <v/>
      </c>
      <c r="X1162" s="31" t="str">
        <f t="shared" si="274"/>
        <v/>
      </c>
      <c r="Y1162" s="31" t="str">
        <f t="shared" si="281"/>
        <v/>
      </c>
    </row>
    <row r="1163" spans="1:25" x14ac:dyDescent="0.2">
      <c r="A1163" s="127"/>
      <c r="B1163" s="82" t="str">
        <f t="shared" si="270"/>
        <v/>
      </c>
      <c r="C1163" s="82" t="str">
        <f t="shared" si="271"/>
        <v/>
      </c>
      <c r="D1163" s="127"/>
      <c r="E1163" s="82" t="str">
        <f t="shared" si="275"/>
        <v/>
      </c>
      <c r="F1163" s="82" t="str">
        <f t="shared" si="276"/>
        <v/>
      </c>
      <c r="G1163" s="127"/>
      <c r="H1163" s="75" t="str">
        <f t="shared" si="277"/>
        <v/>
      </c>
      <c r="I1163" s="127"/>
      <c r="J1163" s="75" t="str">
        <f t="shared" si="282"/>
        <v/>
      </c>
      <c r="K1163" s="127"/>
      <c r="L1163" s="31">
        <v>1158</v>
      </c>
      <c r="M1163" s="31">
        <f t="shared" si="283"/>
        <v>387</v>
      </c>
      <c r="N1163" s="31">
        <f t="shared" si="278"/>
        <v>0</v>
      </c>
      <c r="O1163" s="31" t="str">
        <f>IF(LEN(Q1163)=0,"",DEC2HEX(MOD(HEX2DEC(INDEX(Assembler!$D$13:$D$512,M1163))+N1163,65536),4))</f>
        <v/>
      </c>
      <c r="P1163" s="78" t="str">
        <f t="shared" si="279"/>
        <v/>
      </c>
      <c r="Q1163" s="31" t="str">
        <f>INDEX(Assembler!$E$13:$G$512,M1163,N1163+1)</f>
        <v/>
      </c>
      <c r="R1163" s="81"/>
      <c r="S1163" s="31" t="str">
        <f t="shared" si="280"/>
        <v/>
      </c>
      <c r="T1163" s="31">
        <f t="shared" si="269"/>
        <v>1</v>
      </c>
      <c r="U1163" s="31" t="str">
        <f t="shared" si="272"/>
        <v/>
      </c>
      <c r="V1163" s="31" t="str">
        <f t="shared" si="273"/>
        <v/>
      </c>
      <c r="W1163" s="31" t="str">
        <f>IF(LEN(U1163)=0,"",SUM(T$5:T1163))</f>
        <v/>
      </c>
      <c r="X1163" s="31" t="str">
        <f t="shared" si="274"/>
        <v/>
      </c>
      <c r="Y1163" s="31" t="str">
        <f t="shared" si="281"/>
        <v/>
      </c>
    </row>
    <row r="1164" spans="1:25" x14ac:dyDescent="0.2">
      <c r="A1164" s="127"/>
      <c r="B1164" s="82" t="str">
        <f t="shared" si="270"/>
        <v/>
      </c>
      <c r="C1164" s="82" t="str">
        <f t="shared" si="271"/>
        <v/>
      </c>
      <c r="D1164" s="127"/>
      <c r="E1164" s="82" t="str">
        <f t="shared" si="275"/>
        <v/>
      </c>
      <c r="F1164" s="82" t="str">
        <f t="shared" si="276"/>
        <v/>
      </c>
      <c r="G1164" s="127"/>
      <c r="H1164" s="75" t="str">
        <f t="shared" si="277"/>
        <v/>
      </c>
      <c r="I1164" s="127"/>
      <c r="J1164" s="75" t="str">
        <f t="shared" si="282"/>
        <v/>
      </c>
      <c r="K1164" s="127"/>
      <c r="L1164" s="31">
        <v>1159</v>
      </c>
      <c r="M1164" s="31">
        <f t="shared" si="283"/>
        <v>387</v>
      </c>
      <c r="N1164" s="31">
        <f t="shared" si="278"/>
        <v>1</v>
      </c>
      <c r="O1164" s="31" t="str">
        <f>IF(LEN(Q1164)=0,"",DEC2HEX(MOD(HEX2DEC(INDEX(Assembler!$D$13:$D$512,M1164))+N1164,65536),4))</f>
        <v/>
      </c>
      <c r="P1164" s="78" t="str">
        <f t="shared" si="279"/>
        <v/>
      </c>
      <c r="Q1164" s="31" t="str">
        <f>INDEX(Assembler!$E$13:$G$512,M1164,N1164+1)</f>
        <v/>
      </c>
      <c r="R1164" s="81"/>
      <c r="S1164" s="31" t="str">
        <f t="shared" si="280"/>
        <v/>
      </c>
      <c r="T1164" s="31">
        <f t="shared" si="269"/>
        <v>1</v>
      </c>
      <c r="U1164" s="31" t="str">
        <f t="shared" si="272"/>
        <v/>
      </c>
      <c r="V1164" s="31" t="str">
        <f t="shared" si="273"/>
        <v/>
      </c>
      <c r="W1164" s="31" t="str">
        <f>IF(LEN(U1164)=0,"",SUM(T$5:T1164))</f>
        <v/>
      </c>
      <c r="X1164" s="31" t="str">
        <f t="shared" si="274"/>
        <v/>
      </c>
      <c r="Y1164" s="31" t="str">
        <f t="shared" si="281"/>
        <v/>
      </c>
    </row>
    <row r="1165" spans="1:25" x14ac:dyDescent="0.2">
      <c r="A1165" s="127"/>
      <c r="B1165" s="82" t="str">
        <f t="shared" si="270"/>
        <v/>
      </c>
      <c r="C1165" s="82" t="str">
        <f t="shared" si="271"/>
        <v/>
      </c>
      <c r="D1165" s="127"/>
      <c r="E1165" s="82" t="str">
        <f t="shared" si="275"/>
        <v/>
      </c>
      <c r="F1165" s="82" t="str">
        <f t="shared" si="276"/>
        <v/>
      </c>
      <c r="G1165" s="127"/>
      <c r="H1165" s="75" t="str">
        <f t="shared" si="277"/>
        <v/>
      </c>
      <c r="I1165" s="127"/>
      <c r="J1165" s="75" t="str">
        <f t="shared" si="282"/>
        <v/>
      </c>
      <c r="K1165" s="127"/>
      <c r="L1165" s="31">
        <v>1160</v>
      </c>
      <c r="M1165" s="31">
        <f t="shared" si="283"/>
        <v>387</v>
      </c>
      <c r="N1165" s="31">
        <f t="shared" si="278"/>
        <v>2</v>
      </c>
      <c r="O1165" s="31" t="str">
        <f>IF(LEN(Q1165)=0,"",DEC2HEX(MOD(HEX2DEC(INDEX(Assembler!$D$13:$D$512,M1165))+N1165,65536),4))</f>
        <v/>
      </c>
      <c r="P1165" s="78" t="str">
        <f t="shared" si="279"/>
        <v/>
      </c>
      <c r="Q1165" s="31" t="str">
        <f>INDEX(Assembler!$E$13:$G$512,M1165,N1165+1)</f>
        <v/>
      </c>
      <c r="R1165" s="81"/>
      <c r="S1165" s="31" t="str">
        <f t="shared" si="280"/>
        <v/>
      </c>
      <c r="T1165" s="31">
        <f t="shared" si="269"/>
        <v>1</v>
      </c>
      <c r="U1165" s="31" t="str">
        <f t="shared" si="272"/>
        <v/>
      </c>
      <c r="V1165" s="31" t="str">
        <f t="shared" si="273"/>
        <v/>
      </c>
      <c r="W1165" s="31" t="str">
        <f>IF(LEN(U1165)=0,"",SUM(T$5:T1165))</f>
        <v/>
      </c>
      <c r="X1165" s="31" t="str">
        <f t="shared" si="274"/>
        <v/>
      </c>
      <c r="Y1165" s="31" t="str">
        <f t="shared" si="281"/>
        <v/>
      </c>
    </row>
    <row r="1166" spans="1:25" x14ac:dyDescent="0.2">
      <c r="A1166" s="127"/>
      <c r="B1166" s="82" t="str">
        <f t="shared" si="270"/>
        <v/>
      </c>
      <c r="C1166" s="82" t="str">
        <f t="shared" si="271"/>
        <v/>
      </c>
      <c r="D1166" s="127"/>
      <c r="E1166" s="82" t="str">
        <f t="shared" si="275"/>
        <v/>
      </c>
      <c r="F1166" s="82" t="str">
        <f t="shared" si="276"/>
        <v/>
      </c>
      <c r="G1166" s="127"/>
      <c r="H1166" s="75" t="str">
        <f t="shared" si="277"/>
        <v/>
      </c>
      <c r="I1166" s="127"/>
      <c r="J1166" s="75" t="str">
        <f t="shared" si="282"/>
        <v/>
      </c>
      <c r="K1166" s="127"/>
      <c r="L1166" s="31">
        <v>1161</v>
      </c>
      <c r="M1166" s="31">
        <f t="shared" si="283"/>
        <v>388</v>
      </c>
      <c r="N1166" s="31">
        <f t="shared" si="278"/>
        <v>0</v>
      </c>
      <c r="O1166" s="31" t="str">
        <f>IF(LEN(Q1166)=0,"",DEC2HEX(MOD(HEX2DEC(INDEX(Assembler!$D$13:$D$512,M1166))+N1166,65536),4))</f>
        <v/>
      </c>
      <c r="P1166" s="78" t="str">
        <f t="shared" si="279"/>
        <v/>
      </c>
      <c r="Q1166" s="31" t="str">
        <f>INDEX(Assembler!$E$13:$G$512,M1166,N1166+1)</f>
        <v/>
      </c>
      <c r="R1166" s="81"/>
      <c r="S1166" s="31" t="str">
        <f t="shared" si="280"/>
        <v/>
      </c>
      <c r="T1166" s="31">
        <f t="shared" si="269"/>
        <v>1</v>
      </c>
      <c r="U1166" s="31" t="str">
        <f t="shared" si="272"/>
        <v/>
      </c>
      <c r="V1166" s="31" t="str">
        <f t="shared" si="273"/>
        <v/>
      </c>
      <c r="W1166" s="31" t="str">
        <f>IF(LEN(U1166)=0,"",SUM(T$5:T1166))</f>
        <v/>
      </c>
      <c r="X1166" s="31" t="str">
        <f t="shared" si="274"/>
        <v/>
      </c>
      <c r="Y1166" s="31" t="str">
        <f t="shared" si="281"/>
        <v/>
      </c>
    </row>
    <row r="1167" spans="1:25" x14ac:dyDescent="0.2">
      <c r="A1167" s="127"/>
      <c r="B1167" s="82" t="str">
        <f t="shared" si="270"/>
        <v/>
      </c>
      <c r="C1167" s="82" t="str">
        <f t="shared" si="271"/>
        <v/>
      </c>
      <c r="D1167" s="127"/>
      <c r="E1167" s="82" t="str">
        <f t="shared" si="275"/>
        <v/>
      </c>
      <c r="F1167" s="82" t="str">
        <f t="shared" si="276"/>
        <v/>
      </c>
      <c r="G1167" s="127"/>
      <c r="H1167" s="75" t="str">
        <f t="shared" si="277"/>
        <v/>
      </c>
      <c r="I1167" s="127"/>
      <c r="J1167" s="75" t="str">
        <f t="shared" si="282"/>
        <v/>
      </c>
      <c r="K1167" s="127"/>
      <c r="L1167" s="31">
        <v>1162</v>
      </c>
      <c r="M1167" s="31">
        <f t="shared" si="283"/>
        <v>388</v>
      </c>
      <c r="N1167" s="31">
        <f t="shared" si="278"/>
        <v>1</v>
      </c>
      <c r="O1167" s="31" t="str">
        <f>IF(LEN(Q1167)=0,"",DEC2HEX(MOD(HEX2DEC(INDEX(Assembler!$D$13:$D$512,M1167))+N1167,65536),4))</f>
        <v/>
      </c>
      <c r="P1167" s="78" t="str">
        <f t="shared" si="279"/>
        <v/>
      </c>
      <c r="Q1167" s="31" t="str">
        <f>INDEX(Assembler!$E$13:$G$512,M1167,N1167+1)</f>
        <v/>
      </c>
      <c r="R1167" s="81"/>
      <c r="S1167" s="31" t="str">
        <f t="shared" si="280"/>
        <v/>
      </c>
      <c r="T1167" s="31">
        <f t="shared" si="269"/>
        <v>1</v>
      </c>
      <c r="U1167" s="31" t="str">
        <f t="shared" si="272"/>
        <v/>
      </c>
      <c r="V1167" s="31" t="str">
        <f t="shared" si="273"/>
        <v/>
      </c>
      <c r="W1167" s="31" t="str">
        <f>IF(LEN(U1167)=0,"",SUM(T$5:T1167))</f>
        <v/>
      </c>
      <c r="X1167" s="31" t="str">
        <f t="shared" si="274"/>
        <v/>
      </c>
      <c r="Y1167" s="31" t="str">
        <f t="shared" si="281"/>
        <v/>
      </c>
    </row>
    <row r="1168" spans="1:25" x14ac:dyDescent="0.2">
      <c r="A1168" s="127"/>
      <c r="B1168" s="82" t="str">
        <f t="shared" si="270"/>
        <v/>
      </c>
      <c r="C1168" s="82" t="str">
        <f t="shared" si="271"/>
        <v/>
      </c>
      <c r="D1168" s="127"/>
      <c r="E1168" s="82" t="str">
        <f t="shared" si="275"/>
        <v/>
      </c>
      <c r="F1168" s="82" t="str">
        <f t="shared" si="276"/>
        <v/>
      </c>
      <c r="G1168" s="127"/>
      <c r="H1168" s="75" t="str">
        <f t="shared" si="277"/>
        <v/>
      </c>
      <c r="I1168" s="127"/>
      <c r="J1168" s="75" t="str">
        <f t="shared" si="282"/>
        <v/>
      </c>
      <c r="K1168" s="127"/>
      <c r="L1168" s="31">
        <v>1163</v>
      </c>
      <c r="M1168" s="31">
        <f t="shared" si="283"/>
        <v>388</v>
      </c>
      <c r="N1168" s="31">
        <f t="shared" si="278"/>
        <v>2</v>
      </c>
      <c r="O1168" s="31" t="str">
        <f>IF(LEN(Q1168)=0,"",DEC2HEX(MOD(HEX2DEC(INDEX(Assembler!$D$13:$D$512,M1168))+N1168,65536),4))</f>
        <v/>
      </c>
      <c r="P1168" s="78" t="str">
        <f t="shared" si="279"/>
        <v/>
      </c>
      <c r="Q1168" s="31" t="str">
        <f>INDEX(Assembler!$E$13:$G$512,M1168,N1168+1)</f>
        <v/>
      </c>
      <c r="R1168" s="81"/>
      <c r="S1168" s="31" t="str">
        <f t="shared" si="280"/>
        <v/>
      </c>
      <c r="T1168" s="31">
        <f t="shared" si="269"/>
        <v>1</v>
      </c>
      <c r="U1168" s="31" t="str">
        <f t="shared" si="272"/>
        <v/>
      </c>
      <c r="V1168" s="31" t="str">
        <f t="shared" si="273"/>
        <v/>
      </c>
      <c r="W1168" s="31" t="str">
        <f>IF(LEN(U1168)=0,"",SUM(T$5:T1168))</f>
        <v/>
      </c>
      <c r="X1168" s="31" t="str">
        <f t="shared" si="274"/>
        <v/>
      </c>
      <c r="Y1168" s="31" t="str">
        <f t="shared" si="281"/>
        <v/>
      </c>
    </row>
    <row r="1169" spans="1:25" x14ac:dyDescent="0.2">
      <c r="A1169" s="127"/>
      <c r="B1169" s="82" t="str">
        <f t="shared" si="270"/>
        <v/>
      </c>
      <c r="C1169" s="82" t="str">
        <f t="shared" si="271"/>
        <v/>
      </c>
      <c r="D1169" s="127"/>
      <c r="E1169" s="82" t="str">
        <f t="shared" si="275"/>
        <v/>
      </c>
      <c r="F1169" s="82" t="str">
        <f t="shared" si="276"/>
        <v/>
      </c>
      <c r="G1169" s="127"/>
      <c r="H1169" s="75" t="str">
        <f t="shared" si="277"/>
        <v/>
      </c>
      <c r="I1169" s="127"/>
      <c r="J1169" s="75" t="str">
        <f t="shared" si="282"/>
        <v/>
      </c>
      <c r="K1169" s="127"/>
      <c r="L1169" s="31">
        <v>1164</v>
      </c>
      <c r="M1169" s="31">
        <f t="shared" si="283"/>
        <v>389</v>
      </c>
      <c r="N1169" s="31">
        <f t="shared" si="278"/>
        <v>0</v>
      </c>
      <c r="O1169" s="31" t="str">
        <f>IF(LEN(Q1169)=0,"",DEC2HEX(MOD(HEX2DEC(INDEX(Assembler!$D$13:$D$512,M1169))+N1169,65536),4))</f>
        <v/>
      </c>
      <c r="P1169" s="78" t="str">
        <f t="shared" si="279"/>
        <v/>
      </c>
      <c r="Q1169" s="31" t="str">
        <f>INDEX(Assembler!$E$13:$G$512,M1169,N1169+1)</f>
        <v/>
      </c>
      <c r="R1169" s="81"/>
      <c r="S1169" s="31" t="str">
        <f t="shared" si="280"/>
        <v/>
      </c>
      <c r="T1169" s="31">
        <f t="shared" si="269"/>
        <v>1</v>
      </c>
      <c r="U1169" s="31" t="str">
        <f t="shared" si="272"/>
        <v/>
      </c>
      <c r="V1169" s="31" t="str">
        <f t="shared" si="273"/>
        <v/>
      </c>
      <c r="W1169" s="31" t="str">
        <f>IF(LEN(U1169)=0,"",SUM(T$5:T1169))</f>
        <v/>
      </c>
      <c r="X1169" s="31" t="str">
        <f t="shared" si="274"/>
        <v/>
      </c>
      <c r="Y1169" s="31" t="str">
        <f t="shared" si="281"/>
        <v/>
      </c>
    </row>
    <row r="1170" spans="1:25" x14ac:dyDescent="0.2">
      <c r="A1170" s="127"/>
      <c r="B1170" s="82" t="str">
        <f t="shared" si="270"/>
        <v/>
      </c>
      <c r="C1170" s="82" t="str">
        <f t="shared" si="271"/>
        <v/>
      </c>
      <c r="D1170" s="127"/>
      <c r="E1170" s="82" t="str">
        <f t="shared" si="275"/>
        <v/>
      </c>
      <c r="F1170" s="82" t="str">
        <f t="shared" si="276"/>
        <v/>
      </c>
      <c r="G1170" s="127"/>
      <c r="H1170" s="75" t="str">
        <f t="shared" si="277"/>
        <v/>
      </c>
      <c r="I1170" s="127"/>
      <c r="J1170" s="75" t="str">
        <f t="shared" si="282"/>
        <v/>
      </c>
      <c r="K1170" s="127"/>
      <c r="L1170" s="31">
        <v>1165</v>
      </c>
      <c r="M1170" s="31">
        <f t="shared" si="283"/>
        <v>389</v>
      </c>
      <c r="N1170" s="31">
        <f t="shared" si="278"/>
        <v>1</v>
      </c>
      <c r="O1170" s="31" t="str">
        <f>IF(LEN(Q1170)=0,"",DEC2HEX(MOD(HEX2DEC(INDEX(Assembler!$D$13:$D$512,M1170))+N1170,65536),4))</f>
        <v/>
      </c>
      <c r="P1170" s="78" t="str">
        <f t="shared" si="279"/>
        <v/>
      </c>
      <c r="Q1170" s="31" t="str">
        <f>INDEX(Assembler!$E$13:$G$512,M1170,N1170+1)</f>
        <v/>
      </c>
      <c r="R1170" s="81"/>
      <c r="S1170" s="31" t="str">
        <f t="shared" si="280"/>
        <v/>
      </c>
      <c r="T1170" s="31">
        <f t="shared" ref="T1170:T1233" si="284">IF(LEN(S1170)=0,1,IF(S1170-1=S1169,IF(L1170&lt;16,0,IF(SUM(T1155:T1169)=0,1,0)),1))</f>
        <v>1</v>
      </c>
      <c r="U1170" s="31" t="str">
        <f t="shared" si="272"/>
        <v/>
      </c>
      <c r="V1170" s="31" t="str">
        <f t="shared" si="273"/>
        <v/>
      </c>
      <c r="W1170" s="31" t="str">
        <f>IF(LEN(U1170)=0,"",SUM(T$5:T1170))</f>
        <v/>
      </c>
      <c r="X1170" s="31" t="str">
        <f t="shared" si="274"/>
        <v/>
      </c>
      <c r="Y1170" s="31" t="str">
        <f t="shared" si="281"/>
        <v/>
      </c>
    </row>
    <row r="1171" spans="1:25" x14ac:dyDescent="0.2">
      <c r="A1171" s="127"/>
      <c r="B1171" s="82" t="str">
        <f t="shared" si="270"/>
        <v/>
      </c>
      <c r="C1171" s="82" t="str">
        <f t="shared" si="271"/>
        <v/>
      </c>
      <c r="D1171" s="127"/>
      <c r="E1171" s="82" t="str">
        <f t="shared" si="275"/>
        <v/>
      </c>
      <c r="F1171" s="82" t="str">
        <f t="shared" si="276"/>
        <v/>
      </c>
      <c r="G1171" s="127"/>
      <c r="H1171" s="75" t="str">
        <f t="shared" si="277"/>
        <v/>
      </c>
      <c r="I1171" s="127"/>
      <c r="J1171" s="75" t="str">
        <f t="shared" si="282"/>
        <v/>
      </c>
      <c r="K1171" s="127"/>
      <c r="L1171" s="31">
        <v>1166</v>
      </c>
      <c r="M1171" s="31">
        <f t="shared" si="283"/>
        <v>389</v>
      </c>
      <c r="N1171" s="31">
        <f t="shared" si="278"/>
        <v>2</v>
      </c>
      <c r="O1171" s="31" t="str">
        <f>IF(LEN(Q1171)=0,"",DEC2HEX(MOD(HEX2DEC(INDEX(Assembler!$D$13:$D$512,M1171))+N1171,65536),4))</f>
        <v/>
      </c>
      <c r="P1171" s="78" t="str">
        <f t="shared" si="279"/>
        <v/>
      </c>
      <c r="Q1171" s="31" t="str">
        <f>INDEX(Assembler!$E$13:$G$512,M1171,N1171+1)</f>
        <v/>
      </c>
      <c r="R1171" s="81"/>
      <c r="S1171" s="31" t="str">
        <f t="shared" si="280"/>
        <v/>
      </c>
      <c r="T1171" s="31">
        <f t="shared" si="284"/>
        <v>1</v>
      </c>
      <c r="U1171" s="31" t="str">
        <f t="shared" si="272"/>
        <v/>
      </c>
      <c r="V1171" s="31" t="str">
        <f t="shared" si="273"/>
        <v/>
      </c>
      <c r="W1171" s="31" t="str">
        <f>IF(LEN(U1171)=0,"",SUM(T$5:T1171))</f>
        <v/>
      </c>
      <c r="X1171" s="31" t="str">
        <f t="shared" si="274"/>
        <v/>
      </c>
      <c r="Y1171" s="31" t="str">
        <f t="shared" si="281"/>
        <v/>
      </c>
    </row>
    <row r="1172" spans="1:25" x14ac:dyDescent="0.2">
      <c r="A1172" s="127"/>
      <c r="B1172" s="82" t="str">
        <f t="shared" si="270"/>
        <v/>
      </c>
      <c r="C1172" s="82" t="str">
        <f t="shared" si="271"/>
        <v/>
      </c>
      <c r="D1172" s="127"/>
      <c r="E1172" s="82" t="str">
        <f t="shared" si="275"/>
        <v/>
      </c>
      <c r="F1172" s="82" t="str">
        <f t="shared" si="276"/>
        <v/>
      </c>
      <c r="G1172" s="127"/>
      <c r="H1172" s="75" t="str">
        <f t="shared" si="277"/>
        <v/>
      </c>
      <c r="I1172" s="127"/>
      <c r="J1172" s="75" t="str">
        <f t="shared" si="282"/>
        <v/>
      </c>
      <c r="K1172" s="127"/>
      <c r="L1172" s="31">
        <v>1167</v>
      </c>
      <c r="M1172" s="31">
        <f t="shared" si="283"/>
        <v>390</v>
      </c>
      <c r="N1172" s="31">
        <f t="shared" si="278"/>
        <v>0</v>
      </c>
      <c r="O1172" s="31" t="str">
        <f>IF(LEN(Q1172)=0,"",DEC2HEX(MOD(HEX2DEC(INDEX(Assembler!$D$13:$D$512,M1172))+N1172,65536),4))</f>
        <v/>
      </c>
      <c r="P1172" s="78" t="str">
        <f t="shared" si="279"/>
        <v/>
      </c>
      <c r="Q1172" s="31" t="str">
        <f>INDEX(Assembler!$E$13:$G$512,M1172,N1172+1)</f>
        <v/>
      </c>
      <c r="R1172" s="81"/>
      <c r="S1172" s="31" t="str">
        <f t="shared" si="280"/>
        <v/>
      </c>
      <c r="T1172" s="31">
        <f t="shared" si="284"/>
        <v>1</v>
      </c>
      <c r="U1172" s="31" t="str">
        <f t="shared" si="272"/>
        <v/>
      </c>
      <c r="V1172" s="31" t="str">
        <f t="shared" si="273"/>
        <v/>
      </c>
      <c r="W1172" s="31" t="str">
        <f>IF(LEN(U1172)=0,"",SUM(T$5:T1172))</f>
        <v/>
      </c>
      <c r="X1172" s="31" t="str">
        <f t="shared" si="274"/>
        <v/>
      </c>
      <c r="Y1172" s="31" t="str">
        <f t="shared" si="281"/>
        <v/>
      </c>
    </row>
    <row r="1173" spans="1:25" x14ac:dyDescent="0.2">
      <c r="A1173" s="127"/>
      <c r="B1173" s="82" t="str">
        <f t="shared" si="270"/>
        <v/>
      </c>
      <c r="C1173" s="82" t="str">
        <f t="shared" si="271"/>
        <v/>
      </c>
      <c r="D1173" s="127"/>
      <c r="E1173" s="82" t="str">
        <f t="shared" si="275"/>
        <v/>
      </c>
      <c r="F1173" s="82" t="str">
        <f t="shared" si="276"/>
        <v/>
      </c>
      <c r="G1173" s="127"/>
      <c r="H1173" s="75" t="str">
        <f t="shared" si="277"/>
        <v/>
      </c>
      <c r="I1173" s="127"/>
      <c r="J1173" s="75" t="str">
        <f t="shared" si="282"/>
        <v/>
      </c>
      <c r="K1173" s="127"/>
      <c r="L1173" s="31">
        <v>1168</v>
      </c>
      <c r="M1173" s="31">
        <f t="shared" si="283"/>
        <v>390</v>
      </c>
      <c r="N1173" s="31">
        <f t="shared" si="278"/>
        <v>1</v>
      </c>
      <c r="O1173" s="31" t="str">
        <f>IF(LEN(Q1173)=0,"",DEC2HEX(MOD(HEX2DEC(INDEX(Assembler!$D$13:$D$512,M1173))+N1173,65536),4))</f>
        <v/>
      </c>
      <c r="P1173" s="78" t="str">
        <f t="shared" si="279"/>
        <v/>
      </c>
      <c r="Q1173" s="31" t="str">
        <f>INDEX(Assembler!$E$13:$G$512,M1173,N1173+1)</f>
        <v/>
      </c>
      <c r="R1173" s="81"/>
      <c r="S1173" s="31" t="str">
        <f t="shared" si="280"/>
        <v/>
      </c>
      <c r="T1173" s="31">
        <f t="shared" si="284"/>
        <v>1</v>
      </c>
      <c r="U1173" s="31" t="str">
        <f t="shared" si="272"/>
        <v/>
      </c>
      <c r="V1173" s="31" t="str">
        <f t="shared" si="273"/>
        <v/>
      </c>
      <c r="W1173" s="31" t="str">
        <f>IF(LEN(U1173)=0,"",SUM(T$5:T1173))</f>
        <v/>
      </c>
      <c r="X1173" s="31" t="str">
        <f t="shared" si="274"/>
        <v/>
      </c>
      <c r="Y1173" s="31" t="str">
        <f t="shared" si="281"/>
        <v/>
      </c>
    </row>
    <row r="1174" spans="1:25" x14ac:dyDescent="0.2">
      <c r="A1174" s="127"/>
      <c r="B1174" s="82" t="str">
        <f t="shared" si="270"/>
        <v/>
      </c>
      <c r="C1174" s="82" t="str">
        <f t="shared" si="271"/>
        <v/>
      </c>
      <c r="D1174" s="127"/>
      <c r="E1174" s="82" t="str">
        <f t="shared" si="275"/>
        <v/>
      </c>
      <c r="F1174" s="82" t="str">
        <f t="shared" si="276"/>
        <v/>
      </c>
      <c r="G1174" s="127"/>
      <c r="H1174" s="75" t="str">
        <f t="shared" si="277"/>
        <v/>
      </c>
      <c r="I1174" s="127"/>
      <c r="J1174" s="75" t="str">
        <f t="shared" si="282"/>
        <v/>
      </c>
      <c r="K1174" s="127"/>
      <c r="L1174" s="31">
        <v>1169</v>
      </c>
      <c r="M1174" s="31">
        <f t="shared" si="283"/>
        <v>390</v>
      </c>
      <c r="N1174" s="31">
        <f t="shared" si="278"/>
        <v>2</v>
      </c>
      <c r="O1174" s="31" t="str">
        <f>IF(LEN(Q1174)=0,"",DEC2HEX(MOD(HEX2DEC(INDEX(Assembler!$D$13:$D$512,M1174))+N1174,65536),4))</f>
        <v/>
      </c>
      <c r="P1174" s="78" t="str">
        <f t="shared" si="279"/>
        <v/>
      </c>
      <c r="Q1174" s="31" t="str">
        <f>INDEX(Assembler!$E$13:$G$512,M1174,N1174+1)</f>
        <v/>
      </c>
      <c r="R1174" s="81"/>
      <c r="S1174" s="31" t="str">
        <f t="shared" si="280"/>
        <v/>
      </c>
      <c r="T1174" s="31">
        <f t="shared" si="284"/>
        <v>1</v>
      </c>
      <c r="U1174" s="31" t="str">
        <f t="shared" si="272"/>
        <v/>
      </c>
      <c r="V1174" s="31" t="str">
        <f t="shared" si="273"/>
        <v/>
      </c>
      <c r="W1174" s="31" t="str">
        <f>IF(LEN(U1174)=0,"",SUM(T$5:T1174))</f>
        <v/>
      </c>
      <c r="X1174" s="31" t="str">
        <f t="shared" si="274"/>
        <v/>
      </c>
      <c r="Y1174" s="31" t="str">
        <f t="shared" si="281"/>
        <v/>
      </c>
    </row>
    <row r="1175" spans="1:25" x14ac:dyDescent="0.2">
      <c r="A1175" s="127"/>
      <c r="B1175" s="82" t="str">
        <f t="shared" si="270"/>
        <v/>
      </c>
      <c r="C1175" s="82" t="str">
        <f t="shared" si="271"/>
        <v/>
      </c>
      <c r="D1175" s="127"/>
      <c r="E1175" s="82" t="str">
        <f t="shared" si="275"/>
        <v/>
      </c>
      <c r="F1175" s="82" t="str">
        <f t="shared" si="276"/>
        <v/>
      </c>
      <c r="G1175" s="127"/>
      <c r="H1175" s="75" t="str">
        <f t="shared" si="277"/>
        <v/>
      </c>
      <c r="I1175" s="127"/>
      <c r="J1175" s="75" t="str">
        <f t="shared" si="282"/>
        <v/>
      </c>
      <c r="K1175" s="127"/>
      <c r="L1175" s="31">
        <v>1170</v>
      </c>
      <c r="M1175" s="31">
        <f t="shared" si="283"/>
        <v>391</v>
      </c>
      <c r="N1175" s="31">
        <f t="shared" si="278"/>
        <v>0</v>
      </c>
      <c r="O1175" s="31" t="str">
        <f>IF(LEN(Q1175)=0,"",DEC2HEX(MOD(HEX2DEC(INDEX(Assembler!$D$13:$D$512,M1175))+N1175,65536),4))</f>
        <v/>
      </c>
      <c r="P1175" s="78" t="str">
        <f t="shared" si="279"/>
        <v/>
      </c>
      <c r="Q1175" s="31" t="str">
        <f>INDEX(Assembler!$E$13:$G$512,M1175,N1175+1)</f>
        <v/>
      </c>
      <c r="R1175" s="81"/>
      <c r="S1175" s="31" t="str">
        <f t="shared" si="280"/>
        <v/>
      </c>
      <c r="T1175" s="31">
        <f t="shared" si="284"/>
        <v>1</v>
      </c>
      <c r="U1175" s="31" t="str">
        <f t="shared" si="272"/>
        <v/>
      </c>
      <c r="V1175" s="31" t="str">
        <f t="shared" si="273"/>
        <v/>
      </c>
      <c r="W1175" s="31" t="str">
        <f>IF(LEN(U1175)=0,"",SUM(T$5:T1175))</f>
        <v/>
      </c>
      <c r="X1175" s="31" t="str">
        <f t="shared" si="274"/>
        <v/>
      </c>
      <c r="Y1175" s="31" t="str">
        <f t="shared" si="281"/>
        <v/>
      </c>
    </row>
    <row r="1176" spans="1:25" x14ac:dyDescent="0.2">
      <c r="A1176" s="127"/>
      <c r="B1176" s="82" t="str">
        <f t="shared" si="270"/>
        <v/>
      </c>
      <c r="C1176" s="82" t="str">
        <f t="shared" si="271"/>
        <v/>
      </c>
      <c r="D1176" s="127"/>
      <c r="E1176" s="82" t="str">
        <f t="shared" si="275"/>
        <v/>
      </c>
      <c r="F1176" s="82" t="str">
        <f t="shared" si="276"/>
        <v/>
      </c>
      <c r="G1176" s="127"/>
      <c r="H1176" s="75" t="str">
        <f t="shared" si="277"/>
        <v/>
      </c>
      <c r="I1176" s="127"/>
      <c r="J1176" s="75" t="str">
        <f t="shared" si="282"/>
        <v/>
      </c>
      <c r="K1176" s="127"/>
      <c r="L1176" s="31">
        <v>1171</v>
      </c>
      <c r="M1176" s="31">
        <f t="shared" si="283"/>
        <v>391</v>
      </c>
      <c r="N1176" s="31">
        <f t="shared" si="278"/>
        <v>1</v>
      </c>
      <c r="O1176" s="31" t="str">
        <f>IF(LEN(Q1176)=0,"",DEC2HEX(MOD(HEX2DEC(INDEX(Assembler!$D$13:$D$512,M1176))+N1176,65536),4))</f>
        <v/>
      </c>
      <c r="P1176" s="78" t="str">
        <f t="shared" si="279"/>
        <v/>
      </c>
      <c r="Q1176" s="31" t="str">
        <f>INDEX(Assembler!$E$13:$G$512,M1176,N1176+1)</f>
        <v/>
      </c>
      <c r="R1176" s="81"/>
      <c r="S1176" s="31" t="str">
        <f t="shared" si="280"/>
        <v/>
      </c>
      <c r="T1176" s="31">
        <f t="shared" si="284"/>
        <v>1</v>
      </c>
      <c r="U1176" s="31" t="str">
        <f t="shared" si="272"/>
        <v/>
      </c>
      <c r="V1176" s="31" t="str">
        <f t="shared" si="273"/>
        <v/>
      </c>
      <c r="W1176" s="31" t="str">
        <f>IF(LEN(U1176)=0,"",SUM(T$5:T1176))</f>
        <v/>
      </c>
      <c r="X1176" s="31" t="str">
        <f t="shared" si="274"/>
        <v/>
      </c>
      <c r="Y1176" s="31" t="str">
        <f t="shared" si="281"/>
        <v/>
      </c>
    </row>
    <row r="1177" spans="1:25" x14ac:dyDescent="0.2">
      <c r="A1177" s="127"/>
      <c r="B1177" s="82" t="str">
        <f t="shared" si="270"/>
        <v/>
      </c>
      <c r="C1177" s="82" t="str">
        <f t="shared" si="271"/>
        <v/>
      </c>
      <c r="D1177" s="127"/>
      <c r="E1177" s="82" t="str">
        <f t="shared" si="275"/>
        <v/>
      </c>
      <c r="F1177" s="82" t="str">
        <f t="shared" si="276"/>
        <v/>
      </c>
      <c r="G1177" s="127"/>
      <c r="H1177" s="75" t="str">
        <f t="shared" si="277"/>
        <v/>
      </c>
      <c r="I1177" s="127"/>
      <c r="J1177" s="75" t="str">
        <f t="shared" si="282"/>
        <v/>
      </c>
      <c r="K1177" s="127"/>
      <c r="L1177" s="31">
        <v>1172</v>
      </c>
      <c r="M1177" s="31">
        <f t="shared" si="283"/>
        <v>391</v>
      </c>
      <c r="N1177" s="31">
        <f t="shared" si="278"/>
        <v>2</v>
      </c>
      <c r="O1177" s="31" t="str">
        <f>IF(LEN(Q1177)=0,"",DEC2HEX(MOD(HEX2DEC(INDEX(Assembler!$D$13:$D$512,M1177))+N1177,65536),4))</f>
        <v/>
      </c>
      <c r="P1177" s="78" t="str">
        <f t="shared" si="279"/>
        <v/>
      </c>
      <c r="Q1177" s="31" t="str">
        <f>INDEX(Assembler!$E$13:$G$512,M1177,N1177+1)</f>
        <v/>
      </c>
      <c r="R1177" s="81"/>
      <c r="S1177" s="31" t="str">
        <f t="shared" si="280"/>
        <v/>
      </c>
      <c r="T1177" s="31">
        <f t="shared" si="284"/>
        <v>1</v>
      </c>
      <c r="U1177" s="31" t="str">
        <f t="shared" si="272"/>
        <v/>
      </c>
      <c r="V1177" s="31" t="str">
        <f t="shared" si="273"/>
        <v/>
      </c>
      <c r="W1177" s="31" t="str">
        <f>IF(LEN(U1177)=0,"",SUM(T$5:T1177))</f>
        <v/>
      </c>
      <c r="X1177" s="31" t="str">
        <f t="shared" si="274"/>
        <v/>
      </c>
      <c r="Y1177" s="31" t="str">
        <f t="shared" si="281"/>
        <v/>
      </c>
    </row>
    <row r="1178" spans="1:25" x14ac:dyDescent="0.2">
      <c r="A1178" s="127"/>
      <c r="B1178" s="82" t="str">
        <f t="shared" si="270"/>
        <v/>
      </c>
      <c r="C1178" s="82" t="str">
        <f t="shared" si="271"/>
        <v/>
      </c>
      <c r="D1178" s="127"/>
      <c r="E1178" s="82" t="str">
        <f t="shared" si="275"/>
        <v/>
      </c>
      <c r="F1178" s="82" t="str">
        <f t="shared" si="276"/>
        <v/>
      </c>
      <c r="G1178" s="127"/>
      <c r="H1178" s="75" t="str">
        <f t="shared" si="277"/>
        <v/>
      </c>
      <c r="I1178" s="127"/>
      <c r="J1178" s="75" t="str">
        <f t="shared" si="282"/>
        <v/>
      </c>
      <c r="K1178" s="127"/>
      <c r="L1178" s="31">
        <v>1173</v>
      </c>
      <c r="M1178" s="31">
        <f t="shared" si="283"/>
        <v>392</v>
      </c>
      <c r="N1178" s="31">
        <f t="shared" si="278"/>
        <v>0</v>
      </c>
      <c r="O1178" s="31" t="str">
        <f>IF(LEN(Q1178)=0,"",DEC2HEX(MOD(HEX2DEC(INDEX(Assembler!$D$13:$D$512,M1178))+N1178,65536),4))</f>
        <v/>
      </c>
      <c r="P1178" s="78" t="str">
        <f t="shared" si="279"/>
        <v/>
      </c>
      <c r="Q1178" s="31" t="str">
        <f>INDEX(Assembler!$E$13:$G$512,M1178,N1178+1)</f>
        <v/>
      </c>
      <c r="R1178" s="81"/>
      <c r="S1178" s="31" t="str">
        <f t="shared" si="280"/>
        <v/>
      </c>
      <c r="T1178" s="31">
        <f t="shared" si="284"/>
        <v>1</v>
      </c>
      <c r="U1178" s="31" t="str">
        <f t="shared" si="272"/>
        <v/>
      </c>
      <c r="V1178" s="31" t="str">
        <f t="shared" si="273"/>
        <v/>
      </c>
      <c r="W1178" s="31" t="str">
        <f>IF(LEN(U1178)=0,"",SUM(T$5:T1178))</f>
        <v/>
      </c>
      <c r="X1178" s="31" t="str">
        <f t="shared" si="274"/>
        <v/>
      </c>
      <c r="Y1178" s="31" t="str">
        <f t="shared" si="281"/>
        <v/>
      </c>
    </row>
    <row r="1179" spans="1:25" x14ac:dyDescent="0.2">
      <c r="A1179" s="127"/>
      <c r="B1179" s="82" t="str">
        <f t="shared" si="270"/>
        <v/>
      </c>
      <c r="C1179" s="82" t="str">
        <f t="shared" si="271"/>
        <v/>
      </c>
      <c r="D1179" s="127"/>
      <c r="E1179" s="82" t="str">
        <f t="shared" si="275"/>
        <v/>
      </c>
      <c r="F1179" s="82" t="str">
        <f t="shared" si="276"/>
        <v/>
      </c>
      <c r="G1179" s="127"/>
      <c r="H1179" s="75" t="str">
        <f t="shared" si="277"/>
        <v/>
      </c>
      <c r="I1179" s="127"/>
      <c r="J1179" s="75" t="str">
        <f t="shared" si="282"/>
        <v/>
      </c>
      <c r="K1179" s="127"/>
      <c r="L1179" s="31">
        <v>1174</v>
      </c>
      <c r="M1179" s="31">
        <f t="shared" si="283"/>
        <v>392</v>
      </c>
      <c r="N1179" s="31">
        <f t="shared" si="278"/>
        <v>1</v>
      </c>
      <c r="O1179" s="31" t="str">
        <f>IF(LEN(Q1179)=0,"",DEC2HEX(MOD(HEX2DEC(INDEX(Assembler!$D$13:$D$512,M1179))+N1179,65536),4))</f>
        <v/>
      </c>
      <c r="P1179" s="78" t="str">
        <f t="shared" si="279"/>
        <v/>
      </c>
      <c r="Q1179" s="31" t="str">
        <f>INDEX(Assembler!$E$13:$G$512,M1179,N1179+1)</f>
        <v/>
      </c>
      <c r="R1179" s="81"/>
      <c r="S1179" s="31" t="str">
        <f t="shared" si="280"/>
        <v/>
      </c>
      <c r="T1179" s="31">
        <f t="shared" si="284"/>
        <v>1</v>
      </c>
      <c r="U1179" s="31" t="str">
        <f t="shared" si="272"/>
        <v/>
      </c>
      <c r="V1179" s="31" t="str">
        <f t="shared" si="273"/>
        <v/>
      </c>
      <c r="W1179" s="31" t="str">
        <f>IF(LEN(U1179)=0,"",SUM(T$5:T1179))</f>
        <v/>
      </c>
      <c r="X1179" s="31" t="str">
        <f t="shared" si="274"/>
        <v/>
      </c>
      <c r="Y1179" s="31" t="str">
        <f t="shared" si="281"/>
        <v/>
      </c>
    </row>
    <row r="1180" spans="1:25" x14ac:dyDescent="0.2">
      <c r="A1180" s="127"/>
      <c r="B1180" s="82" t="str">
        <f t="shared" si="270"/>
        <v/>
      </c>
      <c r="C1180" s="82" t="str">
        <f t="shared" si="271"/>
        <v/>
      </c>
      <c r="D1180" s="127"/>
      <c r="E1180" s="82" t="str">
        <f t="shared" si="275"/>
        <v/>
      </c>
      <c r="F1180" s="82" t="str">
        <f t="shared" si="276"/>
        <v/>
      </c>
      <c r="G1180" s="127"/>
      <c r="H1180" s="75" t="str">
        <f t="shared" si="277"/>
        <v/>
      </c>
      <c r="I1180" s="127"/>
      <c r="J1180" s="75" t="str">
        <f t="shared" si="282"/>
        <v/>
      </c>
      <c r="K1180" s="127"/>
      <c r="L1180" s="31">
        <v>1175</v>
      </c>
      <c r="M1180" s="31">
        <f t="shared" si="283"/>
        <v>392</v>
      </c>
      <c r="N1180" s="31">
        <f t="shared" si="278"/>
        <v>2</v>
      </c>
      <c r="O1180" s="31" t="str">
        <f>IF(LEN(Q1180)=0,"",DEC2HEX(MOD(HEX2DEC(INDEX(Assembler!$D$13:$D$512,M1180))+N1180,65536),4))</f>
        <v/>
      </c>
      <c r="P1180" s="78" t="str">
        <f t="shared" si="279"/>
        <v/>
      </c>
      <c r="Q1180" s="31" t="str">
        <f>INDEX(Assembler!$E$13:$G$512,M1180,N1180+1)</f>
        <v/>
      </c>
      <c r="R1180" s="81"/>
      <c r="S1180" s="31" t="str">
        <f t="shared" si="280"/>
        <v/>
      </c>
      <c r="T1180" s="31">
        <f t="shared" si="284"/>
        <v>1</v>
      </c>
      <c r="U1180" s="31" t="str">
        <f t="shared" si="272"/>
        <v/>
      </c>
      <c r="V1180" s="31" t="str">
        <f t="shared" si="273"/>
        <v/>
      </c>
      <c r="W1180" s="31" t="str">
        <f>IF(LEN(U1180)=0,"",SUM(T$5:T1180))</f>
        <v/>
      </c>
      <c r="X1180" s="31" t="str">
        <f t="shared" si="274"/>
        <v/>
      </c>
      <c r="Y1180" s="31" t="str">
        <f t="shared" si="281"/>
        <v/>
      </c>
    </row>
    <row r="1181" spans="1:25" x14ac:dyDescent="0.2">
      <c r="A1181" s="127"/>
      <c r="B1181" s="82" t="str">
        <f t="shared" si="270"/>
        <v/>
      </c>
      <c r="C1181" s="82" t="str">
        <f t="shared" si="271"/>
        <v/>
      </c>
      <c r="D1181" s="127"/>
      <c r="E1181" s="82" t="str">
        <f t="shared" si="275"/>
        <v/>
      </c>
      <c r="F1181" s="82" t="str">
        <f t="shared" si="276"/>
        <v/>
      </c>
      <c r="G1181" s="127"/>
      <c r="H1181" s="75" t="str">
        <f t="shared" si="277"/>
        <v/>
      </c>
      <c r="I1181" s="127"/>
      <c r="J1181" s="75" t="str">
        <f t="shared" si="282"/>
        <v/>
      </c>
      <c r="K1181" s="127"/>
      <c r="L1181" s="31">
        <v>1176</v>
      </c>
      <c r="M1181" s="31">
        <f t="shared" si="283"/>
        <v>393</v>
      </c>
      <c r="N1181" s="31">
        <f t="shared" si="278"/>
        <v>0</v>
      </c>
      <c r="O1181" s="31" t="str">
        <f>IF(LEN(Q1181)=0,"",DEC2HEX(MOD(HEX2DEC(INDEX(Assembler!$D$13:$D$512,M1181))+N1181,65536),4))</f>
        <v/>
      </c>
      <c r="P1181" s="78" t="str">
        <f t="shared" si="279"/>
        <v/>
      </c>
      <c r="Q1181" s="31" t="str">
        <f>INDEX(Assembler!$E$13:$G$512,M1181,N1181+1)</f>
        <v/>
      </c>
      <c r="R1181" s="81"/>
      <c r="S1181" s="31" t="str">
        <f t="shared" si="280"/>
        <v/>
      </c>
      <c r="T1181" s="31">
        <f t="shared" si="284"/>
        <v>1</v>
      </c>
      <c r="U1181" s="31" t="str">
        <f t="shared" si="272"/>
        <v/>
      </c>
      <c r="V1181" s="31" t="str">
        <f t="shared" si="273"/>
        <v/>
      </c>
      <c r="W1181" s="31" t="str">
        <f>IF(LEN(U1181)=0,"",SUM(T$5:T1181))</f>
        <v/>
      </c>
      <c r="X1181" s="31" t="str">
        <f t="shared" si="274"/>
        <v/>
      </c>
      <c r="Y1181" s="31" t="str">
        <f t="shared" si="281"/>
        <v/>
      </c>
    </row>
    <row r="1182" spans="1:25" x14ac:dyDescent="0.2">
      <c r="A1182" s="127"/>
      <c r="B1182" s="82" t="str">
        <f t="shared" si="270"/>
        <v/>
      </c>
      <c r="C1182" s="82" t="str">
        <f t="shared" si="271"/>
        <v/>
      </c>
      <c r="D1182" s="127"/>
      <c r="E1182" s="82" t="str">
        <f t="shared" si="275"/>
        <v/>
      </c>
      <c r="F1182" s="82" t="str">
        <f t="shared" si="276"/>
        <v/>
      </c>
      <c r="G1182" s="127"/>
      <c r="H1182" s="75" t="str">
        <f t="shared" si="277"/>
        <v/>
      </c>
      <c r="I1182" s="127"/>
      <c r="J1182" s="75" t="str">
        <f t="shared" si="282"/>
        <v/>
      </c>
      <c r="K1182" s="127"/>
      <c r="L1182" s="31">
        <v>1177</v>
      </c>
      <c r="M1182" s="31">
        <f t="shared" si="283"/>
        <v>393</v>
      </c>
      <c r="N1182" s="31">
        <f t="shared" si="278"/>
        <v>1</v>
      </c>
      <c r="O1182" s="31" t="str">
        <f>IF(LEN(Q1182)=0,"",DEC2HEX(MOD(HEX2DEC(INDEX(Assembler!$D$13:$D$512,M1182))+N1182,65536),4))</f>
        <v/>
      </c>
      <c r="P1182" s="78" t="str">
        <f t="shared" si="279"/>
        <v/>
      </c>
      <c r="Q1182" s="31" t="str">
        <f>INDEX(Assembler!$E$13:$G$512,M1182,N1182+1)</f>
        <v/>
      </c>
      <c r="R1182" s="81"/>
      <c r="S1182" s="31" t="str">
        <f t="shared" si="280"/>
        <v/>
      </c>
      <c r="T1182" s="31">
        <f t="shared" si="284"/>
        <v>1</v>
      </c>
      <c r="U1182" s="31" t="str">
        <f t="shared" si="272"/>
        <v/>
      </c>
      <c r="V1182" s="31" t="str">
        <f t="shared" si="273"/>
        <v/>
      </c>
      <c r="W1182" s="31" t="str">
        <f>IF(LEN(U1182)=0,"",SUM(T$5:T1182))</f>
        <v/>
      </c>
      <c r="X1182" s="31" t="str">
        <f t="shared" si="274"/>
        <v/>
      </c>
      <c r="Y1182" s="31" t="str">
        <f t="shared" si="281"/>
        <v/>
      </c>
    </row>
    <row r="1183" spans="1:25" x14ac:dyDescent="0.2">
      <c r="A1183" s="127"/>
      <c r="B1183" s="82" t="str">
        <f t="shared" si="270"/>
        <v/>
      </c>
      <c r="C1183" s="82" t="str">
        <f t="shared" si="271"/>
        <v/>
      </c>
      <c r="D1183" s="127"/>
      <c r="E1183" s="82" t="str">
        <f t="shared" si="275"/>
        <v/>
      </c>
      <c r="F1183" s="82" t="str">
        <f t="shared" si="276"/>
        <v/>
      </c>
      <c r="G1183" s="127"/>
      <c r="H1183" s="75" t="str">
        <f t="shared" si="277"/>
        <v/>
      </c>
      <c r="I1183" s="127"/>
      <c r="J1183" s="75" t="str">
        <f t="shared" si="282"/>
        <v/>
      </c>
      <c r="K1183" s="127"/>
      <c r="L1183" s="31">
        <v>1178</v>
      </c>
      <c r="M1183" s="31">
        <f t="shared" si="283"/>
        <v>393</v>
      </c>
      <c r="N1183" s="31">
        <f t="shared" si="278"/>
        <v>2</v>
      </c>
      <c r="O1183" s="31" t="str">
        <f>IF(LEN(Q1183)=0,"",DEC2HEX(MOD(HEX2DEC(INDEX(Assembler!$D$13:$D$512,M1183))+N1183,65536),4))</f>
        <v/>
      </c>
      <c r="P1183" s="78" t="str">
        <f t="shared" si="279"/>
        <v/>
      </c>
      <c r="Q1183" s="31" t="str">
        <f>INDEX(Assembler!$E$13:$G$512,M1183,N1183+1)</f>
        <v/>
      </c>
      <c r="R1183" s="81"/>
      <c r="S1183" s="31" t="str">
        <f t="shared" si="280"/>
        <v/>
      </c>
      <c r="T1183" s="31">
        <f t="shared" si="284"/>
        <v>1</v>
      </c>
      <c r="U1183" s="31" t="str">
        <f t="shared" si="272"/>
        <v/>
      </c>
      <c r="V1183" s="31" t="str">
        <f t="shared" si="273"/>
        <v/>
      </c>
      <c r="W1183" s="31" t="str">
        <f>IF(LEN(U1183)=0,"",SUM(T$5:T1183))</f>
        <v/>
      </c>
      <c r="X1183" s="31" t="str">
        <f t="shared" si="274"/>
        <v/>
      </c>
      <c r="Y1183" s="31" t="str">
        <f t="shared" si="281"/>
        <v/>
      </c>
    </row>
    <row r="1184" spans="1:25" x14ac:dyDescent="0.2">
      <c r="A1184" s="127"/>
      <c r="B1184" s="82" t="str">
        <f t="shared" si="270"/>
        <v/>
      </c>
      <c r="C1184" s="82" t="str">
        <f t="shared" si="271"/>
        <v/>
      </c>
      <c r="D1184" s="127"/>
      <c r="E1184" s="82" t="str">
        <f t="shared" si="275"/>
        <v/>
      </c>
      <c r="F1184" s="82" t="str">
        <f t="shared" si="276"/>
        <v/>
      </c>
      <c r="G1184" s="127"/>
      <c r="H1184" s="75" t="str">
        <f t="shared" si="277"/>
        <v/>
      </c>
      <c r="I1184" s="127"/>
      <c r="J1184" s="75" t="str">
        <f t="shared" si="282"/>
        <v/>
      </c>
      <c r="K1184" s="127"/>
      <c r="L1184" s="31">
        <v>1179</v>
      </c>
      <c r="M1184" s="31">
        <f t="shared" si="283"/>
        <v>394</v>
      </c>
      <c r="N1184" s="31">
        <f t="shared" si="278"/>
        <v>0</v>
      </c>
      <c r="O1184" s="31" t="str">
        <f>IF(LEN(Q1184)=0,"",DEC2HEX(MOD(HEX2DEC(INDEX(Assembler!$D$13:$D$512,M1184))+N1184,65536),4))</f>
        <v/>
      </c>
      <c r="P1184" s="78" t="str">
        <f t="shared" si="279"/>
        <v/>
      </c>
      <c r="Q1184" s="31" t="str">
        <f>INDEX(Assembler!$E$13:$G$512,M1184,N1184+1)</f>
        <v/>
      </c>
      <c r="R1184" s="81"/>
      <c r="S1184" s="31" t="str">
        <f t="shared" si="280"/>
        <v/>
      </c>
      <c r="T1184" s="31">
        <f t="shared" si="284"/>
        <v>1</v>
      </c>
      <c r="U1184" s="31" t="str">
        <f t="shared" si="272"/>
        <v/>
      </c>
      <c r="V1184" s="31" t="str">
        <f t="shared" si="273"/>
        <v/>
      </c>
      <c r="W1184" s="31" t="str">
        <f>IF(LEN(U1184)=0,"",SUM(T$5:T1184))</f>
        <v/>
      </c>
      <c r="X1184" s="31" t="str">
        <f t="shared" si="274"/>
        <v/>
      </c>
      <c r="Y1184" s="31" t="str">
        <f t="shared" si="281"/>
        <v/>
      </c>
    </row>
    <row r="1185" spans="1:25" x14ac:dyDescent="0.2">
      <c r="A1185" s="127"/>
      <c r="B1185" s="82" t="str">
        <f t="shared" si="270"/>
        <v/>
      </c>
      <c r="C1185" s="82" t="str">
        <f t="shared" si="271"/>
        <v/>
      </c>
      <c r="D1185" s="127"/>
      <c r="E1185" s="82" t="str">
        <f t="shared" si="275"/>
        <v/>
      </c>
      <c r="F1185" s="82" t="str">
        <f t="shared" si="276"/>
        <v/>
      </c>
      <c r="G1185" s="127"/>
      <c r="H1185" s="75" t="str">
        <f t="shared" si="277"/>
        <v/>
      </c>
      <c r="I1185" s="127"/>
      <c r="J1185" s="75" t="str">
        <f t="shared" si="282"/>
        <v/>
      </c>
      <c r="K1185" s="127"/>
      <c r="L1185" s="31">
        <v>1180</v>
      </c>
      <c r="M1185" s="31">
        <f t="shared" si="283"/>
        <v>394</v>
      </c>
      <c r="N1185" s="31">
        <f t="shared" si="278"/>
        <v>1</v>
      </c>
      <c r="O1185" s="31" t="str">
        <f>IF(LEN(Q1185)=0,"",DEC2HEX(MOD(HEX2DEC(INDEX(Assembler!$D$13:$D$512,M1185))+N1185,65536),4))</f>
        <v/>
      </c>
      <c r="P1185" s="78" t="str">
        <f t="shared" si="279"/>
        <v/>
      </c>
      <c r="Q1185" s="31" t="str">
        <f>INDEX(Assembler!$E$13:$G$512,M1185,N1185+1)</f>
        <v/>
      </c>
      <c r="R1185" s="81"/>
      <c r="S1185" s="31" t="str">
        <f t="shared" si="280"/>
        <v/>
      </c>
      <c r="T1185" s="31">
        <f t="shared" si="284"/>
        <v>1</v>
      </c>
      <c r="U1185" s="31" t="str">
        <f t="shared" si="272"/>
        <v/>
      </c>
      <c r="V1185" s="31" t="str">
        <f t="shared" si="273"/>
        <v/>
      </c>
      <c r="W1185" s="31" t="str">
        <f>IF(LEN(U1185)=0,"",SUM(T$5:T1185))</f>
        <v/>
      </c>
      <c r="X1185" s="31" t="str">
        <f t="shared" si="274"/>
        <v/>
      </c>
      <c r="Y1185" s="31" t="str">
        <f t="shared" si="281"/>
        <v/>
      </c>
    </row>
    <row r="1186" spans="1:25" x14ac:dyDescent="0.2">
      <c r="A1186" s="127"/>
      <c r="B1186" s="82" t="str">
        <f t="shared" si="270"/>
        <v/>
      </c>
      <c r="C1186" s="82" t="str">
        <f t="shared" si="271"/>
        <v/>
      </c>
      <c r="D1186" s="127"/>
      <c r="E1186" s="82" t="str">
        <f t="shared" si="275"/>
        <v/>
      </c>
      <c r="F1186" s="82" t="str">
        <f t="shared" si="276"/>
        <v/>
      </c>
      <c r="G1186" s="127"/>
      <c r="H1186" s="75" t="str">
        <f t="shared" si="277"/>
        <v/>
      </c>
      <c r="I1186" s="127"/>
      <c r="J1186" s="75" t="str">
        <f t="shared" si="282"/>
        <v/>
      </c>
      <c r="K1186" s="127"/>
      <c r="L1186" s="31">
        <v>1181</v>
      </c>
      <c r="M1186" s="31">
        <f t="shared" si="283"/>
        <v>394</v>
      </c>
      <c r="N1186" s="31">
        <f t="shared" si="278"/>
        <v>2</v>
      </c>
      <c r="O1186" s="31" t="str">
        <f>IF(LEN(Q1186)=0,"",DEC2HEX(MOD(HEX2DEC(INDEX(Assembler!$D$13:$D$512,M1186))+N1186,65536),4))</f>
        <v/>
      </c>
      <c r="P1186" s="78" t="str">
        <f t="shared" si="279"/>
        <v/>
      </c>
      <c r="Q1186" s="31" t="str">
        <f>INDEX(Assembler!$E$13:$G$512,M1186,N1186+1)</f>
        <v/>
      </c>
      <c r="R1186" s="81"/>
      <c r="S1186" s="31" t="str">
        <f t="shared" si="280"/>
        <v/>
      </c>
      <c r="T1186" s="31">
        <f t="shared" si="284"/>
        <v>1</v>
      </c>
      <c r="U1186" s="31" t="str">
        <f t="shared" si="272"/>
        <v/>
      </c>
      <c r="V1186" s="31" t="str">
        <f t="shared" si="273"/>
        <v/>
      </c>
      <c r="W1186" s="31" t="str">
        <f>IF(LEN(U1186)=0,"",SUM(T$5:T1186))</f>
        <v/>
      </c>
      <c r="X1186" s="31" t="str">
        <f t="shared" si="274"/>
        <v/>
      </c>
      <c r="Y1186" s="31" t="str">
        <f t="shared" si="281"/>
        <v/>
      </c>
    </row>
    <row r="1187" spans="1:25" x14ac:dyDescent="0.2">
      <c r="A1187" s="127"/>
      <c r="B1187" s="82" t="str">
        <f t="shared" si="270"/>
        <v/>
      </c>
      <c r="C1187" s="82" t="str">
        <f t="shared" si="271"/>
        <v/>
      </c>
      <c r="D1187" s="127"/>
      <c r="E1187" s="82" t="str">
        <f t="shared" si="275"/>
        <v/>
      </c>
      <c r="F1187" s="82" t="str">
        <f t="shared" si="276"/>
        <v/>
      </c>
      <c r="G1187" s="127"/>
      <c r="H1187" s="75" t="str">
        <f t="shared" si="277"/>
        <v/>
      </c>
      <c r="I1187" s="127"/>
      <c r="J1187" s="75" t="str">
        <f t="shared" si="282"/>
        <v/>
      </c>
      <c r="K1187" s="127"/>
      <c r="L1187" s="31">
        <v>1182</v>
      </c>
      <c r="M1187" s="31">
        <f t="shared" si="283"/>
        <v>395</v>
      </c>
      <c r="N1187" s="31">
        <f t="shared" si="278"/>
        <v>0</v>
      </c>
      <c r="O1187" s="31" t="str">
        <f>IF(LEN(Q1187)=0,"",DEC2HEX(MOD(HEX2DEC(INDEX(Assembler!$D$13:$D$512,M1187))+N1187,65536),4))</f>
        <v/>
      </c>
      <c r="P1187" s="78" t="str">
        <f t="shared" si="279"/>
        <v/>
      </c>
      <c r="Q1187" s="31" t="str">
        <f>INDEX(Assembler!$E$13:$G$512,M1187,N1187+1)</f>
        <v/>
      </c>
      <c r="R1187" s="81"/>
      <c r="S1187" s="31" t="str">
        <f t="shared" si="280"/>
        <v/>
      </c>
      <c r="T1187" s="31">
        <f t="shared" si="284"/>
        <v>1</v>
      </c>
      <c r="U1187" s="31" t="str">
        <f t="shared" si="272"/>
        <v/>
      </c>
      <c r="V1187" s="31" t="str">
        <f t="shared" si="273"/>
        <v/>
      </c>
      <c r="W1187" s="31" t="str">
        <f>IF(LEN(U1187)=0,"",SUM(T$5:T1187))</f>
        <v/>
      </c>
      <c r="X1187" s="31" t="str">
        <f t="shared" si="274"/>
        <v/>
      </c>
      <c r="Y1187" s="31" t="str">
        <f t="shared" si="281"/>
        <v/>
      </c>
    </row>
    <row r="1188" spans="1:25" x14ac:dyDescent="0.2">
      <c r="A1188" s="127"/>
      <c r="B1188" s="82" t="str">
        <f t="shared" si="270"/>
        <v/>
      </c>
      <c r="C1188" s="82" t="str">
        <f t="shared" si="271"/>
        <v/>
      </c>
      <c r="D1188" s="127"/>
      <c r="E1188" s="82" t="str">
        <f t="shared" si="275"/>
        <v/>
      </c>
      <c r="F1188" s="82" t="str">
        <f t="shared" si="276"/>
        <v/>
      </c>
      <c r="G1188" s="127"/>
      <c r="H1188" s="75" t="str">
        <f t="shared" si="277"/>
        <v/>
      </c>
      <c r="I1188" s="127"/>
      <c r="J1188" s="75" t="str">
        <f t="shared" si="282"/>
        <v/>
      </c>
      <c r="K1188" s="127"/>
      <c r="L1188" s="31">
        <v>1183</v>
      </c>
      <c r="M1188" s="31">
        <f t="shared" si="283"/>
        <v>395</v>
      </c>
      <c r="N1188" s="31">
        <f t="shared" si="278"/>
        <v>1</v>
      </c>
      <c r="O1188" s="31" t="str">
        <f>IF(LEN(Q1188)=0,"",DEC2HEX(MOD(HEX2DEC(INDEX(Assembler!$D$13:$D$512,M1188))+N1188,65536),4))</f>
        <v/>
      </c>
      <c r="P1188" s="78" t="str">
        <f t="shared" si="279"/>
        <v/>
      </c>
      <c r="Q1188" s="31" t="str">
        <f>INDEX(Assembler!$E$13:$G$512,M1188,N1188+1)</f>
        <v/>
      </c>
      <c r="R1188" s="81"/>
      <c r="S1188" s="31" t="str">
        <f t="shared" si="280"/>
        <v/>
      </c>
      <c r="T1188" s="31">
        <f t="shared" si="284"/>
        <v>1</v>
      </c>
      <c r="U1188" s="31" t="str">
        <f t="shared" si="272"/>
        <v/>
      </c>
      <c r="V1188" s="31" t="str">
        <f t="shared" si="273"/>
        <v/>
      </c>
      <c r="W1188" s="31" t="str">
        <f>IF(LEN(U1188)=0,"",SUM(T$5:T1188))</f>
        <v/>
      </c>
      <c r="X1188" s="31" t="str">
        <f t="shared" si="274"/>
        <v/>
      </c>
      <c r="Y1188" s="31" t="str">
        <f t="shared" si="281"/>
        <v/>
      </c>
    </row>
    <row r="1189" spans="1:25" x14ac:dyDescent="0.2">
      <c r="A1189" s="127"/>
      <c r="B1189" s="82" t="str">
        <f t="shared" si="270"/>
        <v/>
      </c>
      <c r="C1189" s="82" t="str">
        <f t="shared" si="271"/>
        <v/>
      </c>
      <c r="D1189" s="127"/>
      <c r="E1189" s="82" t="str">
        <f t="shared" si="275"/>
        <v/>
      </c>
      <c r="F1189" s="82" t="str">
        <f t="shared" si="276"/>
        <v/>
      </c>
      <c r="G1189" s="127"/>
      <c r="H1189" s="75" t="str">
        <f t="shared" si="277"/>
        <v/>
      </c>
      <c r="I1189" s="127"/>
      <c r="J1189" s="75" t="str">
        <f t="shared" si="282"/>
        <v/>
      </c>
      <c r="K1189" s="127"/>
      <c r="L1189" s="31">
        <v>1184</v>
      </c>
      <c r="M1189" s="31">
        <f t="shared" si="283"/>
        <v>395</v>
      </c>
      <c r="N1189" s="31">
        <f t="shared" si="278"/>
        <v>2</v>
      </c>
      <c r="O1189" s="31" t="str">
        <f>IF(LEN(Q1189)=0,"",DEC2HEX(MOD(HEX2DEC(INDEX(Assembler!$D$13:$D$512,M1189))+N1189,65536),4))</f>
        <v/>
      </c>
      <c r="P1189" s="78" t="str">
        <f t="shared" si="279"/>
        <v/>
      </c>
      <c r="Q1189" s="31" t="str">
        <f>INDEX(Assembler!$E$13:$G$512,M1189,N1189+1)</f>
        <v/>
      </c>
      <c r="R1189" s="81"/>
      <c r="S1189" s="31" t="str">
        <f t="shared" si="280"/>
        <v/>
      </c>
      <c r="T1189" s="31">
        <f t="shared" si="284"/>
        <v>1</v>
      </c>
      <c r="U1189" s="31" t="str">
        <f t="shared" si="272"/>
        <v/>
      </c>
      <c r="V1189" s="31" t="str">
        <f t="shared" si="273"/>
        <v/>
      </c>
      <c r="W1189" s="31" t="str">
        <f>IF(LEN(U1189)=0,"",SUM(T$5:T1189))</f>
        <v/>
      </c>
      <c r="X1189" s="31" t="str">
        <f t="shared" si="274"/>
        <v/>
      </c>
      <c r="Y1189" s="31" t="str">
        <f t="shared" si="281"/>
        <v/>
      </c>
    </row>
    <row r="1190" spans="1:25" x14ac:dyDescent="0.2">
      <c r="A1190" s="127"/>
      <c r="B1190" s="82" t="str">
        <f t="shared" si="270"/>
        <v/>
      </c>
      <c r="C1190" s="82" t="str">
        <f t="shared" si="271"/>
        <v/>
      </c>
      <c r="D1190" s="127"/>
      <c r="E1190" s="82" t="str">
        <f t="shared" si="275"/>
        <v/>
      </c>
      <c r="F1190" s="82" t="str">
        <f t="shared" si="276"/>
        <v/>
      </c>
      <c r="G1190" s="127"/>
      <c r="H1190" s="75" t="str">
        <f t="shared" si="277"/>
        <v/>
      </c>
      <c r="I1190" s="127"/>
      <c r="J1190" s="75" t="str">
        <f t="shared" si="282"/>
        <v/>
      </c>
      <c r="K1190" s="127"/>
      <c r="L1190" s="31">
        <v>1185</v>
      </c>
      <c r="M1190" s="31">
        <f t="shared" si="283"/>
        <v>396</v>
      </c>
      <c r="N1190" s="31">
        <f t="shared" si="278"/>
        <v>0</v>
      </c>
      <c r="O1190" s="31" t="str">
        <f>IF(LEN(Q1190)=0,"",DEC2HEX(MOD(HEX2DEC(INDEX(Assembler!$D$13:$D$512,M1190))+N1190,65536),4))</f>
        <v/>
      </c>
      <c r="P1190" s="78" t="str">
        <f t="shared" si="279"/>
        <v/>
      </c>
      <c r="Q1190" s="31" t="str">
        <f>INDEX(Assembler!$E$13:$G$512,M1190,N1190+1)</f>
        <v/>
      </c>
      <c r="R1190" s="81"/>
      <c r="S1190" s="31" t="str">
        <f t="shared" si="280"/>
        <v/>
      </c>
      <c r="T1190" s="31">
        <f t="shared" si="284"/>
        <v>1</v>
      </c>
      <c r="U1190" s="31" t="str">
        <f t="shared" si="272"/>
        <v/>
      </c>
      <c r="V1190" s="31" t="str">
        <f t="shared" si="273"/>
        <v/>
      </c>
      <c r="W1190" s="31" t="str">
        <f>IF(LEN(U1190)=0,"",SUM(T$5:T1190))</f>
        <v/>
      </c>
      <c r="X1190" s="31" t="str">
        <f t="shared" si="274"/>
        <v/>
      </c>
      <c r="Y1190" s="31" t="str">
        <f t="shared" si="281"/>
        <v/>
      </c>
    </row>
    <row r="1191" spans="1:25" x14ac:dyDescent="0.2">
      <c r="A1191" s="127"/>
      <c r="B1191" s="82" t="str">
        <f t="shared" si="270"/>
        <v/>
      </c>
      <c r="C1191" s="82" t="str">
        <f t="shared" si="271"/>
        <v/>
      </c>
      <c r="D1191" s="127"/>
      <c r="E1191" s="82" t="str">
        <f t="shared" si="275"/>
        <v/>
      </c>
      <c r="F1191" s="82" t="str">
        <f t="shared" si="276"/>
        <v/>
      </c>
      <c r="G1191" s="127"/>
      <c r="H1191" s="75" t="str">
        <f t="shared" si="277"/>
        <v/>
      </c>
      <c r="I1191" s="127"/>
      <c r="J1191" s="75" t="str">
        <f t="shared" si="282"/>
        <v/>
      </c>
      <c r="K1191" s="127"/>
      <c r="L1191" s="31">
        <v>1186</v>
      </c>
      <c r="M1191" s="31">
        <f t="shared" si="283"/>
        <v>396</v>
      </c>
      <c r="N1191" s="31">
        <f t="shared" si="278"/>
        <v>1</v>
      </c>
      <c r="O1191" s="31" t="str">
        <f>IF(LEN(Q1191)=0,"",DEC2HEX(MOD(HEX2DEC(INDEX(Assembler!$D$13:$D$512,M1191))+N1191,65536),4))</f>
        <v/>
      </c>
      <c r="P1191" s="78" t="str">
        <f t="shared" si="279"/>
        <v/>
      </c>
      <c r="Q1191" s="31" t="str">
        <f>INDEX(Assembler!$E$13:$G$512,M1191,N1191+1)</f>
        <v/>
      </c>
      <c r="R1191" s="81"/>
      <c r="S1191" s="31" t="str">
        <f t="shared" si="280"/>
        <v/>
      </c>
      <c r="T1191" s="31">
        <f t="shared" si="284"/>
        <v>1</v>
      </c>
      <c r="U1191" s="31" t="str">
        <f t="shared" si="272"/>
        <v/>
      </c>
      <c r="V1191" s="31" t="str">
        <f t="shared" si="273"/>
        <v/>
      </c>
      <c r="W1191" s="31" t="str">
        <f>IF(LEN(U1191)=0,"",SUM(T$5:T1191))</f>
        <v/>
      </c>
      <c r="X1191" s="31" t="str">
        <f t="shared" si="274"/>
        <v/>
      </c>
      <c r="Y1191" s="31" t="str">
        <f t="shared" si="281"/>
        <v/>
      </c>
    </row>
    <row r="1192" spans="1:25" x14ac:dyDescent="0.2">
      <c r="A1192" s="127"/>
      <c r="B1192" s="82" t="str">
        <f t="shared" si="270"/>
        <v/>
      </c>
      <c r="C1192" s="82" t="str">
        <f t="shared" si="271"/>
        <v/>
      </c>
      <c r="D1192" s="127"/>
      <c r="E1192" s="82" t="str">
        <f t="shared" si="275"/>
        <v/>
      </c>
      <c r="F1192" s="82" t="str">
        <f t="shared" si="276"/>
        <v/>
      </c>
      <c r="G1192" s="127"/>
      <c r="H1192" s="75" t="str">
        <f t="shared" si="277"/>
        <v/>
      </c>
      <c r="I1192" s="127"/>
      <c r="J1192" s="75" t="str">
        <f t="shared" si="282"/>
        <v/>
      </c>
      <c r="K1192" s="127"/>
      <c r="L1192" s="31">
        <v>1187</v>
      </c>
      <c r="M1192" s="31">
        <f t="shared" si="283"/>
        <v>396</v>
      </c>
      <c r="N1192" s="31">
        <f t="shared" si="278"/>
        <v>2</v>
      </c>
      <c r="O1192" s="31" t="str">
        <f>IF(LEN(Q1192)=0,"",DEC2HEX(MOD(HEX2DEC(INDEX(Assembler!$D$13:$D$512,M1192))+N1192,65536),4))</f>
        <v/>
      </c>
      <c r="P1192" s="78" t="str">
        <f t="shared" si="279"/>
        <v/>
      </c>
      <c r="Q1192" s="31" t="str">
        <f>INDEX(Assembler!$E$13:$G$512,M1192,N1192+1)</f>
        <v/>
      </c>
      <c r="R1192" s="81"/>
      <c r="S1192" s="31" t="str">
        <f t="shared" si="280"/>
        <v/>
      </c>
      <c r="T1192" s="31">
        <f t="shared" si="284"/>
        <v>1</v>
      </c>
      <c r="U1192" s="31" t="str">
        <f t="shared" si="272"/>
        <v/>
      </c>
      <c r="V1192" s="31" t="str">
        <f t="shared" si="273"/>
        <v/>
      </c>
      <c r="W1192" s="31" t="str">
        <f>IF(LEN(U1192)=0,"",SUM(T$5:T1192))</f>
        <v/>
      </c>
      <c r="X1192" s="31" t="str">
        <f t="shared" si="274"/>
        <v/>
      </c>
      <c r="Y1192" s="31" t="str">
        <f t="shared" si="281"/>
        <v/>
      </c>
    </row>
    <row r="1193" spans="1:25" x14ac:dyDescent="0.2">
      <c r="A1193" s="127"/>
      <c r="B1193" s="82" t="str">
        <f t="shared" si="270"/>
        <v/>
      </c>
      <c r="C1193" s="82" t="str">
        <f t="shared" si="271"/>
        <v/>
      </c>
      <c r="D1193" s="127"/>
      <c r="E1193" s="82" t="str">
        <f t="shared" si="275"/>
        <v/>
      </c>
      <c r="F1193" s="82" t="str">
        <f t="shared" si="276"/>
        <v/>
      </c>
      <c r="G1193" s="127"/>
      <c r="H1193" s="75" t="str">
        <f t="shared" si="277"/>
        <v/>
      </c>
      <c r="I1193" s="127"/>
      <c r="J1193" s="75" t="str">
        <f t="shared" si="282"/>
        <v/>
      </c>
      <c r="K1193" s="127"/>
      <c r="L1193" s="31">
        <v>1188</v>
      </c>
      <c r="M1193" s="31">
        <f t="shared" si="283"/>
        <v>397</v>
      </c>
      <c r="N1193" s="31">
        <f t="shared" si="278"/>
        <v>0</v>
      </c>
      <c r="O1193" s="31" t="str">
        <f>IF(LEN(Q1193)=0,"",DEC2HEX(MOD(HEX2DEC(INDEX(Assembler!$D$13:$D$512,M1193))+N1193,65536),4))</f>
        <v/>
      </c>
      <c r="P1193" s="78" t="str">
        <f t="shared" si="279"/>
        <v/>
      </c>
      <c r="Q1193" s="31" t="str">
        <f>INDEX(Assembler!$E$13:$G$512,M1193,N1193+1)</f>
        <v/>
      </c>
      <c r="R1193" s="81"/>
      <c r="S1193" s="31" t="str">
        <f t="shared" si="280"/>
        <v/>
      </c>
      <c r="T1193" s="31">
        <f t="shared" si="284"/>
        <v>1</v>
      </c>
      <c r="U1193" s="31" t="str">
        <f t="shared" si="272"/>
        <v/>
      </c>
      <c r="V1193" s="31" t="str">
        <f t="shared" si="273"/>
        <v/>
      </c>
      <c r="W1193" s="31" t="str">
        <f>IF(LEN(U1193)=0,"",SUM(T$5:T1193))</f>
        <v/>
      </c>
      <c r="X1193" s="31" t="str">
        <f t="shared" si="274"/>
        <v/>
      </c>
      <c r="Y1193" s="31" t="str">
        <f t="shared" si="281"/>
        <v/>
      </c>
    </row>
    <row r="1194" spans="1:25" x14ac:dyDescent="0.2">
      <c r="A1194" s="127"/>
      <c r="B1194" s="82" t="str">
        <f t="shared" si="270"/>
        <v/>
      </c>
      <c r="C1194" s="82" t="str">
        <f t="shared" si="271"/>
        <v/>
      </c>
      <c r="D1194" s="127"/>
      <c r="E1194" s="82" t="str">
        <f t="shared" si="275"/>
        <v/>
      </c>
      <c r="F1194" s="82" t="str">
        <f t="shared" si="276"/>
        <v/>
      </c>
      <c r="G1194" s="127"/>
      <c r="H1194" s="75" t="str">
        <f t="shared" si="277"/>
        <v/>
      </c>
      <c r="I1194" s="127"/>
      <c r="J1194" s="75" t="str">
        <f t="shared" si="282"/>
        <v/>
      </c>
      <c r="K1194" s="127"/>
      <c r="L1194" s="31">
        <v>1189</v>
      </c>
      <c r="M1194" s="31">
        <f t="shared" si="283"/>
        <v>397</v>
      </c>
      <c r="N1194" s="31">
        <f t="shared" si="278"/>
        <v>1</v>
      </c>
      <c r="O1194" s="31" t="str">
        <f>IF(LEN(Q1194)=0,"",DEC2HEX(MOD(HEX2DEC(INDEX(Assembler!$D$13:$D$512,M1194))+N1194,65536),4))</f>
        <v/>
      </c>
      <c r="P1194" s="78" t="str">
        <f t="shared" si="279"/>
        <v/>
      </c>
      <c r="Q1194" s="31" t="str">
        <f>INDEX(Assembler!$E$13:$G$512,M1194,N1194+1)</f>
        <v/>
      </c>
      <c r="R1194" s="81"/>
      <c r="S1194" s="31" t="str">
        <f t="shared" si="280"/>
        <v/>
      </c>
      <c r="T1194" s="31">
        <f t="shared" si="284"/>
        <v>1</v>
      </c>
      <c r="U1194" s="31" t="str">
        <f t="shared" si="272"/>
        <v/>
      </c>
      <c r="V1194" s="31" t="str">
        <f t="shared" si="273"/>
        <v/>
      </c>
      <c r="W1194" s="31" t="str">
        <f>IF(LEN(U1194)=0,"",SUM(T$5:T1194))</f>
        <v/>
      </c>
      <c r="X1194" s="31" t="str">
        <f t="shared" si="274"/>
        <v/>
      </c>
      <c r="Y1194" s="31" t="str">
        <f t="shared" si="281"/>
        <v/>
      </c>
    </row>
    <row r="1195" spans="1:25" x14ac:dyDescent="0.2">
      <c r="A1195" s="127"/>
      <c r="B1195" s="82" t="str">
        <f t="shared" si="270"/>
        <v/>
      </c>
      <c r="C1195" s="82" t="str">
        <f t="shared" si="271"/>
        <v/>
      </c>
      <c r="D1195" s="127"/>
      <c r="E1195" s="82" t="str">
        <f t="shared" si="275"/>
        <v/>
      </c>
      <c r="F1195" s="82" t="str">
        <f t="shared" si="276"/>
        <v/>
      </c>
      <c r="G1195" s="127"/>
      <c r="H1195" s="75" t="str">
        <f t="shared" si="277"/>
        <v/>
      </c>
      <c r="I1195" s="127"/>
      <c r="J1195" s="75" t="str">
        <f t="shared" si="282"/>
        <v/>
      </c>
      <c r="K1195" s="127"/>
      <c r="L1195" s="31">
        <v>1190</v>
      </c>
      <c r="M1195" s="31">
        <f t="shared" si="283"/>
        <v>397</v>
      </c>
      <c r="N1195" s="31">
        <f t="shared" si="278"/>
        <v>2</v>
      </c>
      <c r="O1195" s="31" t="str">
        <f>IF(LEN(Q1195)=0,"",DEC2HEX(MOD(HEX2DEC(INDEX(Assembler!$D$13:$D$512,M1195))+N1195,65536),4))</f>
        <v/>
      </c>
      <c r="P1195" s="78" t="str">
        <f t="shared" si="279"/>
        <v/>
      </c>
      <c r="Q1195" s="31" t="str">
        <f>INDEX(Assembler!$E$13:$G$512,M1195,N1195+1)</f>
        <v/>
      </c>
      <c r="R1195" s="81"/>
      <c r="S1195" s="31" t="str">
        <f t="shared" si="280"/>
        <v/>
      </c>
      <c r="T1195" s="31">
        <f t="shared" si="284"/>
        <v>1</v>
      </c>
      <c r="U1195" s="31" t="str">
        <f t="shared" si="272"/>
        <v/>
      </c>
      <c r="V1195" s="31" t="str">
        <f t="shared" si="273"/>
        <v/>
      </c>
      <c r="W1195" s="31" t="str">
        <f>IF(LEN(U1195)=0,"",SUM(T$5:T1195))</f>
        <v/>
      </c>
      <c r="X1195" s="31" t="str">
        <f t="shared" si="274"/>
        <v/>
      </c>
      <c r="Y1195" s="31" t="str">
        <f t="shared" si="281"/>
        <v/>
      </c>
    </row>
    <row r="1196" spans="1:25" x14ac:dyDescent="0.2">
      <c r="A1196" s="127"/>
      <c r="B1196" s="82" t="str">
        <f t="shared" si="270"/>
        <v/>
      </c>
      <c r="C1196" s="82" t="str">
        <f t="shared" si="271"/>
        <v/>
      </c>
      <c r="D1196" s="127"/>
      <c r="E1196" s="82" t="str">
        <f t="shared" si="275"/>
        <v/>
      </c>
      <c r="F1196" s="82" t="str">
        <f t="shared" si="276"/>
        <v/>
      </c>
      <c r="G1196" s="127"/>
      <c r="H1196" s="75" t="str">
        <f t="shared" si="277"/>
        <v/>
      </c>
      <c r="I1196" s="127"/>
      <c r="J1196" s="75" t="str">
        <f t="shared" si="282"/>
        <v/>
      </c>
      <c r="K1196" s="127"/>
      <c r="L1196" s="31">
        <v>1191</v>
      </c>
      <c r="M1196" s="31">
        <f t="shared" si="283"/>
        <v>398</v>
      </c>
      <c r="N1196" s="31">
        <f t="shared" si="278"/>
        <v>0</v>
      </c>
      <c r="O1196" s="31" t="str">
        <f>IF(LEN(Q1196)=0,"",DEC2HEX(MOD(HEX2DEC(INDEX(Assembler!$D$13:$D$512,M1196))+N1196,65536),4))</f>
        <v/>
      </c>
      <c r="P1196" s="78" t="str">
        <f t="shared" si="279"/>
        <v/>
      </c>
      <c r="Q1196" s="31" t="str">
        <f>INDEX(Assembler!$E$13:$G$512,M1196,N1196+1)</f>
        <v/>
      </c>
      <c r="R1196" s="81"/>
      <c r="S1196" s="31" t="str">
        <f t="shared" si="280"/>
        <v/>
      </c>
      <c r="T1196" s="31">
        <f t="shared" si="284"/>
        <v>1</v>
      </c>
      <c r="U1196" s="31" t="str">
        <f t="shared" si="272"/>
        <v/>
      </c>
      <c r="V1196" s="31" t="str">
        <f t="shared" si="273"/>
        <v/>
      </c>
      <c r="W1196" s="31" t="str">
        <f>IF(LEN(U1196)=0,"",SUM(T$5:T1196))</f>
        <v/>
      </c>
      <c r="X1196" s="31" t="str">
        <f t="shared" si="274"/>
        <v/>
      </c>
      <c r="Y1196" s="31" t="str">
        <f t="shared" si="281"/>
        <v/>
      </c>
    </row>
    <row r="1197" spans="1:25" x14ac:dyDescent="0.2">
      <c r="A1197" s="127"/>
      <c r="B1197" s="82" t="str">
        <f t="shared" si="270"/>
        <v/>
      </c>
      <c r="C1197" s="82" t="str">
        <f t="shared" si="271"/>
        <v/>
      </c>
      <c r="D1197" s="127"/>
      <c r="E1197" s="82" t="str">
        <f t="shared" si="275"/>
        <v/>
      </c>
      <c r="F1197" s="82" t="str">
        <f t="shared" si="276"/>
        <v/>
      </c>
      <c r="G1197" s="127"/>
      <c r="H1197" s="75" t="str">
        <f t="shared" si="277"/>
        <v/>
      </c>
      <c r="I1197" s="127"/>
      <c r="J1197" s="75" t="str">
        <f t="shared" si="282"/>
        <v/>
      </c>
      <c r="K1197" s="127"/>
      <c r="L1197" s="31">
        <v>1192</v>
      </c>
      <c r="M1197" s="31">
        <f t="shared" si="283"/>
        <v>398</v>
      </c>
      <c r="N1197" s="31">
        <f t="shared" si="278"/>
        <v>1</v>
      </c>
      <c r="O1197" s="31" t="str">
        <f>IF(LEN(Q1197)=0,"",DEC2HEX(MOD(HEX2DEC(INDEX(Assembler!$D$13:$D$512,M1197))+N1197,65536),4))</f>
        <v/>
      </c>
      <c r="P1197" s="78" t="str">
        <f t="shared" si="279"/>
        <v/>
      </c>
      <c r="Q1197" s="31" t="str">
        <f>INDEX(Assembler!$E$13:$G$512,M1197,N1197+1)</f>
        <v/>
      </c>
      <c r="R1197" s="81"/>
      <c r="S1197" s="31" t="str">
        <f t="shared" si="280"/>
        <v/>
      </c>
      <c r="T1197" s="31">
        <f t="shared" si="284"/>
        <v>1</v>
      </c>
      <c r="U1197" s="31" t="str">
        <f t="shared" si="272"/>
        <v/>
      </c>
      <c r="V1197" s="31" t="str">
        <f t="shared" si="273"/>
        <v/>
      </c>
      <c r="W1197" s="31" t="str">
        <f>IF(LEN(U1197)=0,"",SUM(T$5:T1197))</f>
        <v/>
      </c>
      <c r="X1197" s="31" t="str">
        <f t="shared" si="274"/>
        <v/>
      </c>
      <c r="Y1197" s="31" t="str">
        <f t="shared" si="281"/>
        <v/>
      </c>
    </row>
    <row r="1198" spans="1:25" x14ac:dyDescent="0.2">
      <c r="A1198" s="127"/>
      <c r="B1198" s="82" t="str">
        <f t="shared" si="270"/>
        <v/>
      </c>
      <c r="C1198" s="82" t="str">
        <f t="shared" si="271"/>
        <v/>
      </c>
      <c r="D1198" s="127"/>
      <c r="E1198" s="82" t="str">
        <f t="shared" si="275"/>
        <v/>
      </c>
      <c r="F1198" s="82" t="str">
        <f t="shared" si="276"/>
        <v/>
      </c>
      <c r="G1198" s="127"/>
      <c r="H1198" s="75" t="str">
        <f t="shared" si="277"/>
        <v/>
      </c>
      <c r="I1198" s="127"/>
      <c r="J1198" s="75" t="str">
        <f t="shared" si="282"/>
        <v/>
      </c>
      <c r="K1198" s="127"/>
      <c r="L1198" s="31">
        <v>1193</v>
      </c>
      <c r="M1198" s="31">
        <f t="shared" si="283"/>
        <v>398</v>
      </c>
      <c r="N1198" s="31">
        <f t="shared" si="278"/>
        <v>2</v>
      </c>
      <c r="O1198" s="31" t="str">
        <f>IF(LEN(Q1198)=0,"",DEC2HEX(MOD(HEX2DEC(INDEX(Assembler!$D$13:$D$512,M1198))+N1198,65536),4))</f>
        <v/>
      </c>
      <c r="P1198" s="78" t="str">
        <f t="shared" si="279"/>
        <v/>
      </c>
      <c r="Q1198" s="31" t="str">
        <f>INDEX(Assembler!$E$13:$G$512,M1198,N1198+1)</f>
        <v/>
      </c>
      <c r="R1198" s="81"/>
      <c r="S1198" s="31" t="str">
        <f t="shared" si="280"/>
        <v/>
      </c>
      <c r="T1198" s="31">
        <f t="shared" si="284"/>
        <v>1</v>
      </c>
      <c r="U1198" s="31" t="str">
        <f t="shared" si="272"/>
        <v/>
      </c>
      <c r="V1198" s="31" t="str">
        <f t="shared" si="273"/>
        <v/>
      </c>
      <c r="W1198" s="31" t="str">
        <f>IF(LEN(U1198)=0,"",SUM(T$5:T1198))</f>
        <v/>
      </c>
      <c r="X1198" s="31" t="str">
        <f t="shared" si="274"/>
        <v/>
      </c>
      <c r="Y1198" s="31" t="str">
        <f t="shared" si="281"/>
        <v/>
      </c>
    </row>
    <row r="1199" spans="1:25" x14ac:dyDescent="0.2">
      <c r="A1199" s="127"/>
      <c r="B1199" s="82" t="str">
        <f t="shared" si="270"/>
        <v/>
      </c>
      <c r="C1199" s="82" t="str">
        <f t="shared" si="271"/>
        <v/>
      </c>
      <c r="D1199" s="127"/>
      <c r="E1199" s="82" t="str">
        <f t="shared" si="275"/>
        <v/>
      </c>
      <c r="F1199" s="82" t="str">
        <f t="shared" si="276"/>
        <v/>
      </c>
      <c r="G1199" s="127"/>
      <c r="H1199" s="75" t="str">
        <f t="shared" si="277"/>
        <v/>
      </c>
      <c r="I1199" s="127"/>
      <c r="J1199" s="75" t="str">
        <f t="shared" si="282"/>
        <v/>
      </c>
      <c r="K1199" s="127"/>
      <c r="L1199" s="31">
        <v>1194</v>
      </c>
      <c r="M1199" s="31">
        <f t="shared" si="283"/>
        <v>399</v>
      </c>
      <c r="N1199" s="31">
        <f t="shared" si="278"/>
        <v>0</v>
      </c>
      <c r="O1199" s="31" t="str">
        <f>IF(LEN(Q1199)=0,"",DEC2HEX(MOD(HEX2DEC(INDEX(Assembler!$D$13:$D$512,M1199))+N1199,65536),4))</f>
        <v/>
      </c>
      <c r="P1199" s="78" t="str">
        <f t="shared" si="279"/>
        <v/>
      </c>
      <c r="Q1199" s="31" t="str">
        <f>INDEX(Assembler!$E$13:$G$512,M1199,N1199+1)</f>
        <v/>
      </c>
      <c r="R1199" s="81"/>
      <c r="S1199" s="31" t="str">
        <f t="shared" si="280"/>
        <v/>
      </c>
      <c r="T1199" s="31">
        <f t="shared" si="284"/>
        <v>1</v>
      </c>
      <c r="U1199" s="31" t="str">
        <f t="shared" si="272"/>
        <v/>
      </c>
      <c r="V1199" s="31" t="str">
        <f t="shared" si="273"/>
        <v/>
      </c>
      <c r="W1199" s="31" t="str">
        <f>IF(LEN(U1199)=0,"",SUM(T$5:T1199))</f>
        <v/>
      </c>
      <c r="X1199" s="31" t="str">
        <f t="shared" si="274"/>
        <v/>
      </c>
      <c r="Y1199" s="31" t="str">
        <f t="shared" si="281"/>
        <v/>
      </c>
    </row>
    <row r="1200" spans="1:25" x14ac:dyDescent="0.2">
      <c r="A1200" s="127"/>
      <c r="B1200" s="82" t="str">
        <f t="shared" si="270"/>
        <v/>
      </c>
      <c r="C1200" s="82" t="str">
        <f t="shared" si="271"/>
        <v/>
      </c>
      <c r="D1200" s="127"/>
      <c r="E1200" s="82" t="str">
        <f t="shared" si="275"/>
        <v/>
      </c>
      <c r="F1200" s="82" t="str">
        <f t="shared" si="276"/>
        <v/>
      </c>
      <c r="G1200" s="127"/>
      <c r="H1200" s="75" t="str">
        <f t="shared" si="277"/>
        <v/>
      </c>
      <c r="I1200" s="127"/>
      <c r="J1200" s="75" t="str">
        <f t="shared" si="282"/>
        <v/>
      </c>
      <c r="K1200" s="127"/>
      <c r="L1200" s="31">
        <v>1195</v>
      </c>
      <c r="M1200" s="31">
        <f t="shared" si="283"/>
        <v>399</v>
      </c>
      <c r="N1200" s="31">
        <f t="shared" si="278"/>
        <v>1</v>
      </c>
      <c r="O1200" s="31" t="str">
        <f>IF(LEN(Q1200)=0,"",DEC2HEX(MOD(HEX2DEC(INDEX(Assembler!$D$13:$D$512,M1200))+N1200,65536),4))</f>
        <v/>
      </c>
      <c r="P1200" s="78" t="str">
        <f t="shared" si="279"/>
        <v/>
      </c>
      <c r="Q1200" s="31" t="str">
        <f>INDEX(Assembler!$E$13:$G$512,M1200,N1200+1)</f>
        <v/>
      </c>
      <c r="R1200" s="81"/>
      <c r="S1200" s="31" t="str">
        <f t="shared" si="280"/>
        <v/>
      </c>
      <c r="T1200" s="31">
        <f t="shared" si="284"/>
        <v>1</v>
      </c>
      <c r="U1200" s="31" t="str">
        <f t="shared" si="272"/>
        <v/>
      </c>
      <c r="V1200" s="31" t="str">
        <f t="shared" si="273"/>
        <v/>
      </c>
      <c r="W1200" s="31" t="str">
        <f>IF(LEN(U1200)=0,"",SUM(T$5:T1200))</f>
        <v/>
      </c>
      <c r="X1200" s="31" t="str">
        <f t="shared" si="274"/>
        <v/>
      </c>
      <c r="Y1200" s="31" t="str">
        <f t="shared" si="281"/>
        <v/>
      </c>
    </row>
    <row r="1201" spans="1:25" x14ac:dyDescent="0.2">
      <c r="A1201" s="127"/>
      <c r="B1201" s="82" t="str">
        <f t="shared" si="270"/>
        <v/>
      </c>
      <c r="C1201" s="82" t="str">
        <f t="shared" si="271"/>
        <v/>
      </c>
      <c r="D1201" s="127"/>
      <c r="E1201" s="82" t="str">
        <f t="shared" si="275"/>
        <v/>
      </c>
      <c r="F1201" s="82" t="str">
        <f t="shared" si="276"/>
        <v/>
      </c>
      <c r="G1201" s="127"/>
      <c r="H1201" s="75" t="str">
        <f t="shared" si="277"/>
        <v/>
      </c>
      <c r="I1201" s="127"/>
      <c r="J1201" s="75" t="str">
        <f t="shared" si="282"/>
        <v/>
      </c>
      <c r="K1201" s="127"/>
      <c r="L1201" s="31">
        <v>1196</v>
      </c>
      <c r="M1201" s="31">
        <f t="shared" si="283"/>
        <v>399</v>
      </c>
      <c r="N1201" s="31">
        <f t="shared" si="278"/>
        <v>2</v>
      </c>
      <c r="O1201" s="31" t="str">
        <f>IF(LEN(Q1201)=0,"",DEC2HEX(MOD(HEX2DEC(INDEX(Assembler!$D$13:$D$512,M1201))+N1201,65536),4))</f>
        <v/>
      </c>
      <c r="P1201" s="78" t="str">
        <f t="shared" si="279"/>
        <v/>
      </c>
      <c r="Q1201" s="31" t="str">
        <f>INDEX(Assembler!$E$13:$G$512,M1201,N1201+1)</f>
        <v/>
      </c>
      <c r="R1201" s="81"/>
      <c r="S1201" s="31" t="str">
        <f t="shared" si="280"/>
        <v/>
      </c>
      <c r="T1201" s="31">
        <f t="shared" si="284"/>
        <v>1</v>
      </c>
      <c r="U1201" s="31" t="str">
        <f t="shared" si="272"/>
        <v/>
      </c>
      <c r="V1201" s="31" t="str">
        <f t="shared" si="273"/>
        <v/>
      </c>
      <c r="W1201" s="31" t="str">
        <f>IF(LEN(U1201)=0,"",SUM(T$5:T1201))</f>
        <v/>
      </c>
      <c r="X1201" s="31" t="str">
        <f t="shared" si="274"/>
        <v/>
      </c>
      <c r="Y1201" s="31" t="str">
        <f t="shared" si="281"/>
        <v/>
      </c>
    </row>
    <row r="1202" spans="1:25" x14ac:dyDescent="0.2">
      <c r="A1202" s="127"/>
      <c r="B1202" s="82" t="str">
        <f t="shared" si="270"/>
        <v/>
      </c>
      <c r="C1202" s="82" t="str">
        <f t="shared" si="271"/>
        <v/>
      </c>
      <c r="D1202" s="127"/>
      <c r="E1202" s="82" t="str">
        <f t="shared" si="275"/>
        <v/>
      </c>
      <c r="F1202" s="82" t="str">
        <f t="shared" si="276"/>
        <v/>
      </c>
      <c r="G1202" s="127"/>
      <c r="H1202" s="75" t="str">
        <f t="shared" si="277"/>
        <v/>
      </c>
      <c r="I1202" s="127"/>
      <c r="J1202" s="75" t="str">
        <f t="shared" si="282"/>
        <v/>
      </c>
      <c r="K1202" s="127"/>
      <c r="L1202" s="31">
        <v>1197</v>
      </c>
      <c r="M1202" s="31">
        <f t="shared" si="283"/>
        <v>400</v>
      </c>
      <c r="N1202" s="31">
        <f t="shared" si="278"/>
        <v>0</v>
      </c>
      <c r="O1202" s="31" t="str">
        <f>IF(LEN(Q1202)=0,"",DEC2HEX(MOD(HEX2DEC(INDEX(Assembler!$D$13:$D$512,M1202))+N1202,65536),4))</f>
        <v/>
      </c>
      <c r="P1202" s="78" t="str">
        <f t="shared" si="279"/>
        <v/>
      </c>
      <c r="Q1202" s="31" t="str">
        <f>INDEX(Assembler!$E$13:$G$512,M1202,N1202+1)</f>
        <v/>
      </c>
      <c r="R1202" s="81"/>
      <c r="S1202" s="31" t="str">
        <f t="shared" si="280"/>
        <v/>
      </c>
      <c r="T1202" s="31">
        <f t="shared" si="284"/>
        <v>1</v>
      </c>
      <c r="U1202" s="31" t="str">
        <f t="shared" si="272"/>
        <v/>
      </c>
      <c r="V1202" s="31" t="str">
        <f t="shared" si="273"/>
        <v/>
      </c>
      <c r="W1202" s="31" t="str">
        <f>IF(LEN(U1202)=0,"",SUM(T$5:T1202))</f>
        <v/>
      </c>
      <c r="X1202" s="31" t="str">
        <f t="shared" si="274"/>
        <v/>
      </c>
      <c r="Y1202" s="31" t="str">
        <f t="shared" si="281"/>
        <v/>
      </c>
    </row>
    <row r="1203" spans="1:25" x14ac:dyDescent="0.2">
      <c r="A1203" s="127"/>
      <c r="B1203" s="82" t="str">
        <f t="shared" si="270"/>
        <v/>
      </c>
      <c r="C1203" s="82" t="str">
        <f t="shared" si="271"/>
        <v/>
      </c>
      <c r="D1203" s="127"/>
      <c r="E1203" s="82" t="str">
        <f t="shared" si="275"/>
        <v/>
      </c>
      <c r="F1203" s="82" t="str">
        <f t="shared" si="276"/>
        <v/>
      </c>
      <c r="G1203" s="127"/>
      <c r="H1203" s="75" t="str">
        <f t="shared" si="277"/>
        <v/>
      </c>
      <c r="I1203" s="127"/>
      <c r="J1203" s="75" t="str">
        <f t="shared" si="282"/>
        <v/>
      </c>
      <c r="K1203" s="127"/>
      <c r="L1203" s="31">
        <v>1198</v>
      </c>
      <c r="M1203" s="31">
        <f t="shared" si="283"/>
        <v>400</v>
      </c>
      <c r="N1203" s="31">
        <f t="shared" si="278"/>
        <v>1</v>
      </c>
      <c r="O1203" s="31" t="str">
        <f>IF(LEN(Q1203)=0,"",DEC2HEX(MOD(HEX2DEC(INDEX(Assembler!$D$13:$D$512,M1203))+N1203,65536),4))</f>
        <v/>
      </c>
      <c r="P1203" s="78" t="str">
        <f t="shared" si="279"/>
        <v/>
      </c>
      <c r="Q1203" s="31" t="str">
        <f>INDEX(Assembler!$E$13:$G$512,M1203,N1203+1)</f>
        <v/>
      </c>
      <c r="R1203" s="81"/>
      <c r="S1203" s="31" t="str">
        <f t="shared" si="280"/>
        <v/>
      </c>
      <c r="T1203" s="31">
        <f t="shared" si="284"/>
        <v>1</v>
      </c>
      <c r="U1203" s="31" t="str">
        <f t="shared" si="272"/>
        <v/>
      </c>
      <c r="V1203" s="31" t="str">
        <f t="shared" si="273"/>
        <v/>
      </c>
      <c r="W1203" s="31" t="str">
        <f>IF(LEN(U1203)=0,"",SUM(T$5:T1203))</f>
        <v/>
      </c>
      <c r="X1203" s="31" t="str">
        <f t="shared" si="274"/>
        <v/>
      </c>
      <c r="Y1203" s="31" t="str">
        <f t="shared" si="281"/>
        <v/>
      </c>
    </row>
    <row r="1204" spans="1:25" x14ac:dyDescent="0.2">
      <c r="A1204" s="127"/>
      <c r="B1204" s="82" t="str">
        <f t="shared" si="270"/>
        <v/>
      </c>
      <c r="C1204" s="82" t="str">
        <f t="shared" si="271"/>
        <v/>
      </c>
      <c r="D1204" s="127"/>
      <c r="E1204" s="82" t="str">
        <f t="shared" si="275"/>
        <v/>
      </c>
      <c r="F1204" s="82" t="str">
        <f t="shared" si="276"/>
        <v/>
      </c>
      <c r="G1204" s="127"/>
      <c r="H1204" s="75" t="str">
        <f t="shared" si="277"/>
        <v/>
      </c>
      <c r="I1204" s="127"/>
      <c r="J1204" s="75" t="str">
        <f t="shared" si="282"/>
        <v/>
      </c>
      <c r="K1204" s="127"/>
      <c r="L1204" s="31">
        <v>1199</v>
      </c>
      <c r="M1204" s="31">
        <f t="shared" si="283"/>
        <v>400</v>
      </c>
      <c r="N1204" s="31">
        <f t="shared" si="278"/>
        <v>2</v>
      </c>
      <c r="O1204" s="31" t="str">
        <f>IF(LEN(Q1204)=0,"",DEC2HEX(MOD(HEX2DEC(INDEX(Assembler!$D$13:$D$512,M1204))+N1204,65536),4))</f>
        <v/>
      </c>
      <c r="P1204" s="78" t="str">
        <f t="shared" si="279"/>
        <v/>
      </c>
      <c r="Q1204" s="31" t="str">
        <f>INDEX(Assembler!$E$13:$G$512,M1204,N1204+1)</f>
        <v/>
      </c>
      <c r="R1204" s="81"/>
      <c r="S1204" s="31" t="str">
        <f t="shared" si="280"/>
        <v/>
      </c>
      <c r="T1204" s="31">
        <f t="shared" si="284"/>
        <v>1</v>
      </c>
      <c r="U1204" s="31" t="str">
        <f t="shared" si="272"/>
        <v/>
      </c>
      <c r="V1204" s="31" t="str">
        <f t="shared" si="273"/>
        <v/>
      </c>
      <c r="W1204" s="31" t="str">
        <f>IF(LEN(U1204)=0,"",SUM(T$5:T1204))</f>
        <v/>
      </c>
      <c r="X1204" s="31" t="str">
        <f t="shared" si="274"/>
        <v/>
      </c>
      <c r="Y1204" s="31" t="str">
        <f t="shared" si="281"/>
        <v/>
      </c>
    </row>
    <row r="1205" spans="1:25" x14ac:dyDescent="0.2">
      <c r="A1205" s="127"/>
      <c r="B1205" s="82" t="str">
        <f t="shared" si="270"/>
        <v/>
      </c>
      <c r="C1205" s="82" t="str">
        <f t="shared" si="271"/>
        <v/>
      </c>
      <c r="D1205" s="127"/>
      <c r="E1205" s="82" t="str">
        <f t="shared" si="275"/>
        <v/>
      </c>
      <c r="F1205" s="82" t="str">
        <f t="shared" si="276"/>
        <v/>
      </c>
      <c r="G1205" s="127"/>
      <c r="H1205" s="75" t="str">
        <f t="shared" si="277"/>
        <v/>
      </c>
      <c r="I1205" s="127"/>
      <c r="J1205" s="75" t="str">
        <f t="shared" si="282"/>
        <v/>
      </c>
      <c r="K1205" s="127"/>
      <c r="L1205" s="31">
        <v>1200</v>
      </c>
      <c r="M1205" s="31">
        <f t="shared" si="283"/>
        <v>401</v>
      </c>
      <c r="N1205" s="31">
        <f t="shared" si="278"/>
        <v>0</v>
      </c>
      <c r="O1205" s="31" t="str">
        <f>IF(LEN(Q1205)=0,"",DEC2HEX(MOD(HEX2DEC(INDEX(Assembler!$D$13:$D$512,M1205))+N1205,65536),4))</f>
        <v/>
      </c>
      <c r="P1205" s="78" t="str">
        <f t="shared" si="279"/>
        <v/>
      </c>
      <c r="Q1205" s="31" t="str">
        <f>INDEX(Assembler!$E$13:$G$512,M1205,N1205+1)</f>
        <v/>
      </c>
      <c r="R1205" s="81"/>
      <c r="S1205" s="31" t="str">
        <f t="shared" si="280"/>
        <v/>
      </c>
      <c r="T1205" s="31">
        <f t="shared" si="284"/>
        <v>1</v>
      </c>
      <c r="U1205" s="31" t="str">
        <f t="shared" si="272"/>
        <v/>
      </c>
      <c r="V1205" s="31" t="str">
        <f t="shared" si="273"/>
        <v/>
      </c>
      <c r="W1205" s="31" t="str">
        <f>IF(LEN(U1205)=0,"",SUM(T$5:T1205))</f>
        <v/>
      </c>
      <c r="X1205" s="31" t="str">
        <f t="shared" si="274"/>
        <v/>
      </c>
      <c r="Y1205" s="31" t="str">
        <f t="shared" si="281"/>
        <v/>
      </c>
    </row>
    <row r="1206" spans="1:25" x14ac:dyDescent="0.2">
      <c r="A1206" s="127"/>
      <c r="B1206" s="82" t="str">
        <f t="shared" si="270"/>
        <v/>
      </c>
      <c r="C1206" s="82" t="str">
        <f t="shared" si="271"/>
        <v/>
      </c>
      <c r="D1206" s="127"/>
      <c r="E1206" s="82" t="str">
        <f t="shared" si="275"/>
        <v/>
      </c>
      <c r="F1206" s="82" t="str">
        <f t="shared" si="276"/>
        <v/>
      </c>
      <c r="G1206" s="127"/>
      <c r="H1206" s="75" t="str">
        <f t="shared" si="277"/>
        <v/>
      </c>
      <c r="I1206" s="127"/>
      <c r="J1206" s="75" t="str">
        <f t="shared" si="282"/>
        <v/>
      </c>
      <c r="K1206" s="127"/>
      <c r="L1206" s="31">
        <v>1201</v>
      </c>
      <c r="M1206" s="31">
        <f t="shared" si="283"/>
        <v>401</v>
      </c>
      <c r="N1206" s="31">
        <f t="shared" si="278"/>
        <v>1</v>
      </c>
      <c r="O1206" s="31" t="str">
        <f>IF(LEN(Q1206)=0,"",DEC2HEX(MOD(HEX2DEC(INDEX(Assembler!$D$13:$D$512,M1206))+N1206,65536),4))</f>
        <v/>
      </c>
      <c r="P1206" s="78" t="str">
        <f t="shared" si="279"/>
        <v/>
      </c>
      <c r="Q1206" s="31" t="str">
        <f>INDEX(Assembler!$E$13:$G$512,M1206,N1206+1)</f>
        <v/>
      </c>
      <c r="R1206" s="81"/>
      <c r="S1206" s="31" t="str">
        <f t="shared" si="280"/>
        <v/>
      </c>
      <c r="T1206" s="31">
        <f t="shared" si="284"/>
        <v>1</v>
      </c>
      <c r="U1206" s="31" t="str">
        <f t="shared" si="272"/>
        <v/>
      </c>
      <c r="V1206" s="31" t="str">
        <f t="shared" si="273"/>
        <v/>
      </c>
      <c r="W1206" s="31" t="str">
        <f>IF(LEN(U1206)=0,"",SUM(T$5:T1206))</f>
        <v/>
      </c>
      <c r="X1206" s="31" t="str">
        <f t="shared" si="274"/>
        <v/>
      </c>
      <c r="Y1206" s="31" t="str">
        <f t="shared" si="281"/>
        <v/>
      </c>
    </row>
    <row r="1207" spans="1:25" x14ac:dyDescent="0.2">
      <c r="A1207" s="127"/>
      <c r="B1207" s="82" t="str">
        <f t="shared" si="270"/>
        <v/>
      </c>
      <c r="C1207" s="82" t="str">
        <f t="shared" si="271"/>
        <v/>
      </c>
      <c r="D1207" s="127"/>
      <c r="E1207" s="82" t="str">
        <f t="shared" si="275"/>
        <v/>
      </c>
      <c r="F1207" s="82" t="str">
        <f t="shared" si="276"/>
        <v/>
      </c>
      <c r="G1207" s="127"/>
      <c r="H1207" s="75" t="str">
        <f t="shared" si="277"/>
        <v/>
      </c>
      <c r="I1207" s="127"/>
      <c r="J1207" s="75" t="str">
        <f t="shared" si="282"/>
        <v/>
      </c>
      <c r="K1207" s="127"/>
      <c r="L1207" s="31">
        <v>1202</v>
      </c>
      <c r="M1207" s="31">
        <f t="shared" si="283"/>
        <v>401</v>
      </c>
      <c r="N1207" s="31">
        <f t="shared" si="278"/>
        <v>2</v>
      </c>
      <c r="O1207" s="31" t="str">
        <f>IF(LEN(Q1207)=0,"",DEC2HEX(MOD(HEX2DEC(INDEX(Assembler!$D$13:$D$512,M1207))+N1207,65536),4))</f>
        <v/>
      </c>
      <c r="P1207" s="78" t="str">
        <f t="shared" si="279"/>
        <v/>
      </c>
      <c r="Q1207" s="31" t="str">
        <f>INDEX(Assembler!$E$13:$G$512,M1207,N1207+1)</f>
        <v/>
      </c>
      <c r="R1207" s="81"/>
      <c r="S1207" s="31" t="str">
        <f t="shared" si="280"/>
        <v/>
      </c>
      <c r="T1207" s="31">
        <f t="shared" si="284"/>
        <v>1</v>
      </c>
      <c r="U1207" s="31" t="str">
        <f t="shared" si="272"/>
        <v/>
      </c>
      <c r="V1207" s="31" t="str">
        <f t="shared" si="273"/>
        <v/>
      </c>
      <c r="W1207" s="31" t="str">
        <f>IF(LEN(U1207)=0,"",SUM(T$5:T1207))</f>
        <v/>
      </c>
      <c r="X1207" s="31" t="str">
        <f t="shared" si="274"/>
        <v/>
      </c>
      <c r="Y1207" s="31" t="str">
        <f t="shared" si="281"/>
        <v/>
      </c>
    </row>
    <row r="1208" spans="1:25" x14ac:dyDescent="0.2">
      <c r="A1208" s="127"/>
      <c r="B1208" s="82" t="str">
        <f t="shared" si="270"/>
        <v/>
      </c>
      <c r="C1208" s="82" t="str">
        <f t="shared" si="271"/>
        <v/>
      </c>
      <c r="D1208" s="127"/>
      <c r="E1208" s="82" t="str">
        <f t="shared" si="275"/>
        <v/>
      </c>
      <c r="F1208" s="82" t="str">
        <f t="shared" si="276"/>
        <v/>
      </c>
      <c r="G1208" s="127"/>
      <c r="H1208" s="75" t="str">
        <f t="shared" si="277"/>
        <v/>
      </c>
      <c r="I1208" s="127"/>
      <c r="J1208" s="75" t="str">
        <f t="shared" si="282"/>
        <v/>
      </c>
      <c r="K1208" s="127"/>
      <c r="L1208" s="31">
        <v>1203</v>
      </c>
      <c r="M1208" s="31">
        <f t="shared" si="283"/>
        <v>402</v>
      </c>
      <c r="N1208" s="31">
        <f t="shared" si="278"/>
        <v>0</v>
      </c>
      <c r="O1208" s="31" t="str">
        <f>IF(LEN(Q1208)=0,"",DEC2HEX(MOD(HEX2DEC(INDEX(Assembler!$D$13:$D$512,M1208))+N1208,65536),4))</f>
        <v/>
      </c>
      <c r="P1208" s="78" t="str">
        <f t="shared" si="279"/>
        <v/>
      </c>
      <c r="Q1208" s="31" t="str">
        <f>INDEX(Assembler!$E$13:$G$512,M1208,N1208+1)</f>
        <v/>
      </c>
      <c r="R1208" s="81"/>
      <c r="S1208" s="31" t="str">
        <f t="shared" si="280"/>
        <v/>
      </c>
      <c r="T1208" s="31">
        <f t="shared" si="284"/>
        <v>1</v>
      </c>
      <c r="U1208" s="31" t="str">
        <f t="shared" si="272"/>
        <v/>
      </c>
      <c r="V1208" s="31" t="str">
        <f t="shared" si="273"/>
        <v/>
      </c>
      <c r="W1208" s="31" t="str">
        <f>IF(LEN(U1208)=0,"",SUM(T$5:T1208))</f>
        <v/>
      </c>
      <c r="X1208" s="31" t="str">
        <f t="shared" si="274"/>
        <v/>
      </c>
      <c r="Y1208" s="31" t="str">
        <f t="shared" si="281"/>
        <v/>
      </c>
    </row>
    <row r="1209" spans="1:25" x14ac:dyDescent="0.2">
      <c r="A1209" s="127"/>
      <c r="B1209" s="82" t="str">
        <f t="shared" si="270"/>
        <v/>
      </c>
      <c r="C1209" s="82" t="str">
        <f t="shared" si="271"/>
        <v/>
      </c>
      <c r="D1209" s="127"/>
      <c r="E1209" s="82" t="str">
        <f t="shared" si="275"/>
        <v/>
      </c>
      <c r="F1209" s="82" t="str">
        <f t="shared" si="276"/>
        <v/>
      </c>
      <c r="G1209" s="127"/>
      <c r="H1209" s="75" t="str">
        <f t="shared" si="277"/>
        <v/>
      </c>
      <c r="I1209" s="127"/>
      <c r="J1209" s="75" t="str">
        <f t="shared" si="282"/>
        <v/>
      </c>
      <c r="K1209" s="127"/>
      <c r="L1209" s="31">
        <v>1204</v>
      </c>
      <c r="M1209" s="31">
        <f t="shared" si="283"/>
        <v>402</v>
      </c>
      <c r="N1209" s="31">
        <f t="shared" si="278"/>
        <v>1</v>
      </c>
      <c r="O1209" s="31" t="str">
        <f>IF(LEN(Q1209)=0,"",DEC2HEX(MOD(HEX2DEC(INDEX(Assembler!$D$13:$D$512,M1209))+N1209,65536),4))</f>
        <v/>
      </c>
      <c r="P1209" s="78" t="str">
        <f t="shared" si="279"/>
        <v/>
      </c>
      <c r="Q1209" s="31" t="str">
        <f>INDEX(Assembler!$E$13:$G$512,M1209,N1209+1)</f>
        <v/>
      </c>
      <c r="R1209" s="81"/>
      <c r="S1209" s="31" t="str">
        <f t="shared" si="280"/>
        <v/>
      </c>
      <c r="T1209" s="31">
        <f t="shared" si="284"/>
        <v>1</v>
      </c>
      <c r="U1209" s="31" t="str">
        <f t="shared" si="272"/>
        <v/>
      </c>
      <c r="V1209" s="31" t="str">
        <f t="shared" si="273"/>
        <v/>
      </c>
      <c r="W1209" s="31" t="str">
        <f>IF(LEN(U1209)=0,"",SUM(T$5:T1209))</f>
        <v/>
      </c>
      <c r="X1209" s="31" t="str">
        <f t="shared" si="274"/>
        <v/>
      </c>
      <c r="Y1209" s="31" t="str">
        <f t="shared" si="281"/>
        <v/>
      </c>
    </row>
    <row r="1210" spans="1:25" x14ac:dyDescent="0.2">
      <c r="A1210" s="127"/>
      <c r="B1210" s="82" t="str">
        <f t="shared" si="270"/>
        <v/>
      </c>
      <c r="C1210" s="82" t="str">
        <f t="shared" si="271"/>
        <v/>
      </c>
      <c r="D1210" s="127"/>
      <c r="E1210" s="82" t="str">
        <f t="shared" si="275"/>
        <v/>
      </c>
      <c r="F1210" s="82" t="str">
        <f t="shared" si="276"/>
        <v/>
      </c>
      <c r="G1210" s="127"/>
      <c r="H1210" s="75" t="str">
        <f t="shared" si="277"/>
        <v/>
      </c>
      <c r="I1210" s="127"/>
      <c r="J1210" s="75" t="str">
        <f t="shared" si="282"/>
        <v/>
      </c>
      <c r="K1210" s="127"/>
      <c r="L1210" s="31">
        <v>1205</v>
      </c>
      <c r="M1210" s="31">
        <f t="shared" si="283"/>
        <v>402</v>
      </c>
      <c r="N1210" s="31">
        <f t="shared" si="278"/>
        <v>2</v>
      </c>
      <c r="O1210" s="31" t="str">
        <f>IF(LEN(Q1210)=0,"",DEC2HEX(MOD(HEX2DEC(INDEX(Assembler!$D$13:$D$512,M1210))+N1210,65536),4))</f>
        <v/>
      </c>
      <c r="P1210" s="78" t="str">
        <f t="shared" si="279"/>
        <v/>
      </c>
      <c r="Q1210" s="31" t="str">
        <f>INDEX(Assembler!$E$13:$G$512,M1210,N1210+1)</f>
        <v/>
      </c>
      <c r="R1210" s="81"/>
      <c r="S1210" s="31" t="str">
        <f t="shared" si="280"/>
        <v/>
      </c>
      <c r="T1210" s="31">
        <f t="shared" si="284"/>
        <v>1</v>
      </c>
      <c r="U1210" s="31" t="str">
        <f t="shared" si="272"/>
        <v/>
      </c>
      <c r="V1210" s="31" t="str">
        <f t="shared" si="273"/>
        <v/>
      </c>
      <c r="W1210" s="31" t="str">
        <f>IF(LEN(U1210)=0,"",SUM(T$5:T1210))</f>
        <v/>
      </c>
      <c r="X1210" s="31" t="str">
        <f t="shared" si="274"/>
        <v/>
      </c>
      <c r="Y1210" s="31" t="str">
        <f t="shared" si="281"/>
        <v/>
      </c>
    </row>
    <row r="1211" spans="1:25" x14ac:dyDescent="0.2">
      <c r="A1211" s="127"/>
      <c r="B1211" s="82" t="str">
        <f t="shared" si="270"/>
        <v/>
      </c>
      <c r="C1211" s="82" t="str">
        <f t="shared" si="271"/>
        <v/>
      </c>
      <c r="D1211" s="127"/>
      <c r="E1211" s="82" t="str">
        <f t="shared" si="275"/>
        <v/>
      </c>
      <c r="F1211" s="82" t="str">
        <f t="shared" si="276"/>
        <v/>
      </c>
      <c r="G1211" s="127"/>
      <c r="H1211" s="75" t="str">
        <f t="shared" si="277"/>
        <v/>
      </c>
      <c r="I1211" s="127"/>
      <c r="J1211" s="75" t="str">
        <f t="shared" si="282"/>
        <v/>
      </c>
      <c r="K1211" s="127"/>
      <c r="L1211" s="31">
        <v>1206</v>
      </c>
      <c r="M1211" s="31">
        <f t="shared" si="283"/>
        <v>403</v>
      </c>
      <c r="N1211" s="31">
        <f t="shared" si="278"/>
        <v>0</v>
      </c>
      <c r="O1211" s="31" t="str">
        <f>IF(LEN(Q1211)=0,"",DEC2HEX(MOD(HEX2DEC(INDEX(Assembler!$D$13:$D$512,M1211))+N1211,65536),4))</f>
        <v/>
      </c>
      <c r="P1211" s="78" t="str">
        <f t="shared" si="279"/>
        <v/>
      </c>
      <c r="Q1211" s="31" t="str">
        <f>INDEX(Assembler!$E$13:$G$512,M1211,N1211+1)</f>
        <v/>
      </c>
      <c r="R1211" s="81"/>
      <c r="S1211" s="31" t="str">
        <f t="shared" si="280"/>
        <v/>
      </c>
      <c r="T1211" s="31">
        <f t="shared" si="284"/>
        <v>1</v>
      </c>
      <c r="U1211" s="31" t="str">
        <f t="shared" si="272"/>
        <v/>
      </c>
      <c r="V1211" s="31" t="str">
        <f t="shared" si="273"/>
        <v/>
      </c>
      <c r="W1211" s="31" t="str">
        <f>IF(LEN(U1211)=0,"",SUM(T$5:T1211))</f>
        <v/>
      </c>
      <c r="X1211" s="31" t="str">
        <f t="shared" si="274"/>
        <v/>
      </c>
      <c r="Y1211" s="31" t="str">
        <f t="shared" si="281"/>
        <v/>
      </c>
    </row>
    <row r="1212" spans="1:25" x14ac:dyDescent="0.2">
      <c r="A1212" s="127"/>
      <c r="B1212" s="82" t="str">
        <f t="shared" si="270"/>
        <v/>
      </c>
      <c r="C1212" s="82" t="str">
        <f t="shared" si="271"/>
        <v/>
      </c>
      <c r="D1212" s="127"/>
      <c r="E1212" s="82" t="str">
        <f t="shared" si="275"/>
        <v/>
      </c>
      <c r="F1212" s="82" t="str">
        <f t="shared" si="276"/>
        <v/>
      </c>
      <c r="G1212" s="127"/>
      <c r="H1212" s="75" t="str">
        <f t="shared" si="277"/>
        <v/>
      </c>
      <c r="I1212" s="127"/>
      <c r="J1212" s="75" t="str">
        <f t="shared" si="282"/>
        <v/>
      </c>
      <c r="K1212" s="127"/>
      <c r="L1212" s="31">
        <v>1207</v>
      </c>
      <c r="M1212" s="31">
        <f t="shared" si="283"/>
        <v>403</v>
      </c>
      <c r="N1212" s="31">
        <f t="shared" si="278"/>
        <v>1</v>
      </c>
      <c r="O1212" s="31" t="str">
        <f>IF(LEN(Q1212)=0,"",DEC2HEX(MOD(HEX2DEC(INDEX(Assembler!$D$13:$D$512,M1212))+N1212,65536),4))</f>
        <v/>
      </c>
      <c r="P1212" s="78" t="str">
        <f t="shared" si="279"/>
        <v/>
      </c>
      <c r="Q1212" s="31" t="str">
        <f>INDEX(Assembler!$E$13:$G$512,M1212,N1212+1)</f>
        <v/>
      </c>
      <c r="R1212" s="81"/>
      <c r="S1212" s="31" t="str">
        <f t="shared" si="280"/>
        <v/>
      </c>
      <c r="T1212" s="31">
        <f t="shared" si="284"/>
        <v>1</v>
      </c>
      <c r="U1212" s="31" t="str">
        <f t="shared" si="272"/>
        <v/>
      </c>
      <c r="V1212" s="31" t="str">
        <f t="shared" si="273"/>
        <v/>
      </c>
      <c r="W1212" s="31" t="str">
        <f>IF(LEN(U1212)=0,"",SUM(T$5:T1212))</f>
        <v/>
      </c>
      <c r="X1212" s="31" t="str">
        <f t="shared" si="274"/>
        <v/>
      </c>
      <c r="Y1212" s="31" t="str">
        <f t="shared" si="281"/>
        <v/>
      </c>
    </row>
    <row r="1213" spans="1:25" x14ac:dyDescent="0.2">
      <c r="A1213" s="127"/>
      <c r="B1213" s="82" t="str">
        <f t="shared" si="270"/>
        <v/>
      </c>
      <c r="C1213" s="82" t="str">
        <f t="shared" si="271"/>
        <v/>
      </c>
      <c r="D1213" s="127"/>
      <c r="E1213" s="82" t="str">
        <f t="shared" si="275"/>
        <v/>
      </c>
      <c r="F1213" s="82" t="str">
        <f t="shared" si="276"/>
        <v/>
      </c>
      <c r="G1213" s="127"/>
      <c r="H1213" s="75" t="str">
        <f t="shared" si="277"/>
        <v/>
      </c>
      <c r="I1213" s="127"/>
      <c r="J1213" s="75" t="str">
        <f t="shared" si="282"/>
        <v/>
      </c>
      <c r="K1213" s="127"/>
      <c r="L1213" s="31">
        <v>1208</v>
      </c>
      <c r="M1213" s="31">
        <f t="shared" si="283"/>
        <v>403</v>
      </c>
      <c r="N1213" s="31">
        <f t="shared" si="278"/>
        <v>2</v>
      </c>
      <c r="O1213" s="31" t="str">
        <f>IF(LEN(Q1213)=0,"",DEC2HEX(MOD(HEX2DEC(INDEX(Assembler!$D$13:$D$512,M1213))+N1213,65536),4))</f>
        <v/>
      </c>
      <c r="P1213" s="78" t="str">
        <f t="shared" si="279"/>
        <v/>
      </c>
      <c r="Q1213" s="31" t="str">
        <f>INDEX(Assembler!$E$13:$G$512,M1213,N1213+1)</f>
        <v/>
      </c>
      <c r="R1213" s="81"/>
      <c r="S1213" s="31" t="str">
        <f t="shared" si="280"/>
        <v/>
      </c>
      <c r="T1213" s="31">
        <f t="shared" si="284"/>
        <v>1</v>
      </c>
      <c r="U1213" s="31" t="str">
        <f t="shared" si="272"/>
        <v/>
      </c>
      <c r="V1213" s="31" t="str">
        <f t="shared" si="273"/>
        <v/>
      </c>
      <c r="W1213" s="31" t="str">
        <f>IF(LEN(U1213)=0,"",SUM(T$5:T1213))</f>
        <v/>
      </c>
      <c r="X1213" s="31" t="str">
        <f t="shared" si="274"/>
        <v/>
      </c>
      <c r="Y1213" s="31" t="str">
        <f t="shared" si="281"/>
        <v/>
      </c>
    </row>
    <row r="1214" spans="1:25" x14ac:dyDescent="0.2">
      <c r="A1214" s="127"/>
      <c r="B1214" s="82" t="str">
        <f t="shared" si="270"/>
        <v/>
      </c>
      <c r="C1214" s="82" t="str">
        <f t="shared" si="271"/>
        <v/>
      </c>
      <c r="D1214" s="127"/>
      <c r="E1214" s="82" t="str">
        <f t="shared" si="275"/>
        <v/>
      </c>
      <c r="F1214" s="82" t="str">
        <f t="shared" si="276"/>
        <v/>
      </c>
      <c r="G1214" s="127"/>
      <c r="H1214" s="75" t="str">
        <f t="shared" si="277"/>
        <v/>
      </c>
      <c r="I1214" s="127"/>
      <c r="J1214" s="75" t="str">
        <f t="shared" si="282"/>
        <v/>
      </c>
      <c r="K1214" s="127"/>
      <c r="L1214" s="31">
        <v>1209</v>
      </c>
      <c r="M1214" s="31">
        <f t="shared" si="283"/>
        <v>404</v>
      </c>
      <c r="N1214" s="31">
        <f t="shared" si="278"/>
        <v>0</v>
      </c>
      <c r="O1214" s="31" t="str">
        <f>IF(LEN(Q1214)=0,"",DEC2HEX(MOD(HEX2DEC(INDEX(Assembler!$D$13:$D$512,M1214))+N1214,65536),4))</f>
        <v/>
      </c>
      <c r="P1214" s="78" t="str">
        <f t="shared" si="279"/>
        <v/>
      </c>
      <c r="Q1214" s="31" t="str">
        <f>INDEX(Assembler!$E$13:$G$512,M1214,N1214+1)</f>
        <v/>
      </c>
      <c r="R1214" s="81"/>
      <c r="S1214" s="31" t="str">
        <f t="shared" si="280"/>
        <v/>
      </c>
      <c r="T1214" s="31">
        <f t="shared" si="284"/>
        <v>1</v>
      </c>
      <c r="U1214" s="31" t="str">
        <f t="shared" si="272"/>
        <v/>
      </c>
      <c r="V1214" s="31" t="str">
        <f t="shared" si="273"/>
        <v/>
      </c>
      <c r="W1214" s="31" t="str">
        <f>IF(LEN(U1214)=0,"",SUM(T$5:T1214))</f>
        <v/>
      </c>
      <c r="X1214" s="31" t="str">
        <f t="shared" si="274"/>
        <v/>
      </c>
      <c r="Y1214" s="31" t="str">
        <f t="shared" si="281"/>
        <v/>
      </c>
    </row>
    <row r="1215" spans="1:25" x14ac:dyDescent="0.2">
      <c r="A1215" s="127"/>
      <c r="B1215" s="82" t="str">
        <f t="shared" si="270"/>
        <v/>
      </c>
      <c r="C1215" s="82" t="str">
        <f t="shared" si="271"/>
        <v/>
      </c>
      <c r="D1215" s="127"/>
      <c r="E1215" s="82" t="str">
        <f t="shared" si="275"/>
        <v/>
      </c>
      <c r="F1215" s="82" t="str">
        <f t="shared" si="276"/>
        <v/>
      </c>
      <c r="G1215" s="127"/>
      <c r="H1215" s="75" t="str">
        <f t="shared" si="277"/>
        <v/>
      </c>
      <c r="I1215" s="127"/>
      <c r="J1215" s="75" t="str">
        <f t="shared" si="282"/>
        <v/>
      </c>
      <c r="K1215" s="127"/>
      <c r="L1215" s="31">
        <v>1210</v>
      </c>
      <c r="M1215" s="31">
        <f t="shared" si="283"/>
        <v>404</v>
      </c>
      <c r="N1215" s="31">
        <f t="shared" si="278"/>
        <v>1</v>
      </c>
      <c r="O1215" s="31" t="str">
        <f>IF(LEN(Q1215)=0,"",DEC2HEX(MOD(HEX2DEC(INDEX(Assembler!$D$13:$D$512,M1215))+N1215,65536),4))</f>
        <v/>
      </c>
      <c r="P1215" s="78" t="str">
        <f t="shared" si="279"/>
        <v/>
      </c>
      <c r="Q1215" s="31" t="str">
        <f>INDEX(Assembler!$E$13:$G$512,M1215,N1215+1)</f>
        <v/>
      </c>
      <c r="R1215" s="81"/>
      <c r="S1215" s="31" t="str">
        <f t="shared" si="280"/>
        <v/>
      </c>
      <c r="T1215" s="31">
        <f t="shared" si="284"/>
        <v>1</v>
      </c>
      <c r="U1215" s="31" t="str">
        <f t="shared" si="272"/>
        <v/>
      </c>
      <c r="V1215" s="31" t="str">
        <f t="shared" si="273"/>
        <v/>
      </c>
      <c r="W1215" s="31" t="str">
        <f>IF(LEN(U1215)=0,"",SUM(T$5:T1215))</f>
        <v/>
      </c>
      <c r="X1215" s="31" t="str">
        <f t="shared" si="274"/>
        <v/>
      </c>
      <c r="Y1215" s="31" t="str">
        <f t="shared" si="281"/>
        <v/>
      </c>
    </row>
    <row r="1216" spans="1:25" x14ac:dyDescent="0.2">
      <c r="A1216" s="127"/>
      <c r="B1216" s="82" t="str">
        <f t="shared" si="270"/>
        <v/>
      </c>
      <c r="C1216" s="82" t="str">
        <f t="shared" si="271"/>
        <v/>
      </c>
      <c r="D1216" s="127"/>
      <c r="E1216" s="82" t="str">
        <f t="shared" si="275"/>
        <v/>
      </c>
      <c r="F1216" s="82" t="str">
        <f t="shared" si="276"/>
        <v/>
      </c>
      <c r="G1216" s="127"/>
      <c r="H1216" s="75" t="str">
        <f t="shared" si="277"/>
        <v/>
      </c>
      <c r="I1216" s="127"/>
      <c r="J1216" s="75" t="str">
        <f t="shared" si="282"/>
        <v/>
      </c>
      <c r="K1216" s="127"/>
      <c r="L1216" s="31">
        <v>1211</v>
      </c>
      <c r="M1216" s="31">
        <f t="shared" si="283"/>
        <v>404</v>
      </c>
      <c r="N1216" s="31">
        <f t="shared" si="278"/>
        <v>2</v>
      </c>
      <c r="O1216" s="31" t="str">
        <f>IF(LEN(Q1216)=0,"",DEC2HEX(MOD(HEX2DEC(INDEX(Assembler!$D$13:$D$512,M1216))+N1216,65536),4))</f>
        <v/>
      </c>
      <c r="P1216" s="78" t="str">
        <f t="shared" si="279"/>
        <v/>
      </c>
      <c r="Q1216" s="31" t="str">
        <f>INDEX(Assembler!$E$13:$G$512,M1216,N1216+1)</f>
        <v/>
      </c>
      <c r="R1216" s="81"/>
      <c r="S1216" s="31" t="str">
        <f t="shared" si="280"/>
        <v/>
      </c>
      <c r="T1216" s="31">
        <f t="shared" si="284"/>
        <v>1</v>
      </c>
      <c r="U1216" s="31" t="str">
        <f t="shared" si="272"/>
        <v/>
      </c>
      <c r="V1216" s="31" t="str">
        <f t="shared" si="273"/>
        <v/>
      </c>
      <c r="W1216" s="31" t="str">
        <f>IF(LEN(U1216)=0,"",SUM(T$5:T1216))</f>
        <v/>
      </c>
      <c r="X1216" s="31" t="str">
        <f t="shared" si="274"/>
        <v/>
      </c>
      <c r="Y1216" s="31" t="str">
        <f t="shared" si="281"/>
        <v/>
      </c>
    </row>
    <row r="1217" spans="1:25" x14ac:dyDescent="0.2">
      <c r="A1217" s="127"/>
      <c r="B1217" s="82" t="str">
        <f t="shared" si="270"/>
        <v/>
      </c>
      <c r="C1217" s="82" t="str">
        <f t="shared" si="271"/>
        <v/>
      </c>
      <c r="D1217" s="127"/>
      <c r="E1217" s="82" t="str">
        <f t="shared" si="275"/>
        <v/>
      </c>
      <c r="F1217" s="82" t="str">
        <f t="shared" si="276"/>
        <v/>
      </c>
      <c r="G1217" s="127"/>
      <c r="H1217" s="75" t="str">
        <f t="shared" si="277"/>
        <v/>
      </c>
      <c r="I1217" s="127"/>
      <c r="J1217" s="75" t="str">
        <f t="shared" si="282"/>
        <v/>
      </c>
      <c r="K1217" s="127"/>
      <c r="L1217" s="31">
        <v>1212</v>
      </c>
      <c r="M1217" s="31">
        <f t="shared" si="283"/>
        <v>405</v>
      </c>
      <c r="N1217" s="31">
        <f t="shared" si="278"/>
        <v>0</v>
      </c>
      <c r="O1217" s="31" t="str">
        <f>IF(LEN(Q1217)=0,"",DEC2HEX(MOD(HEX2DEC(INDEX(Assembler!$D$13:$D$512,M1217))+N1217,65536),4))</f>
        <v/>
      </c>
      <c r="P1217" s="78" t="str">
        <f t="shared" si="279"/>
        <v/>
      </c>
      <c r="Q1217" s="31" t="str">
        <f>INDEX(Assembler!$E$13:$G$512,M1217,N1217+1)</f>
        <v/>
      </c>
      <c r="R1217" s="81"/>
      <c r="S1217" s="31" t="str">
        <f t="shared" si="280"/>
        <v/>
      </c>
      <c r="T1217" s="31">
        <f t="shared" si="284"/>
        <v>1</v>
      </c>
      <c r="U1217" s="31" t="str">
        <f t="shared" si="272"/>
        <v/>
      </c>
      <c r="V1217" s="31" t="str">
        <f t="shared" si="273"/>
        <v/>
      </c>
      <c r="W1217" s="31" t="str">
        <f>IF(LEN(U1217)=0,"",SUM(T$5:T1217))</f>
        <v/>
      </c>
      <c r="X1217" s="31" t="str">
        <f t="shared" si="274"/>
        <v/>
      </c>
      <c r="Y1217" s="31" t="str">
        <f t="shared" si="281"/>
        <v/>
      </c>
    </row>
    <row r="1218" spans="1:25" x14ac:dyDescent="0.2">
      <c r="A1218" s="127"/>
      <c r="B1218" s="82" t="str">
        <f t="shared" si="270"/>
        <v/>
      </c>
      <c r="C1218" s="82" t="str">
        <f t="shared" si="271"/>
        <v/>
      </c>
      <c r="D1218" s="127"/>
      <c r="E1218" s="82" t="str">
        <f t="shared" si="275"/>
        <v/>
      </c>
      <c r="F1218" s="82" t="str">
        <f t="shared" si="276"/>
        <v/>
      </c>
      <c r="G1218" s="127"/>
      <c r="H1218" s="75" t="str">
        <f t="shared" si="277"/>
        <v/>
      </c>
      <c r="I1218" s="127"/>
      <c r="J1218" s="75" t="str">
        <f t="shared" si="282"/>
        <v/>
      </c>
      <c r="K1218" s="127"/>
      <c r="L1218" s="31">
        <v>1213</v>
      </c>
      <c r="M1218" s="31">
        <f t="shared" si="283"/>
        <v>405</v>
      </c>
      <c r="N1218" s="31">
        <f t="shared" si="278"/>
        <v>1</v>
      </c>
      <c r="O1218" s="31" t="str">
        <f>IF(LEN(Q1218)=0,"",DEC2HEX(MOD(HEX2DEC(INDEX(Assembler!$D$13:$D$512,M1218))+N1218,65536),4))</f>
        <v/>
      </c>
      <c r="P1218" s="78" t="str">
        <f t="shared" si="279"/>
        <v/>
      </c>
      <c r="Q1218" s="31" t="str">
        <f>INDEX(Assembler!$E$13:$G$512,M1218,N1218+1)</f>
        <v/>
      </c>
      <c r="R1218" s="81"/>
      <c r="S1218" s="31" t="str">
        <f t="shared" si="280"/>
        <v/>
      </c>
      <c r="T1218" s="31">
        <f t="shared" si="284"/>
        <v>1</v>
      </c>
      <c r="U1218" s="31" t="str">
        <f t="shared" si="272"/>
        <v/>
      </c>
      <c r="V1218" s="31" t="str">
        <f t="shared" si="273"/>
        <v/>
      </c>
      <c r="W1218" s="31" t="str">
        <f>IF(LEN(U1218)=0,"",SUM(T$5:T1218))</f>
        <v/>
      </c>
      <c r="X1218" s="31" t="str">
        <f t="shared" si="274"/>
        <v/>
      </c>
      <c r="Y1218" s="31" t="str">
        <f t="shared" si="281"/>
        <v/>
      </c>
    </row>
    <row r="1219" spans="1:25" x14ac:dyDescent="0.2">
      <c r="A1219" s="127"/>
      <c r="B1219" s="82" t="str">
        <f t="shared" si="270"/>
        <v/>
      </c>
      <c r="C1219" s="82" t="str">
        <f t="shared" si="271"/>
        <v/>
      </c>
      <c r="D1219" s="127"/>
      <c r="E1219" s="82" t="str">
        <f t="shared" si="275"/>
        <v/>
      </c>
      <c r="F1219" s="82" t="str">
        <f t="shared" si="276"/>
        <v/>
      </c>
      <c r="G1219" s="127"/>
      <c r="H1219" s="75" t="str">
        <f t="shared" si="277"/>
        <v/>
      </c>
      <c r="I1219" s="127"/>
      <c r="J1219" s="75" t="str">
        <f t="shared" si="282"/>
        <v/>
      </c>
      <c r="K1219" s="127"/>
      <c r="L1219" s="31">
        <v>1214</v>
      </c>
      <c r="M1219" s="31">
        <f t="shared" si="283"/>
        <v>405</v>
      </c>
      <c r="N1219" s="31">
        <f t="shared" si="278"/>
        <v>2</v>
      </c>
      <c r="O1219" s="31" t="str">
        <f>IF(LEN(Q1219)=0,"",DEC2HEX(MOD(HEX2DEC(INDEX(Assembler!$D$13:$D$512,M1219))+N1219,65536),4))</f>
        <v/>
      </c>
      <c r="P1219" s="78" t="str">
        <f t="shared" si="279"/>
        <v/>
      </c>
      <c r="Q1219" s="31" t="str">
        <f>INDEX(Assembler!$E$13:$G$512,M1219,N1219+1)</f>
        <v/>
      </c>
      <c r="R1219" s="81"/>
      <c r="S1219" s="31" t="str">
        <f t="shared" si="280"/>
        <v/>
      </c>
      <c r="T1219" s="31">
        <f t="shared" si="284"/>
        <v>1</v>
      </c>
      <c r="U1219" s="31" t="str">
        <f t="shared" si="272"/>
        <v/>
      </c>
      <c r="V1219" s="31" t="str">
        <f t="shared" si="273"/>
        <v/>
      </c>
      <c r="W1219" s="31" t="str">
        <f>IF(LEN(U1219)=0,"",SUM(T$5:T1219))</f>
        <v/>
      </c>
      <c r="X1219" s="31" t="str">
        <f t="shared" si="274"/>
        <v/>
      </c>
      <c r="Y1219" s="31" t="str">
        <f t="shared" si="281"/>
        <v/>
      </c>
    </row>
    <row r="1220" spans="1:25" x14ac:dyDescent="0.2">
      <c r="A1220" s="127"/>
      <c r="B1220" s="82" t="str">
        <f t="shared" si="270"/>
        <v/>
      </c>
      <c r="C1220" s="82" t="str">
        <f t="shared" si="271"/>
        <v/>
      </c>
      <c r="D1220" s="127"/>
      <c r="E1220" s="82" t="str">
        <f t="shared" si="275"/>
        <v/>
      </c>
      <c r="F1220" s="82" t="str">
        <f t="shared" si="276"/>
        <v/>
      </c>
      <c r="G1220" s="127"/>
      <c r="H1220" s="75" t="str">
        <f t="shared" si="277"/>
        <v/>
      </c>
      <c r="I1220" s="127"/>
      <c r="J1220" s="75" t="str">
        <f t="shared" si="282"/>
        <v/>
      </c>
      <c r="K1220" s="127"/>
      <c r="L1220" s="31">
        <v>1215</v>
      </c>
      <c r="M1220" s="31">
        <f t="shared" si="283"/>
        <v>406</v>
      </c>
      <c r="N1220" s="31">
        <f t="shared" si="278"/>
        <v>0</v>
      </c>
      <c r="O1220" s="31" t="str">
        <f>IF(LEN(Q1220)=0,"",DEC2HEX(MOD(HEX2DEC(INDEX(Assembler!$D$13:$D$512,M1220))+N1220,65536),4))</f>
        <v/>
      </c>
      <c r="P1220" s="78" t="str">
        <f t="shared" si="279"/>
        <v/>
      </c>
      <c r="Q1220" s="31" t="str">
        <f>INDEX(Assembler!$E$13:$G$512,M1220,N1220+1)</f>
        <v/>
      </c>
      <c r="R1220" s="81"/>
      <c r="S1220" s="31" t="str">
        <f t="shared" si="280"/>
        <v/>
      </c>
      <c r="T1220" s="31">
        <f t="shared" si="284"/>
        <v>1</v>
      </c>
      <c r="U1220" s="31" t="str">
        <f t="shared" si="272"/>
        <v/>
      </c>
      <c r="V1220" s="31" t="str">
        <f t="shared" si="273"/>
        <v/>
      </c>
      <c r="W1220" s="31" t="str">
        <f>IF(LEN(U1220)=0,"",SUM(T$5:T1220))</f>
        <v/>
      </c>
      <c r="X1220" s="31" t="str">
        <f t="shared" si="274"/>
        <v/>
      </c>
      <c r="Y1220" s="31" t="str">
        <f t="shared" si="281"/>
        <v/>
      </c>
    </row>
    <row r="1221" spans="1:25" x14ac:dyDescent="0.2">
      <c r="A1221" s="127"/>
      <c r="B1221" s="82" t="str">
        <f t="shared" ref="B1221:B1284" si="285">IF(LEN(S1221)=0,"",DEC2HEX(S1221,4))</f>
        <v/>
      </c>
      <c r="C1221" s="82" t="str">
        <f t="shared" ref="C1221:C1284" si="286">IF(LEN(B1221)=0,"",VLOOKUP(B1221,$O$5:$Q$1494,3,0))</f>
        <v/>
      </c>
      <c r="D1221" s="127"/>
      <c r="E1221" s="82" t="str">
        <f t="shared" si="275"/>
        <v/>
      </c>
      <c r="F1221" s="82" t="str">
        <f t="shared" si="276"/>
        <v/>
      </c>
      <c r="G1221" s="127"/>
      <c r="H1221" s="75" t="str">
        <f t="shared" si="277"/>
        <v/>
      </c>
      <c r="I1221" s="127"/>
      <c r="J1221" s="75" t="str">
        <f t="shared" si="282"/>
        <v/>
      </c>
      <c r="K1221" s="127"/>
      <c r="L1221" s="31">
        <v>1216</v>
      </c>
      <c r="M1221" s="31">
        <f t="shared" si="283"/>
        <v>406</v>
      </c>
      <c r="N1221" s="31">
        <f t="shared" si="278"/>
        <v>1</v>
      </c>
      <c r="O1221" s="31" t="str">
        <f>IF(LEN(Q1221)=0,"",DEC2HEX(MOD(HEX2DEC(INDEX(Assembler!$D$13:$D$512,M1221))+N1221,65536),4))</f>
        <v/>
      </c>
      <c r="P1221" s="78" t="str">
        <f t="shared" si="279"/>
        <v/>
      </c>
      <c r="Q1221" s="31" t="str">
        <f>INDEX(Assembler!$E$13:$G$512,M1221,N1221+1)</f>
        <v/>
      </c>
      <c r="R1221" s="81"/>
      <c r="S1221" s="31" t="str">
        <f t="shared" si="280"/>
        <v/>
      </c>
      <c r="T1221" s="31">
        <f t="shared" si="284"/>
        <v>1</v>
      </c>
      <c r="U1221" s="31" t="str">
        <f t="shared" ref="U1221:U1284" si="287">IF(OR(LEN(S1221)=0,T1221=0),"",IF(T1222=1,1,IF(T1223=1,2,IF(T1224=1,3,IF(T1225=1,4,IF(T1226=1,5,IF(T1227=1,6,IF(T1228=1,7,IF(T1229=1,8,IF(T1230=1,9,IF(T1231=1,10,IF(T1232=1,11,IF(T1233=1,12,IF(T1234=1,13,IF(T1235=1,14,IF(T1236=1,15,16))))))))))))))))</f>
        <v/>
      </c>
      <c r="V1221" s="31" t="str">
        <f t="shared" ref="V1221:V1284" si="288">IF(OR(LEN(S1221)=0,T1221=0),"",MOD(U1221+HEX2DEC(LEFT(B1221,2))+HEX2DEC(RIGHT(B1221,2))+HEX2DEC(C1221)+IF(T1222=1,0,HEX2DEC(C1222)+IF(T1223=1,0,HEX2DEC(C1223)+IF(T1224=1,0,HEX2DEC(C1224)+IF(T1225=1,0,HEX2DEC(C1225)+IF(T1226=1,0,HEX2DEC(C1226)+IF(T1227=1,0,HEX2DEC(C1227)+IF(T1228=1,0,HEX2DEC(C1228)+IF(T1229=1,0,HEX2DEC(C1229)+IF(T1230=1,0,HEX2DEC(C1230)+IF(T1231=1,0,HEX2DEC(C1231)+IF(T1232=1,0,HEX2DEC(C1232)+IF(T1233=1,0,HEX2DEC(C1233)+IF(T1234=1,0,HEX2DEC(C1234)+IF(T1235=1,0,HEX2DEC(C1235)+IF(T1236=1,0,HEX2DEC(C1236)))))))))))))))),256))</f>
        <v/>
      </c>
      <c r="W1221" s="31" t="str">
        <f>IF(LEN(U1221)=0,"",SUM(T$5:T1221))</f>
        <v/>
      </c>
      <c r="X1221" s="31" t="str">
        <f t="shared" ref="X1221:X1284" si="289">IF(LEN(W1221)=0,"",CONCATENATE(":",DEC2HEX(U1221,2),B1221,"00",C1221,IF(U1221&gt;1,C1222,""),IF(U1221&gt;2,C1223,""),IF(U1221&gt;3,C1224,""),IF(U1221&gt;4,C1225,""),IF(U1221&gt;5,C1226,""),IF(U1221&gt;6,C1227,""),IF(U1221&gt;7,C1228,""),IF(U1221&gt;8,C1229,""),IF(U1221&gt;9,C1230,""),IF(U1221&gt;10,C1231,""),IF(U1221&gt;11,C1232,""),IF(U1221&gt;12,C1233,""),IF(U1221&gt;13,C1234,""),IF(U1221&gt;14,C1235,""),IF(U1221&gt;15,C1236,""),DEC2HEX(MOD(-V1221,256),2)))</f>
        <v/>
      </c>
      <c r="Y1221" s="31" t="str">
        <f t="shared" si="281"/>
        <v/>
      </c>
    </row>
    <row r="1222" spans="1:25" x14ac:dyDescent="0.2">
      <c r="A1222" s="127"/>
      <c r="B1222" s="82" t="str">
        <f t="shared" si="285"/>
        <v/>
      </c>
      <c r="C1222" s="82" t="str">
        <f t="shared" si="286"/>
        <v/>
      </c>
      <c r="D1222" s="127"/>
      <c r="E1222" s="82" t="str">
        <f t="shared" ref="E1222:E1285" si="290">IF(LEN(B1222)=0,"",DEC2OCT(HEX2DEC(B1222),6))</f>
        <v/>
      </c>
      <c r="F1222" s="82" t="str">
        <f t="shared" ref="F1222:F1285" si="291">IF(LEN(C1222)=0,"",DEC2OCT(HEX2DEC(C1222),3))</f>
        <v/>
      </c>
      <c r="G1222" s="127"/>
      <c r="H1222" s="75" t="str">
        <f t="shared" ref="H1222:H1285" si="292">IF(ISNA(MATCH(L1222+1,$W$5:$W$1504,0)),IF(ISNA(MATCH(L1222,$W$5:$W$1504,0)),"",":0000000000"),VLOOKUP(L1222+1,$W$5:$X$1504,2,0))</f>
        <v/>
      </c>
      <c r="I1222" s="127"/>
      <c r="J1222" s="75" t="str">
        <f t="shared" si="282"/>
        <v/>
      </c>
      <c r="K1222" s="127"/>
      <c r="L1222" s="31">
        <v>1217</v>
      </c>
      <c r="M1222" s="31">
        <f t="shared" si="283"/>
        <v>406</v>
      </c>
      <c r="N1222" s="31">
        <f t="shared" ref="N1222:N1285" si="293">MOD(L1222,3)</f>
        <v>2</v>
      </c>
      <c r="O1222" s="31" t="str">
        <f>IF(LEN(Q1222)=0,"",DEC2HEX(MOD(HEX2DEC(INDEX(Assembler!$D$13:$D$512,M1222))+N1222,65536),4))</f>
        <v/>
      </c>
      <c r="P1222" s="78" t="str">
        <f t="shared" ref="P1222:P1285" si="294">IF(LEN(O1222)=0,"",VALUE(HEX2DEC(O1222)))</f>
        <v/>
      </c>
      <c r="Q1222" s="31" t="str">
        <f>INDEX(Assembler!$E$13:$G$512,M1222,N1222+1)</f>
        <v/>
      </c>
      <c r="R1222" s="81"/>
      <c r="S1222" s="31" t="str">
        <f t="shared" ref="S1222:S1285" si="295">IF(ISNUMBER(SMALL($P$5:$P$1504,L1222+1)),SMALL($P$5:$P$1504,L1222+1),"")</f>
        <v/>
      </c>
      <c r="T1222" s="31">
        <f t="shared" si="284"/>
        <v>1</v>
      </c>
      <c r="U1222" s="31" t="str">
        <f t="shared" si="287"/>
        <v/>
      </c>
      <c r="V1222" s="31" t="str">
        <f t="shared" si="288"/>
        <v/>
      </c>
      <c r="W1222" s="31" t="str">
        <f>IF(LEN(U1222)=0,"",SUM(T$5:T1222))</f>
        <v/>
      </c>
      <c r="X1222" s="31" t="str">
        <f t="shared" si="289"/>
        <v/>
      </c>
      <c r="Y1222" s="31" t="str">
        <f t="shared" ref="Y1222:Y1285" si="296">IF(LEN(X1222)=0,"",CONCATENATE(MID(X1222,4,4),": ",MID(X1222,10,2),IF(U1222&gt;1,CONCATENATE(" ",MID(X1222,12,2)),""),IF(U1222&gt;2,CONCATENATE(" ",MID(X1222,14,2)),""),IF(U1222&gt;3,CONCATENATE(" ",MID(X1222,16,2)),""),IF(U1222&gt;4,CONCATENATE(" ",MID(X1222,18,2)),""),IF(U1222&gt;5,CONCATENATE(" ",MID(X1222,20,2)),""),IF(U1222&gt;6,CONCATENATE(" ",MID(X1222,22,2)),""),IF(U1222&gt;7,CONCATENATE(" ",MID(X1222,24,2)),""),IF(U1222&gt;8,CONCATENATE(" ",MID(X1222,26,2)),""),IF(U1222&gt;9,CONCATENATE(" ",MID(X1222,28,2)),""),IF(U1222&gt;10,CONCATENATE(" ",MID(X1222,30,2)),""),IF(U1222&gt;11,CONCATENATE(" ",MID(X1222,32,2)),""),IF(U1222&gt;12,CONCATENATE(" ",MID(X1222,34,2)),""),IF(U1222&gt;13,CONCATENATE(" ",MID(X1222,36,2)),""),IF(U1222&gt;14,CONCATENATE(" ",MID(X1222,38,2)),""),IF(U1222&gt;15,CONCATENATE(" ",MID(X1222,40,2)),"")))</f>
        <v/>
      </c>
    </row>
    <row r="1223" spans="1:25" x14ac:dyDescent="0.2">
      <c r="A1223" s="127"/>
      <c r="B1223" s="82" t="str">
        <f t="shared" si="285"/>
        <v/>
      </c>
      <c r="C1223" s="82" t="str">
        <f t="shared" si="286"/>
        <v/>
      </c>
      <c r="D1223" s="127"/>
      <c r="E1223" s="82" t="str">
        <f t="shared" si="290"/>
        <v/>
      </c>
      <c r="F1223" s="82" t="str">
        <f t="shared" si="291"/>
        <v/>
      </c>
      <c r="G1223" s="127"/>
      <c r="H1223" s="75" t="str">
        <f t="shared" si="292"/>
        <v/>
      </c>
      <c r="I1223" s="127"/>
      <c r="J1223" s="75" t="str">
        <f t="shared" ref="J1223:J1286" si="297">IF(LEN(H1222)&lt;12,"",VLOOKUP(H1222,$X$5:$Y$1504,2,0))</f>
        <v/>
      </c>
      <c r="K1223" s="127"/>
      <c r="L1223" s="31">
        <v>1218</v>
      </c>
      <c r="M1223" s="31">
        <f t="shared" ref="M1223:M1286" si="298">INT(L1223/3)+1</f>
        <v>407</v>
      </c>
      <c r="N1223" s="31">
        <f t="shared" si="293"/>
        <v>0</v>
      </c>
      <c r="O1223" s="31" t="str">
        <f>IF(LEN(Q1223)=0,"",DEC2HEX(MOD(HEX2DEC(INDEX(Assembler!$D$13:$D$512,M1223))+N1223,65536),4))</f>
        <v/>
      </c>
      <c r="P1223" s="78" t="str">
        <f t="shared" si="294"/>
        <v/>
      </c>
      <c r="Q1223" s="31" t="str">
        <f>INDEX(Assembler!$E$13:$G$512,M1223,N1223+1)</f>
        <v/>
      </c>
      <c r="R1223" s="81"/>
      <c r="S1223" s="31" t="str">
        <f t="shared" si="295"/>
        <v/>
      </c>
      <c r="T1223" s="31">
        <f t="shared" si="284"/>
        <v>1</v>
      </c>
      <c r="U1223" s="31" t="str">
        <f t="shared" si="287"/>
        <v/>
      </c>
      <c r="V1223" s="31" t="str">
        <f t="shared" si="288"/>
        <v/>
      </c>
      <c r="W1223" s="31" t="str">
        <f>IF(LEN(U1223)=0,"",SUM(T$5:T1223))</f>
        <v/>
      </c>
      <c r="X1223" s="31" t="str">
        <f t="shared" si="289"/>
        <v/>
      </c>
      <c r="Y1223" s="31" t="str">
        <f t="shared" si="296"/>
        <v/>
      </c>
    </row>
    <row r="1224" spans="1:25" x14ac:dyDescent="0.2">
      <c r="A1224" s="127"/>
      <c r="B1224" s="82" t="str">
        <f t="shared" si="285"/>
        <v/>
      </c>
      <c r="C1224" s="82" t="str">
        <f t="shared" si="286"/>
        <v/>
      </c>
      <c r="D1224" s="127"/>
      <c r="E1224" s="82" t="str">
        <f t="shared" si="290"/>
        <v/>
      </c>
      <c r="F1224" s="82" t="str">
        <f t="shared" si="291"/>
        <v/>
      </c>
      <c r="G1224" s="127"/>
      <c r="H1224" s="75" t="str">
        <f t="shared" si="292"/>
        <v/>
      </c>
      <c r="I1224" s="127"/>
      <c r="J1224" s="75" t="str">
        <f t="shared" si="297"/>
        <v/>
      </c>
      <c r="K1224" s="127"/>
      <c r="L1224" s="31">
        <v>1219</v>
      </c>
      <c r="M1224" s="31">
        <f t="shared" si="298"/>
        <v>407</v>
      </c>
      <c r="N1224" s="31">
        <f t="shared" si="293"/>
        <v>1</v>
      </c>
      <c r="O1224" s="31" t="str">
        <f>IF(LEN(Q1224)=0,"",DEC2HEX(MOD(HEX2DEC(INDEX(Assembler!$D$13:$D$512,M1224))+N1224,65536),4))</f>
        <v/>
      </c>
      <c r="P1224" s="78" t="str">
        <f t="shared" si="294"/>
        <v/>
      </c>
      <c r="Q1224" s="31" t="str">
        <f>INDEX(Assembler!$E$13:$G$512,M1224,N1224+1)</f>
        <v/>
      </c>
      <c r="R1224" s="81"/>
      <c r="S1224" s="31" t="str">
        <f t="shared" si="295"/>
        <v/>
      </c>
      <c r="T1224" s="31">
        <f t="shared" si="284"/>
        <v>1</v>
      </c>
      <c r="U1224" s="31" t="str">
        <f t="shared" si="287"/>
        <v/>
      </c>
      <c r="V1224" s="31" t="str">
        <f t="shared" si="288"/>
        <v/>
      </c>
      <c r="W1224" s="31" t="str">
        <f>IF(LEN(U1224)=0,"",SUM(T$5:T1224))</f>
        <v/>
      </c>
      <c r="X1224" s="31" t="str">
        <f t="shared" si="289"/>
        <v/>
      </c>
      <c r="Y1224" s="31" t="str">
        <f t="shared" si="296"/>
        <v/>
      </c>
    </row>
    <row r="1225" spans="1:25" x14ac:dyDescent="0.2">
      <c r="A1225" s="127"/>
      <c r="B1225" s="82" t="str">
        <f t="shared" si="285"/>
        <v/>
      </c>
      <c r="C1225" s="82" t="str">
        <f t="shared" si="286"/>
        <v/>
      </c>
      <c r="D1225" s="127"/>
      <c r="E1225" s="82" t="str">
        <f t="shared" si="290"/>
        <v/>
      </c>
      <c r="F1225" s="82" t="str">
        <f t="shared" si="291"/>
        <v/>
      </c>
      <c r="G1225" s="127"/>
      <c r="H1225" s="75" t="str">
        <f t="shared" si="292"/>
        <v/>
      </c>
      <c r="I1225" s="127"/>
      <c r="J1225" s="75" t="str">
        <f t="shared" si="297"/>
        <v/>
      </c>
      <c r="K1225" s="127"/>
      <c r="L1225" s="31">
        <v>1220</v>
      </c>
      <c r="M1225" s="31">
        <f t="shared" si="298"/>
        <v>407</v>
      </c>
      <c r="N1225" s="31">
        <f t="shared" si="293"/>
        <v>2</v>
      </c>
      <c r="O1225" s="31" t="str">
        <f>IF(LEN(Q1225)=0,"",DEC2HEX(MOD(HEX2DEC(INDEX(Assembler!$D$13:$D$512,M1225))+N1225,65536),4))</f>
        <v/>
      </c>
      <c r="P1225" s="78" t="str">
        <f t="shared" si="294"/>
        <v/>
      </c>
      <c r="Q1225" s="31" t="str">
        <f>INDEX(Assembler!$E$13:$G$512,M1225,N1225+1)</f>
        <v/>
      </c>
      <c r="R1225" s="81"/>
      <c r="S1225" s="31" t="str">
        <f t="shared" si="295"/>
        <v/>
      </c>
      <c r="T1225" s="31">
        <f t="shared" si="284"/>
        <v>1</v>
      </c>
      <c r="U1225" s="31" t="str">
        <f t="shared" si="287"/>
        <v/>
      </c>
      <c r="V1225" s="31" t="str">
        <f t="shared" si="288"/>
        <v/>
      </c>
      <c r="W1225" s="31" t="str">
        <f>IF(LEN(U1225)=0,"",SUM(T$5:T1225))</f>
        <v/>
      </c>
      <c r="X1225" s="31" t="str">
        <f t="shared" si="289"/>
        <v/>
      </c>
      <c r="Y1225" s="31" t="str">
        <f t="shared" si="296"/>
        <v/>
      </c>
    </row>
    <row r="1226" spans="1:25" x14ac:dyDescent="0.2">
      <c r="A1226" s="127"/>
      <c r="B1226" s="82" t="str">
        <f t="shared" si="285"/>
        <v/>
      </c>
      <c r="C1226" s="82" t="str">
        <f t="shared" si="286"/>
        <v/>
      </c>
      <c r="D1226" s="127"/>
      <c r="E1226" s="82" t="str">
        <f t="shared" si="290"/>
        <v/>
      </c>
      <c r="F1226" s="82" t="str">
        <f t="shared" si="291"/>
        <v/>
      </c>
      <c r="G1226" s="127"/>
      <c r="H1226" s="75" t="str">
        <f t="shared" si="292"/>
        <v/>
      </c>
      <c r="I1226" s="127"/>
      <c r="J1226" s="75" t="str">
        <f t="shared" si="297"/>
        <v/>
      </c>
      <c r="K1226" s="127"/>
      <c r="L1226" s="31">
        <v>1221</v>
      </c>
      <c r="M1226" s="31">
        <f t="shared" si="298"/>
        <v>408</v>
      </c>
      <c r="N1226" s="31">
        <f t="shared" si="293"/>
        <v>0</v>
      </c>
      <c r="O1226" s="31" t="str">
        <f>IF(LEN(Q1226)=0,"",DEC2HEX(MOD(HEX2DEC(INDEX(Assembler!$D$13:$D$512,M1226))+N1226,65536),4))</f>
        <v/>
      </c>
      <c r="P1226" s="78" t="str">
        <f t="shared" si="294"/>
        <v/>
      </c>
      <c r="Q1226" s="31" t="str">
        <f>INDEX(Assembler!$E$13:$G$512,M1226,N1226+1)</f>
        <v/>
      </c>
      <c r="R1226" s="81"/>
      <c r="S1226" s="31" t="str">
        <f t="shared" si="295"/>
        <v/>
      </c>
      <c r="T1226" s="31">
        <f t="shared" si="284"/>
        <v>1</v>
      </c>
      <c r="U1226" s="31" t="str">
        <f t="shared" si="287"/>
        <v/>
      </c>
      <c r="V1226" s="31" t="str">
        <f t="shared" si="288"/>
        <v/>
      </c>
      <c r="W1226" s="31" t="str">
        <f>IF(LEN(U1226)=0,"",SUM(T$5:T1226))</f>
        <v/>
      </c>
      <c r="X1226" s="31" t="str">
        <f t="shared" si="289"/>
        <v/>
      </c>
      <c r="Y1226" s="31" t="str">
        <f t="shared" si="296"/>
        <v/>
      </c>
    </row>
    <row r="1227" spans="1:25" x14ac:dyDescent="0.2">
      <c r="A1227" s="127"/>
      <c r="B1227" s="82" t="str">
        <f t="shared" si="285"/>
        <v/>
      </c>
      <c r="C1227" s="82" t="str">
        <f t="shared" si="286"/>
        <v/>
      </c>
      <c r="D1227" s="127"/>
      <c r="E1227" s="82" t="str">
        <f t="shared" si="290"/>
        <v/>
      </c>
      <c r="F1227" s="82" t="str">
        <f t="shared" si="291"/>
        <v/>
      </c>
      <c r="G1227" s="127"/>
      <c r="H1227" s="75" t="str">
        <f t="shared" si="292"/>
        <v/>
      </c>
      <c r="I1227" s="127"/>
      <c r="J1227" s="75" t="str">
        <f t="shared" si="297"/>
        <v/>
      </c>
      <c r="K1227" s="127"/>
      <c r="L1227" s="31">
        <v>1222</v>
      </c>
      <c r="M1227" s="31">
        <f t="shared" si="298"/>
        <v>408</v>
      </c>
      <c r="N1227" s="31">
        <f t="shared" si="293"/>
        <v>1</v>
      </c>
      <c r="O1227" s="31" t="str">
        <f>IF(LEN(Q1227)=0,"",DEC2HEX(MOD(HEX2DEC(INDEX(Assembler!$D$13:$D$512,M1227))+N1227,65536),4))</f>
        <v/>
      </c>
      <c r="P1227" s="78" t="str">
        <f t="shared" si="294"/>
        <v/>
      </c>
      <c r="Q1227" s="31" t="str">
        <f>INDEX(Assembler!$E$13:$G$512,M1227,N1227+1)</f>
        <v/>
      </c>
      <c r="R1227" s="81"/>
      <c r="S1227" s="31" t="str">
        <f t="shared" si="295"/>
        <v/>
      </c>
      <c r="T1227" s="31">
        <f t="shared" si="284"/>
        <v>1</v>
      </c>
      <c r="U1227" s="31" t="str">
        <f t="shared" si="287"/>
        <v/>
      </c>
      <c r="V1227" s="31" t="str">
        <f t="shared" si="288"/>
        <v/>
      </c>
      <c r="W1227" s="31" t="str">
        <f>IF(LEN(U1227)=0,"",SUM(T$5:T1227))</f>
        <v/>
      </c>
      <c r="X1227" s="31" t="str">
        <f t="shared" si="289"/>
        <v/>
      </c>
      <c r="Y1227" s="31" t="str">
        <f t="shared" si="296"/>
        <v/>
      </c>
    </row>
    <row r="1228" spans="1:25" x14ac:dyDescent="0.2">
      <c r="A1228" s="127"/>
      <c r="B1228" s="82" t="str">
        <f t="shared" si="285"/>
        <v/>
      </c>
      <c r="C1228" s="82" t="str">
        <f t="shared" si="286"/>
        <v/>
      </c>
      <c r="D1228" s="127"/>
      <c r="E1228" s="82" t="str">
        <f t="shared" si="290"/>
        <v/>
      </c>
      <c r="F1228" s="82" t="str">
        <f t="shared" si="291"/>
        <v/>
      </c>
      <c r="G1228" s="127"/>
      <c r="H1228" s="75" t="str">
        <f t="shared" si="292"/>
        <v/>
      </c>
      <c r="I1228" s="127"/>
      <c r="J1228" s="75" t="str">
        <f t="shared" si="297"/>
        <v/>
      </c>
      <c r="K1228" s="127"/>
      <c r="L1228" s="31">
        <v>1223</v>
      </c>
      <c r="M1228" s="31">
        <f t="shared" si="298"/>
        <v>408</v>
      </c>
      <c r="N1228" s="31">
        <f t="shared" si="293"/>
        <v>2</v>
      </c>
      <c r="O1228" s="31" t="str">
        <f>IF(LEN(Q1228)=0,"",DEC2HEX(MOD(HEX2DEC(INDEX(Assembler!$D$13:$D$512,M1228))+N1228,65536),4))</f>
        <v/>
      </c>
      <c r="P1228" s="78" t="str">
        <f t="shared" si="294"/>
        <v/>
      </c>
      <c r="Q1228" s="31" t="str">
        <f>INDEX(Assembler!$E$13:$G$512,M1228,N1228+1)</f>
        <v/>
      </c>
      <c r="R1228" s="81"/>
      <c r="S1228" s="31" t="str">
        <f t="shared" si="295"/>
        <v/>
      </c>
      <c r="T1228" s="31">
        <f t="shared" si="284"/>
        <v>1</v>
      </c>
      <c r="U1228" s="31" t="str">
        <f t="shared" si="287"/>
        <v/>
      </c>
      <c r="V1228" s="31" t="str">
        <f t="shared" si="288"/>
        <v/>
      </c>
      <c r="W1228" s="31" t="str">
        <f>IF(LEN(U1228)=0,"",SUM(T$5:T1228))</f>
        <v/>
      </c>
      <c r="X1228" s="31" t="str">
        <f t="shared" si="289"/>
        <v/>
      </c>
      <c r="Y1228" s="31" t="str">
        <f t="shared" si="296"/>
        <v/>
      </c>
    </row>
    <row r="1229" spans="1:25" x14ac:dyDescent="0.2">
      <c r="A1229" s="127"/>
      <c r="B1229" s="82" t="str">
        <f t="shared" si="285"/>
        <v/>
      </c>
      <c r="C1229" s="82" t="str">
        <f t="shared" si="286"/>
        <v/>
      </c>
      <c r="D1229" s="127"/>
      <c r="E1229" s="82" t="str">
        <f t="shared" si="290"/>
        <v/>
      </c>
      <c r="F1229" s="82" t="str">
        <f t="shared" si="291"/>
        <v/>
      </c>
      <c r="G1229" s="127"/>
      <c r="H1229" s="75" t="str">
        <f t="shared" si="292"/>
        <v/>
      </c>
      <c r="I1229" s="127"/>
      <c r="J1229" s="75" t="str">
        <f t="shared" si="297"/>
        <v/>
      </c>
      <c r="K1229" s="127"/>
      <c r="L1229" s="31">
        <v>1224</v>
      </c>
      <c r="M1229" s="31">
        <f t="shared" si="298"/>
        <v>409</v>
      </c>
      <c r="N1229" s="31">
        <f t="shared" si="293"/>
        <v>0</v>
      </c>
      <c r="O1229" s="31" t="str">
        <f>IF(LEN(Q1229)=0,"",DEC2HEX(MOD(HEX2DEC(INDEX(Assembler!$D$13:$D$512,M1229))+N1229,65536),4))</f>
        <v/>
      </c>
      <c r="P1229" s="78" t="str">
        <f t="shared" si="294"/>
        <v/>
      </c>
      <c r="Q1229" s="31" t="str">
        <f>INDEX(Assembler!$E$13:$G$512,M1229,N1229+1)</f>
        <v/>
      </c>
      <c r="R1229" s="81"/>
      <c r="S1229" s="31" t="str">
        <f t="shared" si="295"/>
        <v/>
      </c>
      <c r="T1229" s="31">
        <f t="shared" si="284"/>
        <v>1</v>
      </c>
      <c r="U1229" s="31" t="str">
        <f t="shared" si="287"/>
        <v/>
      </c>
      <c r="V1229" s="31" t="str">
        <f t="shared" si="288"/>
        <v/>
      </c>
      <c r="W1229" s="31" t="str">
        <f>IF(LEN(U1229)=0,"",SUM(T$5:T1229))</f>
        <v/>
      </c>
      <c r="X1229" s="31" t="str">
        <f t="shared" si="289"/>
        <v/>
      </c>
      <c r="Y1229" s="31" t="str">
        <f t="shared" si="296"/>
        <v/>
      </c>
    </row>
    <row r="1230" spans="1:25" x14ac:dyDescent="0.2">
      <c r="A1230" s="127"/>
      <c r="B1230" s="82" t="str">
        <f t="shared" si="285"/>
        <v/>
      </c>
      <c r="C1230" s="82" t="str">
        <f t="shared" si="286"/>
        <v/>
      </c>
      <c r="D1230" s="127"/>
      <c r="E1230" s="82" t="str">
        <f t="shared" si="290"/>
        <v/>
      </c>
      <c r="F1230" s="82" t="str">
        <f t="shared" si="291"/>
        <v/>
      </c>
      <c r="G1230" s="127"/>
      <c r="H1230" s="75" t="str">
        <f t="shared" si="292"/>
        <v/>
      </c>
      <c r="I1230" s="127"/>
      <c r="J1230" s="75" t="str">
        <f t="shared" si="297"/>
        <v/>
      </c>
      <c r="K1230" s="127"/>
      <c r="L1230" s="31">
        <v>1225</v>
      </c>
      <c r="M1230" s="31">
        <f t="shared" si="298"/>
        <v>409</v>
      </c>
      <c r="N1230" s="31">
        <f t="shared" si="293"/>
        <v>1</v>
      </c>
      <c r="O1230" s="31" t="str">
        <f>IF(LEN(Q1230)=0,"",DEC2HEX(MOD(HEX2DEC(INDEX(Assembler!$D$13:$D$512,M1230))+N1230,65536),4))</f>
        <v/>
      </c>
      <c r="P1230" s="78" t="str">
        <f t="shared" si="294"/>
        <v/>
      </c>
      <c r="Q1230" s="31" t="str">
        <f>INDEX(Assembler!$E$13:$G$512,M1230,N1230+1)</f>
        <v/>
      </c>
      <c r="R1230" s="81"/>
      <c r="S1230" s="31" t="str">
        <f t="shared" si="295"/>
        <v/>
      </c>
      <c r="T1230" s="31">
        <f t="shared" si="284"/>
        <v>1</v>
      </c>
      <c r="U1230" s="31" t="str">
        <f t="shared" si="287"/>
        <v/>
      </c>
      <c r="V1230" s="31" t="str">
        <f t="shared" si="288"/>
        <v/>
      </c>
      <c r="W1230" s="31" t="str">
        <f>IF(LEN(U1230)=0,"",SUM(T$5:T1230))</f>
        <v/>
      </c>
      <c r="X1230" s="31" t="str">
        <f t="shared" si="289"/>
        <v/>
      </c>
      <c r="Y1230" s="31" t="str">
        <f t="shared" si="296"/>
        <v/>
      </c>
    </row>
    <row r="1231" spans="1:25" x14ac:dyDescent="0.2">
      <c r="A1231" s="127"/>
      <c r="B1231" s="82" t="str">
        <f t="shared" si="285"/>
        <v/>
      </c>
      <c r="C1231" s="82" t="str">
        <f t="shared" si="286"/>
        <v/>
      </c>
      <c r="D1231" s="127"/>
      <c r="E1231" s="82" t="str">
        <f t="shared" si="290"/>
        <v/>
      </c>
      <c r="F1231" s="82" t="str">
        <f t="shared" si="291"/>
        <v/>
      </c>
      <c r="G1231" s="127"/>
      <c r="H1231" s="75" t="str">
        <f t="shared" si="292"/>
        <v/>
      </c>
      <c r="I1231" s="127"/>
      <c r="J1231" s="75" t="str">
        <f t="shared" si="297"/>
        <v/>
      </c>
      <c r="K1231" s="127"/>
      <c r="L1231" s="31">
        <v>1226</v>
      </c>
      <c r="M1231" s="31">
        <f t="shared" si="298"/>
        <v>409</v>
      </c>
      <c r="N1231" s="31">
        <f t="shared" si="293"/>
        <v>2</v>
      </c>
      <c r="O1231" s="31" t="str">
        <f>IF(LEN(Q1231)=0,"",DEC2HEX(MOD(HEX2DEC(INDEX(Assembler!$D$13:$D$512,M1231))+N1231,65536),4))</f>
        <v/>
      </c>
      <c r="P1231" s="78" t="str">
        <f t="shared" si="294"/>
        <v/>
      </c>
      <c r="Q1231" s="31" t="str">
        <f>INDEX(Assembler!$E$13:$G$512,M1231,N1231+1)</f>
        <v/>
      </c>
      <c r="R1231" s="81"/>
      <c r="S1231" s="31" t="str">
        <f t="shared" si="295"/>
        <v/>
      </c>
      <c r="T1231" s="31">
        <f t="shared" si="284"/>
        <v>1</v>
      </c>
      <c r="U1231" s="31" t="str">
        <f t="shared" si="287"/>
        <v/>
      </c>
      <c r="V1231" s="31" t="str">
        <f t="shared" si="288"/>
        <v/>
      </c>
      <c r="W1231" s="31" t="str">
        <f>IF(LEN(U1231)=0,"",SUM(T$5:T1231))</f>
        <v/>
      </c>
      <c r="X1231" s="31" t="str">
        <f t="shared" si="289"/>
        <v/>
      </c>
      <c r="Y1231" s="31" t="str">
        <f t="shared" si="296"/>
        <v/>
      </c>
    </row>
    <row r="1232" spans="1:25" x14ac:dyDescent="0.2">
      <c r="A1232" s="127"/>
      <c r="B1232" s="82" t="str">
        <f t="shared" si="285"/>
        <v/>
      </c>
      <c r="C1232" s="82" t="str">
        <f t="shared" si="286"/>
        <v/>
      </c>
      <c r="D1232" s="127"/>
      <c r="E1232" s="82" t="str">
        <f t="shared" si="290"/>
        <v/>
      </c>
      <c r="F1232" s="82" t="str">
        <f t="shared" si="291"/>
        <v/>
      </c>
      <c r="G1232" s="127"/>
      <c r="H1232" s="75" t="str">
        <f t="shared" si="292"/>
        <v/>
      </c>
      <c r="I1232" s="127"/>
      <c r="J1232" s="75" t="str">
        <f t="shared" si="297"/>
        <v/>
      </c>
      <c r="K1232" s="127"/>
      <c r="L1232" s="31">
        <v>1227</v>
      </c>
      <c r="M1232" s="31">
        <f t="shared" si="298"/>
        <v>410</v>
      </c>
      <c r="N1232" s="31">
        <f t="shared" si="293"/>
        <v>0</v>
      </c>
      <c r="O1232" s="31" t="str">
        <f>IF(LEN(Q1232)=0,"",DEC2HEX(MOD(HEX2DEC(INDEX(Assembler!$D$13:$D$512,M1232))+N1232,65536),4))</f>
        <v/>
      </c>
      <c r="P1232" s="78" t="str">
        <f t="shared" si="294"/>
        <v/>
      </c>
      <c r="Q1232" s="31" t="str">
        <f>INDEX(Assembler!$E$13:$G$512,M1232,N1232+1)</f>
        <v/>
      </c>
      <c r="R1232" s="81"/>
      <c r="S1232" s="31" t="str">
        <f t="shared" si="295"/>
        <v/>
      </c>
      <c r="T1232" s="31">
        <f t="shared" si="284"/>
        <v>1</v>
      </c>
      <c r="U1232" s="31" t="str">
        <f t="shared" si="287"/>
        <v/>
      </c>
      <c r="V1232" s="31" t="str">
        <f t="shared" si="288"/>
        <v/>
      </c>
      <c r="W1232" s="31" t="str">
        <f>IF(LEN(U1232)=0,"",SUM(T$5:T1232))</f>
        <v/>
      </c>
      <c r="X1232" s="31" t="str">
        <f t="shared" si="289"/>
        <v/>
      </c>
      <c r="Y1232" s="31" t="str">
        <f t="shared" si="296"/>
        <v/>
      </c>
    </row>
    <row r="1233" spans="1:25" x14ac:dyDescent="0.2">
      <c r="A1233" s="127"/>
      <c r="B1233" s="82" t="str">
        <f t="shared" si="285"/>
        <v/>
      </c>
      <c r="C1233" s="82" t="str">
        <f t="shared" si="286"/>
        <v/>
      </c>
      <c r="D1233" s="127"/>
      <c r="E1233" s="82" t="str">
        <f t="shared" si="290"/>
        <v/>
      </c>
      <c r="F1233" s="82" t="str">
        <f t="shared" si="291"/>
        <v/>
      </c>
      <c r="G1233" s="127"/>
      <c r="H1233" s="75" t="str">
        <f t="shared" si="292"/>
        <v/>
      </c>
      <c r="I1233" s="127"/>
      <c r="J1233" s="75" t="str">
        <f t="shared" si="297"/>
        <v/>
      </c>
      <c r="K1233" s="127"/>
      <c r="L1233" s="31">
        <v>1228</v>
      </c>
      <c r="M1233" s="31">
        <f t="shared" si="298"/>
        <v>410</v>
      </c>
      <c r="N1233" s="31">
        <f t="shared" si="293"/>
        <v>1</v>
      </c>
      <c r="O1233" s="31" t="str">
        <f>IF(LEN(Q1233)=0,"",DEC2HEX(MOD(HEX2DEC(INDEX(Assembler!$D$13:$D$512,M1233))+N1233,65536),4))</f>
        <v/>
      </c>
      <c r="P1233" s="78" t="str">
        <f t="shared" si="294"/>
        <v/>
      </c>
      <c r="Q1233" s="31" t="str">
        <f>INDEX(Assembler!$E$13:$G$512,M1233,N1233+1)</f>
        <v/>
      </c>
      <c r="R1233" s="81"/>
      <c r="S1233" s="31" t="str">
        <f t="shared" si="295"/>
        <v/>
      </c>
      <c r="T1233" s="31">
        <f t="shared" si="284"/>
        <v>1</v>
      </c>
      <c r="U1233" s="31" t="str">
        <f t="shared" si="287"/>
        <v/>
      </c>
      <c r="V1233" s="31" t="str">
        <f t="shared" si="288"/>
        <v/>
      </c>
      <c r="W1233" s="31" t="str">
        <f>IF(LEN(U1233)=0,"",SUM(T$5:T1233))</f>
        <v/>
      </c>
      <c r="X1233" s="31" t="str">
        <f t="shared" si="289"/>
        <v/>
      </c>
      <c r="Y1233" s="31" t="str">
        <f t="shared" si="296"/>
        <v/>
      </c>
    </row>
    <row r="1234" spans="1:25" x14ac:dyDescent="0.2">
      <c r="A1234" s="127"/>
      <c r="B1234" s="82" t="str">
        <f t="shared" si="285"/>
        <v/>
      </c>
      <c r="C1234" s="82" t="str">
        <f t="shared" si="286"/>
        <v/>
      </c>
      <c r="D1234" s="127"/>
      <c r="E1234" s="82" t="str">
        <f t="shared" si="290"/>
        <v/>
      </c>
      <c r="F1234" s="82" t="str">
        <f t="shared" si="291"/>
        <v/>
      </c>
      <c r="G1234" s="127"/>
      <c r="H1234" s="75" t="str">
        <f t="shared" si="292"/>
        <v/>
      </c>
      <c r="I1234" s="127"/>
      <c r="J1234" s="75" t="str">
        <f t="shared" si="297"/>
        <v/>
      </c>
      <c r="K1234" s="127"/>
      <c r="L1234" s="31">
        <v>1229</v>
      </c>
      <c r="M1234" s="31">
        <f t="shared" si="298"/>
        <v>410</v>
      </c>
      <c r="N1234" s="31">
        <f t="shared" si="293"/>
        <v>2</v>
      </c>
      <c r="O1234" s="31" t="str">
        <f>IF(LEN(Q1234)=0,"",DEC2HEX(MOD(HEX2DEC(INDEX(Assembler!$D$13:$D$512,M1234))+N1234,65536),4))</f>
        <v/>
      </c>
      <c r="P1234" s="78" t="str">
        <f t="shared" si="294"/>
        <v/>
      </c>
      <c r="Q1234" s="31" t="str">
        <f>INDEX(Assembler!$E$13:$G$512,M1234,N1234+1)</f>
        <v/>
      </c>
      <c r="R1234" s="81"/>
      <c r="S1234" s="31" t="str">
        <f t="shared" si="295"/>
        <v/>
      </c>
      <c r="T1234" s="31">
        <f t="shared" ref="T1234:T1297" si="299">IF(LEN(S1234)=0,1,IF(S1234-1=S1233,IF(L1234&lt;16,0,IF(SUM(T1219:T1233)=0,1,0)),1))</f>
        <v>1</v>
      </c>
      <c r="U1234" s="31" t="str">
        <f t="shared" si="287"/>
        <v/>
      </c>
      <c r="V1234" s="31" t="str">
        <f t="shared" si="288"/>
        <v/>
      </c>
      <c r="W1234" s="31" t="str">
        <f>IF(LEN(U1234)=0,"",SUM(T$5:T1234))</f>
        <v/>
      </c>
      <c r="X1234" s="31" t="str">
        <f t="shared" si="289"/>
        <v/>
      </c>
      <c r="Y1234" s="31" t="str">
        <f t="shared" si="296"/>
        <v/>
      </c>
    </row>
    <row r="1235" spans="1:25" x14ac:dyDescent="0.2">
      <c r="A1235" s="127"/>
      <c r="B1235" s="82" t="str">
        <f t="shared" si="285"/>
        <v/>
      </c>
      <c r="C1235" s="82" t="str">
        <f t="shared" si="286"/>
        <v/>
      </c>
      <c r="D1235" s="127"/>
      <c r="E1235" s="82" t="str">
        <f t="shared" si="290"/>
        <v/>
      </c>
      <c r="F1235" s="82" t="str">
        <f t="shared" si="291"/>
        <v/>
      </c>
      <c r="G1235" s="127"/>
      <c r="H1235" s="75" t="str">
        <f t="shared" si="292"/>
        <v/>
      </c>
      <c r="I1235" s="127"/>
      <c r="J1235" s="75" t="str">
        <f t="shared" si="297"/>
        <v/>
      </c>
      <c r="K1235" s="127"/>
      <c r="L1235" s="31">
        <v>1230</v>
      </c>
      <c r="M1235" s="31">
        <f t="shared" si="298"/>
        <v>411</v>
      </c>
      <c r="N1235" s="31">
        <f t="shared" si="293"/>
        <v>0</v>
      </c>
      <c r="O1235" s="31" t="str">
        <f>IF(LEN(Q1235)=0,"",DEC2HEX(MOD(HEX2DEC(INDEX(Assembler!$D$13:$D$512,M1235))+N1235,65536),4))</f>
        <v/>
      </c>
      <c r="P1235" s="78" t="str">
        <f t="shared" si="294"/>
        <v/>
      </c>
      <c r="Q1235" s="31" t="str">
        <f>INDEX(Assembler!$E$13:$G$512,M1235,N1235+1)</f>
        <v/>
      </c>
      <c r="R1235" s="81"/>
      <c r="S1235" s="31" t="str">
        <f t="shared" si="295"/>
        <v/>
      </c>
      <c r="T1235" s="31">
        <f t="shared" si="299"/>
        <v>1</v>
      </c>
      <c r="U1235" s="31" t="str">
        <f t="shared" si="287"/>
        <v/>
      </c>
      <c r="V1235" s="31" t="str">
        <f t="shared" si="288"/>
        <v/>
      </c>
      <c r="W1235" s="31" t="str">
        <f>IF(LEN(U1235)=0,"",SUM(T$5:T1235))</f>
        <v/>
      </c>
      <c r="X1235" s="31" t="str">
        <f t="shared" si="289"/>
        <v/>
      </c>
      <c r="Y1235" s="31" t="str">
        <f t="shared" si="296"/>
        <v/>
      </c>
    </row>
    <row r="1236" spans="1:25" x14ac:dyDescent="0.2">
      <c r="A1236" s="127"/>
      <c r="B1236" s="82" t="str">
        <f t="shared" si="285"/>
        <v/>
      </c>
      <c r="C1236" s="82" t="str">
        <f t="shared" si="286"/>
        <v/>
      </c>
      <c r="D1236" s="127"/>
      <c r="E1236" s="82" t="str">
        <f t="shared" si="290"/>
        <v/>
      </c>
      <c r="F1236" s="82" t="str">
        <f t="shared" si="291"/>
        <v/>
      </c>
      <c r="G1236" s="127"/>
      <c r="H1236" s="75" t="str">
        <f t="shared" si="292"/>
        <v/>
      </c>
      <c r="I1236" s="127"/>
      <c r="J1236" s="75" t="str">
        <f t="shared" si="297"/>
        <v/>
      </c>
      <c r="K1236" s="127"/>
      <c r="L1236" s="31">
        <v>1231</v>
      </c>
      <c r="M1236" s="31">
        <f t="shared" si="298"/>
        <v>411</v>
      </c>
      <c r="N1236" s="31">
        <f t="shared" si="293"/>
        <v>1</v>
      </c>
      <c r="O1236" s="31" t="str">
        <f>IF(LEN(Q1236)=0,"",DEC2HEX(MOD(HEX2DEC(INDEX(Assembler!$D$13:$D$512,M1236))+N1236,65536),4))</f>
        <v/>
      </c>
      <c r="P1236" s="78" t="str">
        <f t="shared" si="294"/>
        <v/>
      </c>
      <c r="Q1236" s="31" t="str">
        <f>INDEX(Assembler!$E$13:$G$512,M1236,N1236+1)</f>
        <v/>
      </c>
      <c r="R1236" s="81"/>
      <c r="S1236" s="31" t="str">
        <f t="shared" si="295"/>
        <v/>
      </c>
      <c r="T1236" s="31">
        <f t="shared" si="299"/>
        <v>1</v>
      </c>
      <c r="U1236" s="31" t="str">
        <f t="shared" si="287"/>
        <v/>
      </c>
      <c r="V1236" s="31" t="str">
        <f t="shared" si="288"/>
        <v/>
      </c>
      <c r="W1236" s="31" t="str">
        <f>IF(LEN(U1236)=0,"",SUM(T$5:T1236))</f>
        <v/>
      </c>
      <c r="X1236" s="31" t="str">
        <f t="shared" si="289"/>
        <v/>
      </c>
      <c r="Y1236" s="31" t="str">
        <f t="shared" si="296"/>
        <v/>
      </c>
    </row>
    <row r="1237" spans="1:25" x14ac:dyDescent="0.2">
      <c r="A1237" s="127"/>
      <c r="B1237" s="82" t="str">
        <f t="shared" si="285"/>
        <v/>
      </c>
      <c r="C1237" s="82" t="str">
        <f t="shared" si="286"/>
        <v/>
      </c>
      <c r="D1237" s="127"/>
      <c r="E1237" s="82" t="str">
        <f t="shared" si="290"/>
        <v/>
      </c>
      <c r="F1237" s="82" t="str">
        <f t="shared" si="291"/>
        <v/>
      </c>
      <c r="G1237" s="127"/>
      <c r="H1237" s="75" t="str">
        <f t="shared" si="292"/>
        <v/>
      </c>
      <c r="I1237" s="127"/>
      <c r="J1237" s="75" t="str">
        <f t="shared" si="297"/>
        <v/>
      </c>
      <c r="K1237" s="127"/>
      <c r="L1237" s="31">
        <v>1232</v>
      </c>
      <c r="M1237" s="31">
        <f t="shared" si="298"/>
        <v>411</v>
      </c>
      <c r="N1237" s="31">
        <f t="shared" si="293"/>
        <v>2</v>
      </c>
      <c r="O1237" s="31" t="str">
        <f>IF(LEN(Q1237)=0,"",DEC2HEX(MOD(HEX2DEC(INDEX(Assembler!$D$13:$D$512,M1237))+N1237,65536),4))</f>
        <v/>
      </c>
      <c r="P1237" s="78" t="str">
        <f t="shared" si="294"/>
        <v/>
      </c>
      <c r="Q1237" s="31" t="str">
        <f>INDEX(Assembler!$E$13:$G$512,M1237,N1237+1)</f>
        <v/>
      </c>
      <c r="R1237" s="81"/>
      <c r="S1237" s="31" t="str">
        <f t="shared" si="295"/>
        <v/>
      </c>
      <c r="T1237" s="31">
        <f t="shared" si="299"/>
        <v>1</v>
      </c>
      <c r="U1237" s="31" t="str">
        <f t="shared" si="287"/>
        <v/>
      </c>
      <c r="V1237" s="31" t="str">
        <f t="shared" si="288"/>
        <v/>
      </c>
      <c r="W1237" s="31" t="str">
        <f>IF(LEN(U1237)=0,"",SUM(T$5:T1237))</f>
        <v/>
      </c>
      <c r="X1237" s="31" t="str">
        <f t="shared" si="289"/>
        <v/>
      </c>
      <c r="Y1237" s="31" t="str">
        <f t="shared" si="296"/>
        <v/>
      </c>
    </row>
    <row r="1238" spans="1:25" x14ac:dyDescent="0.2">
      <c r="A1238" s="127"/>
      <c r="B1238" s="82" t="str">
        <f t="shared" si="285"/>
        <v/>
      </c>
      <c r="C1238" s="82" t="str">
        <f t="shared" si="286"/>
        <v/>
      </c>
      <c r="D1238" s="127"/>
      <c r="E1238" s="82" t="str">
        <f t="shared" si="290"/>
        <v/>
      </c>
      <c r="F1238" s="82" t="str">
        <f t="shared" si="291"/>
        <v/>
      </c>
      <c r="G1238" s="127"/>
      <c r="H1238" s="75" t="str">
        <f t="shared" si="292"/>
        <v/>
      </c>
      <c r="I1238" s="127"/>
      <c r="J1238" s="75" t="str">
        <f t="shared" si="297"/>
        <v/>
      </c>
      <c r="K1238" s="127"/>
      <c r="L1238" s="31">
        <v>1233</v>
      </c>
      <c r="M1238" s="31">
        <f t="shared" si="298"/>
        <v>412</v>
      </c>
      <c r="N1238" s="31">
        <f t="shared" si="293"/>
        <v>0</v>
      </c>
      <c r="O1238" s="31" t="str">
        <f>IF(LEN(Q1238)=0,"",DEC2HEX(MOD(HEX2DEC(INDEX(Assembler!$D$13:$D$512,M1238))+N1238,65536),4))</f>
        <v/>
      </c>
      <c r="P1238" s="78" t="str">
        <f t="shared" si="294"/>
        <v/>
      </c>
      <c r="Q1238" s="31" t="str">
        <f>INDEX(Assembler!$E$13:$G$512,M1238,N1238+1)</f>
        <v/>
      </c>
      <c r="R1238" s="81"/>
      <c r="S1238" s="31" t="str">
        <f t="shared" si="295"/>
        <v/>
      </c>
      <c r="T1238" s="31">
        <f t="shared" si="299"/>
        <v>1</v>
      </c>
      <c r="U1238" s="31" t="str">
        <f t="shared" si="287"/>
        <v/>
      </c>
      <c r="V1238" s="31" t="str">
        <f t="shared" si="288"/>
        <v/>
      </c>
      <c r="W1238" s="31" t="str">
        <f>IF(LEN(U1238)=0,"",SUM(T$5:T1238))</f>
        <v/>
      </c>
      <c r="X1238" s="31" t="str">
        <f t="shared" si="289"/>
        <v/>
      </c>
      <c r="Y1238" s="31" t="str">
        <f t="shared" si="296"/>
        <v/>
      </c>
    </row>
    <row r="1239" spans="1:25" x14ac:dyDescent="0.2">
      <c r="A1239" s="127"/>
      <c r="B1239" s="82" t="str">
        <f t="shared" si="285"/>
        <v/>
      </c>
      <c r="C1239" s="82" t="str">
        <f t="shared" si="286"/>
        <v/>
      </c>
      <c r="D1239" s="127"/>
      <c r="E1239" s="82" t="str">
        <f t="shared" si="290"/>
        <v/>
      </c>
      <c r="F1239" s="82" t="str">
        <f t="shared" si="291"/>
        <v/>
      </c>
      <c r="G1239" s="127"/>
      <c r="H1239" s="75" t="str">
        <f t="shared" si="292"/>
        <v/>
      </c>
      <c r="I1239" s="127"/>
      <c r="J1239" s="75" t="str">
        <f t="shared" si="297"/>
        <v/>
      </c>
      <c r="K1239" s="127"/>
      <c r="L1239" s="31">
        <v>1234</v>
      </c>
      <c r="M1239" s="31">
        <f t="shared" si="298"/>
        <v>412</v>
      </c>
      <c r="N1239" s="31">
        <f t="shared" si="293"/>
        <v>1</v>
      </c>
      <c r="O1239" s="31" t="str">
        <f>IF(LEN(Q1239)=0,"",DEC2HEX(MOD(HEX2DEC(INDEX(Assembler!$D$13:$D$512,M1239))+N1239,65536),4))</f>
        <v/>
      </c>
      <c r="P1239" s="78" t="str">
        <f t="shared" si="294"/>
        <v/>
      </c>
      <c r="Q1239" s="31" t="str">
        <f>INDEX(Assembler!$E$13:$G$512,M1239,N1239+1)</f>
        <v/>
      </c>
      <c r="R1239" s="81"/>
      <c r="S1239" s="31" t="str">
        <f t="shared" si="295"/>
        <v/>
      </c>
      <c r="T1239" s="31">
        <f t="shared" si="299"/>
        <v>1</v>
      </c>
      <c r="U1239" s="31" t="str">
        <f t="shared" si="287"/>
        <v/>
      </c>
      <c r="V1239" s="31" t="str">
        <f t="shared" si="288"/>
        <v/>
      </c>
      <c r="W1239" s="31" t="str">
        <f>IF(LEN(U1239)=0,"",SUM(T$5:T1239))</f>
        <v/>
      </c>
      <c r="X1239" s="31" t="str">
        <f t="shared" si="289"/>
        <v/>
      </c>
      <c r="Y1239" s="31" t="str">
        <f t="shared" si="296"/>
        <v/>
      </c>
    </row>
    <row r="1240" spans="1:25" x14ac:dyDescent="0.2">
      <c r="A1240" s="127"/>
      <c r="B1240" s="82" t="str">
        <f t="shared" si="285"/>
        <v/>
      </c>
      <c r="C1240" s="82" t="str">
        <f t="shared" si="286"/>
        <v/>
      </c>
      <c r="D1240" s="127"/>
      <c r="E1240" s="82" t="str">
        <f t="shared" si="290"/>
        <v/>
      </c>
      <c r="F1240" s="82" t="str">
        <f t="shared" si="291"/>
        <v/>
      </c>
      <c r="G1240" s="127"/>
      <c r="H1240" s="75" t="str">
        <f t="shared" si="292"/>
        <v/>
      </c>
      <c r="I1240" s="127"/>
      <c r="J1240" s="75" t="str">
        <f t="shared" si="297"/>
        <v/>
      </c>
      <c r="K1240" s="127"/>
      <c r="L1240" s="31">
        <v>1235</v>
      </c>
      <c r="M1240" s="31">
        <f t="shared" si="298"/>
        <v>412</v>
      </c>
      <c r="N1240" s="31">
        <f t="shared" si="293"/>
        <v>2</v>
      </c>
      <c r="O1240" s="31" t="str">
        <f>IF(LEN(Q1240)=0,"",DEC2HEX(MOD(HEX2DEC(INDEX(Assembler!$D$13:$D$512,M1240))+N1240,65536),4))</f>
        <v/>
      </c>
      <c r="P1240" s="78" t="str">
        <f t="shared" si="294"/>
        <v/>
      </c>
      <c r="Q1240" s="31" t="str">
        <f>INDEX(Assembler!$E$13:$G$512,M1240,N1240+1)</f>
        <v/>
      </c>
      <c r="R1240" s="81"/>
      <c r="S1240" s="31" t="str">
        <f t="shared" si="295"/>
        <v/>
      </c>
      <c r="T1240" s="31">
        <f t="shared" si="299"/>
        <v>1</v>
      </c>
      <c r="U1240" s="31" t="str">
        <f t="shared" si="287"/>
        <v/>
      </c>
      <c r="V1240" s="31" t="str">
        <f t="shared" si="288"/>
        <v/>
      </c>
      <c r="W1240" s="31" t="str">
        <f>IF(LEN(U1240)=0,"",SUM(T$5:T1240))</f>
        <v/>
      </c>
      <c r="X1240" s="31" t="str">
        <f t="shared" si="289"/>
        <v/>
      </c>
      <c r="Y1240" s="31" t="str">
        <f t="shared" si="296"/>
        <v/>
      </c>
    </row>
    <row r="1241" spans="1:25" x14ac:dyDescent="0.2">
      <c r="A1241" s="127"/>
      <c r="B1241" s="82" t="str">
        <f t="shared" si="285"/>
        <v/>
      </c>
      <c r="C1241" s="82" t="str">
        <f t="shared" si="286"/>
        <v/>
      </c>
      <c r="D1241" s="127"/>
      <c r="E1241" s="82" t="str">
        <f t="shared" si="290"/>
        <v/>
      </c>
      <c r="F1241" s="82" t="str">
        <f t="shared" si="291"/>
        <v/>
      </c>
      <c r="G1241" s="127"/>
      <c r="H1241" s="75" t="str">
        <f t="shared" si="292"/>
        <v/>
      </c>
      <c r="I1241" s="127"/>
      <c r="J1241" s="75" t="str">
        <f t="shared" si="297"/>
        <v/>
      </c>
      <c r="K1241" s="127"/>
      <c r="L1241" s="31">
        <v>1236</v>
      </c>
      <c r="M1241" s="31">
        <f t="shared" si="298"/>
        <v>413</v>
      </c>
      <c r="N1241" s="31">
        <f t="shared" si="293"/>
        <v>0</v>
      </c>
      <c r="O1241" s="31" t="str">
        <f>IF(LEN(Q1241)=0,"",DEC2HEX(MOD(HEX2DEC(INDEX(Assembler!$D$13:$D$512,M1241))+N1241,65536),4))</f>
        <v/>
      </c>
      <c r="P1241" s="78" t="str">
        <f t="shared" si="294"/>
        <v/>
      </c>
      <c r="Q1241" s="31" t="str">
        <f>INDEX(Assembler!$E$13:$G$512,M1241,N1241+1)</f>
        <v/>
      </c>
      <c r="R1241" s="81"/>
      <c r="S1241" s="31" t="str">
        <f t="shared" si="295"/>
        <v/>
      </c>
      <c r="T1241" s="31">
        <f t="shared" si="299"/>
        <v>1</v>
      </c>
      <c r="U1241" s="31" t="str">
        <f t="shared" si="287"/>
        <v/>
      </c>
      <c r="V1241" s="31" t="str">
        <f t="shared" si="288"/>
        <v/>
      </c>
      <c r="W1241" s="31" t="str">
        <f>IF(LEN(U1241)=0,"",SUM(T$5:T1241))</f>
        <v/>
      </c>
      <c r="X1241" s="31" t="str">
        <f t="shared" si="289"/>
        <v/>
      </c>
      <c r="Y1241" s="31" t="str">
        <f t="shared" si="296"/>
        <v/>
      </c>
    </row>
    <row r="1242" spans="1:25" x14ac:dyDescent="0.2">
      <c r="A1242" s="127"/>
      <c r="B1242" s="82" t="str">
        <f t="shared" si="285"/>
        <v/>
      </c>
      <c r="C1242" s="82" t="str">
        <f t="shared" si="286"/>
        <v/>
      </c>
      <c r="D1242" s="127"/>
      <c r="E1242" s="82" t="str">
        <f t="shared" si="290"/>
        <v/>
      </c>
      <c r="F1242" s="82" t="str">
        <f t="shared" si="291"/>
        <v/>
      </c>
      <c r="G1242" s="127"/>
      <c r="H1242" s="75" t="str">
        <f t="shared" si="292"/>
        <v/>
      </c>
      <c r="I1242" s="127"/>
      <c r="J1242" s="75" t="str">
        <f t="shared" si="297"/>
        <v/>
      </c>
      <c r="K1242" s="127"/>
      <c r="L1242" s="31">
        <v>1237</v>
      </c>
      <c r="M1242" s="31">
        <f t="shared" si="298"/>
        <v>413</v>
      </c>
      <c r="N1242" s="31">
        <f t="shared" si="293"/>
        <v>1</v>
      </c>
      <c r="O1242" s="31" t="str">
        <f>IF(LEN(Q1242)=0,"",DEC2HEX(MOD(HEX2DEC(INDEX(Assembler!$D$13:$D$512,M1242))+N1242,65536),4))</f>
        <v/>
      </c>
      <c r="P1242" s="78" t="str">
        <f t="shared" si="294"/>
        <v/>
      </c>
      <c r="Q1242" s="31" t="str">
        <f>INDEX(Assembler!$E$13:$G$512,M1242,N1242+1)</f>
        <v/>
      </c>
      <c r="R1242" s="81"/>
      <c r="S1242" s="31" t="str">
        <f t="shared" si="295"/>
        <v/>
      </c>
      <c r="T1242" s="31">
        <f t="shared" si="299"/>
        <v>1</v>
      </c>
      <c r="U1242" s="31" t="str">
        <f t="shared" si="287"/>
        <v/>
      </c>
      <c r="V1242" s="31" t="str">
        <f t="shared" si="288"/>
        <v/>
      </c>
      <c r="W1242" s="31" t="str">
        <f>IF(LEN(U1242)=0,"",SUM(T$5:T1242))</f>
        <v/>
      </c>
      <c r="X1242" s="31" t="str">
        <f t="shared" si="289"/>
        <v/>
      </c>
      <c r="Y1242" s="31" t="str">
        <f t="shared" si="296"/>
        <v/>
      </c>
    </row>
    <row r="1243" spans="1:25" x14ac:dyDescent="0.2">
      <c r="A1243" s="127"/>
      <c r="B1243" s="82" t="str">
        <f t="shared" si="285"/>
        <v/>
      </c>
      <c r="C1243" s="82" t="str">
        <f t="shared" si="286"/>
        <v/>
      </c>
      <c r="D1243" s="127"/>
      <c r="E1243" s="82" t="str">
        <f t="shared" si="290"/>
        <v/>
      </c>
      <c r="F1243" s="82" t="str">
        <f t="shared" si="291"/>
        <v/>
      </c>
      <c r="G1243" s="127"/>
      <c r="H1243" s="75" t="str">
        <f t="shared" si="292"/>
        <v/>
      </c>
      <c r="I1243" s="127"/>
      <c r="J1243" s="75" t="str">
        <f t="shared" si="297"/>
        <v/>
      </c>
      <c r="K1243" s="127"/>
      <c r="L1243" s="31">
        <v>1238</v>
      </c>
      <c r="M1243" s="31">
        <f t="shared" si="298"/>
        <v>413</v>
      </c>
      <c r="N1243" s="31">
        <f t="shared" si="293"/>
        <v>2</v>
      </c>
      <c r="O1243" s="31" t="str">
        <f>IF(LEN(Q1243)=0,"",DEC2HEX(MOD(HEX2DEC(INDEX(Assembler!$D$13:$D$512,M1243))+N1243,65536),4))</f>
        <v/>
      </c>
      <c r="P1243" s="78" t="str">
        <f t="shared" si="294"/>
        <v/>
      </c>
      <c r="Q1243" s="31" t="str">
        <f>INDEX(Assembler!$E$13:$G$512,M1243,N1243+1)</f>
        <v/>
      </c>
      <c r="R1243" s="81"/>
      <c r="S1243" s="31" t="str">
        <f t="shared" si="295"/>
        <v/>
      </c>
      <c r="T1243" s="31">
        <f t="shared" si="299"/>
        <v>1</v>
      </c>
      <c r="U1243" s="31" t="str">
        <f t="shared" si="287"/>
        <v/>
      </c>
      <c r="V1243" s="31" t="str">
        <f t="shared" si="288"/>
        <v/>
      </c>
      <c r="W1243" s="31" t="str">
        <f>IF(LEN(U1243)=0,"",SUM(T$5:T1243))</f>
        <v/>
      </c>
      <c r="X1243" s="31" t="str">
        <f t="shared" si="289"/>
        <v/>
      </c>
      <c r="Y1243" s="31" t="str">
        <f t="shared" si="296"/>
        <v/>
      </c>
    </row>
    <row r="1244" spans="1:25" x14ac:dyDescent="0.2">
      <c r="A1244" s="127"/>
      <c r="B1244" s="82" t="str">
        <f t="shared" si="285"/>
        <v/>
      </c>
      <c r="C1244" s="82" t="str">
        <f t="shared" si="286"/>
        <v/>
      </c>
      <c r="D1244" s="127"/>
      <c r="E1244" s="82" t="str">
        <f t="shared" si="290"/>
        <v/>
      </c>
      <c r="F1244" s="82" t="str">
        <f t="shared" si="291"/>
        <v/>
      </c>
      <c r="G1244" s="127"/>
      <c r="H1244" s="75" t="str">
        <f t="shared" si="292"/>
        <v/>
      </c>
      <c r="I1244" s="127"/>
      <c r="J1244" s="75" t="str">
        <f t="shared" si="297"/>
        <v/>
      </c>
      <c r="K1244" s="127"/>
      <c r="L1244" s="31">
        <v>1239</v>
      </c>
      <c r="M1244" s="31">
        <f t="shared" si="298"/>
        <v>414</v>
      </c>
      <c r="N1244" s="31">
        <f t="shared" si="293"/>
        <v>0</v>
      </c>
      <c r="O1244" s="31" t="str">
        <f>IF(LEN(Q1244)=0,"",DEC2HEX(MOD(HEX2DEC(INDEX(Assembler!$D$13:$D$512,M1244))+N1244,65536),4))</f>
        <v/>
      </c>
      <c r="P1244" s="78" t="str">
        <f t="shared" si="294"/>
        <v/>
      </c>
      <c r="Q1244" s="31" t="str">
        <f>INDEX(Assembler!$E$13:$G$512,M1244,N1244+1)</f>
        <v/>
      </c>
      <c r="R1244" s="81"/>
      <c r="S1244" s="31" t="str">
        <f t="shared" si="295"/>
        <v/>
      </c>
      <c r="T1244" s="31">
        <f t="shared" si="299"/>
        <v>1</v>
      </c>
      <c r="U1244" s="31" t="str">
        <f t="shared" si="287"/>
        <v/>
      </c>
      <c r="V1244" s="31" t="str">
        <f t="shared" si="288"/>
        <v/>
      </c>
      <c r="W1244" s="31" t="str">
        <f>IF(LEN(U1244)=0,"",SUM(T$5:T1244))</f>
        <v/>
      </c>
      <c r="X1244" s="31" t="str">
        <f t="shared" si="289"/>
        <v/>
      </c>
      <c r="Y1244" s="31" t="str">
        <f t="shared" si="296"/>
        <v/>
      </c>
    </row>
    <row r="1245" spans="1:25" x14ac:dyDescent="0.2">
      <c r="A1245" s="127"/>
      <c r="B1245" s="82" t="str">
        <f t="shared" si="285"/>
        <v/>
      </c>
      <c r="C1245" s="82" t="str">
        <f t="shared" si="286"/>
        <v/>
      </c>
      <c r="D1245" s="127"/>
      <c r="E1245" s="82" t="str">
        <f t="shared" si="290"/>
        <v/>
      </c>
      <c r="F1245" s="82" t="str">
        <f t="shared" si="291"/>
        <v/>
      </c>
      <c r="G1245" s="127"/>
      <c r="H1245" s="75" t="str">
        <f t="shared" si="292"/>
        <v/>
      </c>
      <c r="I1245" s="127"/>
      <c r="J1245" s="75" t="str">
        <f t="shared" si="297"/>
        <v/>
      </c>
      <c r="K1245" s="127"/>
      <c r="L1245" s="31">
        <v>1240</v>
      </c>
      <c r="M1245" s="31">
        <f t="shared" si="298"/>
        <v>414</v>
      </c>
      <c r="N1245" s="31">
        <f t="shared" si="293"/>
        <v>1</v>
      </c>
      <c r="O1245" s="31" t="str">
        <f>IF(LEN(Q1245)=0,"",DEC2HEX(MOD(HEX2DEC(INDEX(Assembler!$D$13:$D$512,M1245))+N1245,65536),4))</f>
        <v/>
      </c>
      <c r="P1245" s="78" t="str">
        <f t="shared" si="294"/>
        <v/>
      </c>
      <c r="Q1245" s="31" t="str">
        <f>INDEX(Assembler!$E$13:$G$512,M1245,N1245+1)</f>
        <v/>
      </c>
      <c r="R1245" s="81"/>
      <c r="S1245" s="31" t="str">
        <f t="shared" si="295"/>
        <v/>
      </c>
      <c r="T1245" s="31">
        <f t="shared" si="299"/>
        <v>1</v>
      </c>
      <c r="U1245" s="31" t="str">
        <f t="shared" si="287"/>
        <v/>
      </c>
      <c r="V1245" s="31" t="str">
        <f t="shared" si="288"/>
        <v/>
      </c>
      <c r="W1245" s="31" t="str">
        <f>IF(LEN(U1245)=0,"",SUM(T$5:T1245))</f>
        <v/>
      </c>
      <c r="X1245" s="31" t="str">
        <f t="shared" si="289"/>
        <v/>
      </c>
      <c r="Y1245" s="31" t="str">
        <f t="shared" si="296"/>
        <v/>
      </c>
    </row>
    <row r="1246" spans="1:25" x14ac:dyDescent="0.2">
      <c r="A1246" s="127"/>
      <c r="B1246" s="82" t="str">
        <f t="shared" si="285"/>
        <v/>
      </c>
      <c r="C1246" s="82" t="str">
        <f t="shared" si="286"/>
        <v/>
      </c>
      <c r="D1246" s="127"/>
      <c r="E1246" s="82" t="str">
        <f t="shared" si="290"/>
        <v/>
      </c>
      <c r="F1246" s="82" t="str">
        <f t="shared" si="291"/>
        <v/>
      </c>
      <c r="G1246" s="127"/>
      <c r="H1246" s="75" t="str">
        <f t="shared" si="292"/>
        <v/>
      </c>
      <c r="I1246" s="127"/>
      <c r="J1246" s="75" t="str">
        <f t="shared" si="297"/>
        <v/>
      </c>
      <c r="K1246" s="127"/>
      <c r="L1246" s="31">
        <v>1241</v>
      </c>
      <c r="M1246" s="31">
        <f t="shared" si="298"/>
        <v>414</v>
      </c>
      <c r="N1246" s="31">
        <f t="shared" si="293"/>
        <v>2</v>
      </c>
      <c r="O1246" s="31" t="str">
        <f>IF(LEN(Q1246)=0,"",DEC2HEX(MOD(HEX2DEC(INDEX(Assembler!$D$13:$D$512,M1246))+N1246,65536),4))</f>
        <v/>
      </c>
      <c r="P1246" s="78" t="str">
        <f t="shared" si="294"/>
        <v/>
      </c>
      <c r="Q1246" s="31" t="str">
        <f>INDEX(Assembler!$E$13:$G$512,M1246,N1246+1)</f>
        <v/>
      </c>
      <c r="R1246" s="81"/>
      <c r="S1246" s="31" t="str">
        <f t="shared" si="295"/>
        <v/>
      </c>
      <c r="T1246" s="31">
        <f t="shared" si="299"/>
        <v>1</v>
      </c>
      <c r="U1246" s="31" t="str">
        <f t="shared" si="287"/>
        <v/>
      </c>
      <c r="V1246" s="31" t="str">
        <f t="shared" si="288"/>
        <v/>
      </c>
      <c r="W1246" s="31" t="str">
        <f>IF(LEN(U1246)=0,"",SUM(T$5:T1246))</f>
        <v/>
      </c>
      <c r="X1246" s="31" t="str">
        <f t="shared" si="289"/>
        <v/>
      </c>
      <c r="Y1246" s="31" t="str">
        <f t="shared" si="296"/>
        <v/>
      </c>
    </row>
    <row r="1247" spans="1:25" x14ac:dyDescent="0.2">
      <c r="A1247" s="127"/>
      <c r="B1247" s="82" t="str">
        <f t="shared" si="285"/>
        <v/>
      </c>
      <c r="C1247" s="82" t="str">
        <f t="shared" si="286"/>
        <v/>
      </c>
      <c r="D1247" s="127"/>
      <c r="E1247" s="82" t="str">
        <f t="shared" si="290"/>
        <v/>
      </c>
      <c r="F1247" s="82" t="str">
        <f t="shared" si="291"/>
        <v/>
      </c>
      <c r="G1247" s="127"/>
      <c r="H1247" s="75" t="str">
        <f t="shared" si="292"/>
        <v/>
      </c>
      <c r="I1247" s="127"/>
      <c r="J1247" s="75" t="str">
        <f t="shared" si="297"/>
        <v/>
      </c>
      <c r="K1247" s="127"/>
      <c r="L1247" s="31">
        <v>1242</v>
      </c>
      <c r="M1247" s="31">
        <f t="shared" si="298"/>
        <v>415</v>
      </c>
      <c r="N1247" s="31">
        <f t="shared" si="293"/>
        <v>0</v>
      </c>
      <c r="O1247" s="31" t="str">
        <f>IF(LEN(Q1247)=0,"",DEC2HEX(MOD(HEX2DEC(INDEX(Assembler!$D$13:$D$512,M1247))+N1247,65536),4))</f>
        <v/>
      </c>
      <c r="P1247" s="78" t="str">
        <f t="shared" si="294"/>
        <v/>
      </c>
      <c r="Q1247" s="31" t="str">
        <f>INDEX(Assembler!$E$13:$G$512,M1247,N1247+1)</f>
        <v/>
      </c>
      <c r="R1247" s="81"/>
      <c r="S1247" s="31" t="str">
        <f t="shared" si="295"/>
        <v/>
      </c>
      <c r="T1247" s="31">
        <f t="shared" si="299"/>
        <v>1</v>
      </c>
      <c r="U1247" s="31" t="str">
        <f t="shared" si="287"/>
        <v/>
      </c>
      <c r="V1247" s="31" t="str">
        <f t="shared" si="288"/>
        <v/>
      </c>
      <c r="W1247" s="31" t="str">
        <f>IF(LEN(U1247)=0,"",SUM(T$5:T1247))</f>
        <v/>
      </c>
      <c r="X1247" s="31" t="str">
        <f t="shared" si="289"/>
        <v/>
      </c>
      <c r="Y1247" s="31" t="str">
        <f t="shared" si="296"/>
        <v/>
      </c>
    </row>
    <row r="1248" spans="1:25" x14ac:dyDescent="0.2">
      <c r="A1248" s="127"/>
      <c r="B1248" s="82" t="str">
        <f t="shared" si="285"/>
        <v/>
      </c>
      <c r="C1248" s="82" t="str">
        <f t="shared" si="286"/>
        <v/>
      </c>
      <c r="D1248" s="127"/>
      <c r="E1248" s="82" t="str">
        <f t="shared" si="290"/>
        <v/>
      </c>
      <c r="F1248" s="82" t="str">
        <f t="shared" si="291"/>
        <v/>
      </c>
      <c r="G1248" s="127"/>
      <c r="H1248" s="75" t="str">
        <f t="shared" si="292"/>
        <v/>
      </c>
      <c r="I1248" s="127"/>
      <c r="J1248" s="75" t="str">
        <f t="shared" si="297"/>
        <v/>
      </c>
      <c r="K1248" s="127"/>
      <c r="L1248" s="31">
        <v>1243</v>
      </c>
      <c r="M1248" s="31">
        <f t="shared" si="298"/>
        <v>415</v>
      </c>
      <c r="N1248" s="31">
        <f t="shared" si="293"/>
        <v>1</v>
      </c>
      <c r="O1248" s="31" t="str">
        <f>IF(LEN(Q1248)=0,"",DEC2HEX(MOD(HEX2DEC(INDEX(Assembler!$D$13:$D$512,M1248))+N1248,65536),4))</f>
        <v/>
      </c>
      <c r="P1248" s="78" t="str">
        <f t="shared" si="294"/>
        <v/>
      </c>
      <c r="Q1248" s="31" t="str">
        <f>INDEX(Assembler!$E$13:$G$512,M1248,N1248+1)</f>
        <v/>
      </c>
      <c r="R1248" s="81"/>
      <c r="S1248" s="31" t="str">
        <f t="shared" si="295"/>
        <v/>
      </c>
      <c r="T1248" s="31">
        <f t="shared" si="299"/>
        <v>1</v>
      </c>
      <c r="U1248" s="31" t="str">
        <f t="shared" si="287"/>
        <v/>
      </c>
      <c r="V1248" s="31" t="str">
        <f t="shared" si="288"/>
        <v/>
      </c>
      <c r="W1248" s="31" t="str">
        <f>IF(LEN(U1248)=0,"",SUM(T$5:T1248))</f>
        <v/>
      </c>
      <c r="X1248" s="31" t="str">
        <f t="shared" si="289"/>
        <v/>
      </c>
      <c r="Y1248" s="31" t="str">
        <f t="shared" si="296"/>
        <v/>
      </c>
    </row>
    <row r="1249" spans="1:25" x14ac:dyDescent="0.2">
      <c r="A1249" s="127"/>
      <c r="B1249" s="82" t="str">
        <f t="shared" si="285"/>
        <v/>
      </c>
      <c r="C1249" s="82" t="str">
        <f t="shared" si="286"/>
        <v/>
      </c>
      <c r="D1249" s="127"/>
      <c r="E1249" s="82" t="str">
        <f t="shared" si="290"/>
        <v/>
      </c>
      <c r="F1249" s="82" t="str">
        <f t="shared" si="291"/>
        <v/>
      </c>
      <c r="G1249" s="127"/>
      <c r="H1249" s="75" t="str">
        <f t="shared" si="292"/>
        <v/>
      </c>
      <c r="I1249" s="127"/>
      <c r="J1249" s="75" t="str">
        <f t="shared" si="297"/>
        <v/>
      </c>
      <c r="K1249" s="127"/>
      <c r="L1249" s="31">
        <v>1244</v>
      </c>
      <c r="M1249" s="31">
        <f t="shared" si="298"/>
        <v>415</v>
      </c>
      <c r="N1249" s="31">
        <f t="shared" si="293"/>
        <v>2</v>
      </c>
      <c r="O1249" s="31" t="str">
        <f>IF(LEN(Q1249)=0,"",DEC2HEX(MOD(HEX2DEC(INDEX(Assembler!$D$13:$D$512,M1249))+N1249,65536),4))</f>
        <v/>
      </c>
      <c r="P1249" s="78" t="str">
        <f t="shared" si="294"/>
        <v/>
      </c>
      <c r="Q1249" s="31" t="str">
        <f>INDEX(Assembler!$E$13:$G$512,M1249,N1249+1)</f>
        <v/>
      </c>
      <c r="R1249" s="81"/>
      <c r="S1249" s="31" t="str">
        <f t="shared" si="295"/>
        <v/>
      </c>
      <c r="T1249" s="31">
        <f t="shared" si="299"/>
        <v>1</v>
      </c>
      <c r="U1249" s="31" t="str">
        <f t="shared" si="287"/>
        <v/>
      </c>
      <c r="V1249" s="31" t="str">
        <f t="shared" si="288"/>
        <v/>
      </c>
      <c r="W1249" s="31" t="str">
        <f>IF(LEN(U1249)=0,"",SUM(T$5:T1249))</f>
        <v/>
      </c>
      <c r="X1249" s="31" t="str">
        <f t="shared" si="289"/>
        <v/>
      </c>
      <c r="Y1249" s="31" t="str">
        <f t="shared" si="296"/>
        <v/>
      </c>
    </row>
    <row r="1250" spans="1:25" x14ac:dyDescent="0.2">
      <c r="A1250" s="127"/>
      <c r="B1250" s="82" t="str">
        <f t="shared" si="285"/>
        <v/>
      </c>
      <c r="C1250" s="82" t="str">
        <f t="shared" si="286"/>
        <v/>
      </c>
      <c r="D1250" s="127"/>
      <c r="E1250" s="82" t="str">
        <f t="shared" si="290"/>
        <v/>
      </c>
      <c r="F1250" s="82" t="str">
        <f t="shared" si="291"/>
        <v/>
      </c>
      <c r="G1250" s="127"/>
      <c r="H1250" s="75" t="str">
        <f t="shared" si="292"/>
        <v/>
      </c>
      <c r="I1250" s="127"/>
      <c r="J1250" s="75" t="str">
        <f t="shared" si="297"/>
        <v/>
      </c>
      <c r="K1250" s="127"/>
      <c r="L1250" s="31">
        <v>1245</v>
      </c>
      <c r="M1250" s="31">
        <f t="shared" si="298"/>
        <v>416</v>
      </c>
      <c r="N1250" s="31">
        <f t="shared" si="293"/>
        <v>0</v>
      </c>
      <c r="O1250" s="31" t="str">
        <f>IF(LEN(Q1250)=0,"",DEC2HEX(MOD(HEX2DEC(INDEX(Assembler!$D$13:$D$512,M1250))+N1250,65536),4))</f>
        <v/>
      </c>
      <c r="P1250" s="78" t="str">
        <f t="shared" si="294"/>
        <v/>
      </c>
      <c r="Q1250" s="31" t="str">
        <f>INDEX(Assembler!$E$13:$G$512,M1250,N1250+1)</f>
        <v/>
      </c>
      <c r="R1250" s="81"/>
      <c r="S1250" s="31" t="str">
        <f t="shared" si="295"/>
        <v/>
      </c>
      <c r="T1250" s="31">
        <f t="shared" si="299"/>
        <v>1</v>
      </c>
      <c r="U1250" s="31" t="str">
        <f t="shared" si="287"/>
        <v/>
      </c>
      <c r="V1250" s="31" t="str">
        <f t="shared" si="288"/>
        <v/>
      </c>
      <c r="W1250" s="31" t="str">
        <f>IF(LEN(U1250)=0,"",SUM(T$5:T1250))</f>
        <v/>
      </c>
      <c r="X1250" s="31" t="str">
        <f t="shared" si="289"/>
        <v/>
      </c>
      <c r="Y1250" s="31" t="str">
        <f t="shared" si="296"/>
        <v/>
      </c>
    </row>
    <row r="1251" spans="1:25" x14ac:dyDescent="0.2">
      <c r="A1251" s="127"/>
      <c r="B1251" s="82" t="str">
        <f t="shared" si="285"/>
        <v/>
      </c>
      <c r="C1251" s="82" t="str">
        <f t="shared" si="286"/>
        <v/>
      </c>
      <c r="D1251" s="127"/>
      <c r="E1251" s="82" t="str">
        <f t="shared" si="290"/>
        <v/>
      </c>
      <c r="F1251" s="82" t="str">
        <f t="shared" si="291"/>
        <v/>
      </c>
      <c r="G1251" s="127"/>
      <c r="H1251" s="75" t="str">
        <f t="shared" si="292"/>
        <v/>
      </c>
      <c r="I1251" s="127"/>
      <c r="J1251" s="75" t="str">
        <f t="shared" si="297"/>
        <v/>
      </c>
      <c r="K1251" s="127"/>
      <c r="L1251" s="31">
        <v>1246</v>
      </c>
      <c r="M1251" s="31">
        <f t="shared" si="298"/>
        <v>416</v>
      </c>
      <c r="N1251" s="31">
        <f t="shared" si="293"/>
        <v>1</v>
      </c>
      <c r="O1251" s="31" t="str">
        <f>IF(LEN(Q1251)=0,"",DEC2HEX(MOD(HEX2DEC(INDEX(Assembler!$D$13:$D$512,M1251))+N1251,65536),4))</f>
        <v/>
      </c>
      <c r="P1251" s="78" t="str">
        <f t="shared" si="294"/>
        <v/>
      </c>
      <c r="Q1251" s="31" t="str">
        <f>INDEX(Assembler!$E$13:$G$512,M1251,N1251+1)</f>
        <v/>
      </c>
      <c r="R1251" s="81"/>
      <c r="S1251" s="31" t="str">
        <f t="shared" si="295"/>
        <v/>
      </c>
      <c r="T1251" s="31">
        <f t="shared" si="299"/>
        <v>1</v>
      </c>
      <c r="U1251" s="31" t="str">
        <f t="shared" si="287"/>
        <v/>
      </c>
      <c r="V1251" s="31" t="str">
        <f t="shared" si="288"/>
        <v/>
      </c>
      <c r="W1251" s="31" t="str">
        <f>IF(LEN(U1251)=0,"",SUM(T$5:T1251))</f>
        <v/>
      </c>
      <c r="X1251" s="31" t="str">
        <f t="shared" si="289"/>
        <v/>
      </c>
      <c r="Y1251" s="31" t="str">
        <f t="shared" si="296"/>
        <v/>
      </c>
    </row>
    <row r="1252" spans="1:25" x14ac:dyDescent="0.2">
      <c r="A1252" s="127"/>
      <c r="B1252" s="82" t="str">
        <f t="shared" si="285"/>
        <v/>
      </c>
      <c r="C1252" s="82" t="str">
        <f t="shared" si="286"/>
        <v/>
      </c>
      <c r="D1252" s="127"/>
      <c r="E1252" s="82" t="str">
        <f t="shared" si="290"/>
        <v/>
      </c>
      <c r="F1252" s="82" t="str">
        <f t="shared" si="291"/>
        <v/>
      </c>
      <c r="G1252" s="127"/>
      <c r="H1252" s="75" t="str">
        <f t="shared" si="292"/>
        <v/>
      </c>
      <c r="I1252" s="127"/>
      <c r="J1252" s="75" t="str">
        <f t="shared" si="297"/>
        <v/>
      </c>
      <c r="K1252" s="127"/>
      <c r="L1252" s="31">
        <v>1247</v>
      </c>
      <c r="M1252" s="31">
        <f t="shared" si="298"/>
        <v>416</v>
      </c>
      <c r="N1252" s="31">
        <f t="shared" si="293"/>
        <v>2</v>
      </c>
      <c r="O1252" s="31" t="str">
        <f>IF(LEN(Q1252)=0,"",DEC2HEX(MOD(HEX2DEC(INDEX(Assembler!$D$13:$D$512,M1252))+N1252,65536),4))</f>
        <v/>
      </c>
      <c r="P1252" s="78" t="str">
        <f t="shared" si="294"/>
        <v/>
      </c>
      <c r="Q1252" s="31" t="str">
        <f>INDEX(Assembler!$E$13:$G$512,M1252,N1252+1)</f>
        <v/>
      </c>
      <c r="R1252" s="81"/>
      <c r="S1252" s="31" t="str">
        <f t="shared" si="295"/>
        <v/>
      </c>
      <c r="T1252" s="31">
        <f t="shared" si="299"/>
        <v>1</v>
      </c>
      <c r="U1252" s="31" t="str">
        <f t="shared" si="287"/>
        <v/>
      </c>
      <c r="V1252" s="31" t="str">
        <f t="shared" si="288"/>
        <v/>
      </c>
      <c r="W1252" s="31" t="str">
        <f>IF(LEN(U1252)=0,"",SUM(T$5:T1252))</f>
        <v/>
      </c>
      <c r="X1252" s="31" t="str">
        <f t="shared" si="289"/>
        <v/>
      </c>
      <c r="Y1252" s="31" t="str">
        <f t="shared" si="296"/>
        <v/>
      </c>
    </row>
    <row r="1253" spans="1:25" x14ac:dyDescent="0.2">
      <c r="A1253" s="127"/>
      <c r="B1253" s="82" t="str">
        <f t="shared" si="285"/>
        <v/>
      </c>
      <c r="C1253" s="82" t="str">
        <f t="shared" si="286"/>
        <v/>
      </c>
      <c r="D1253" s="127"/>
      <c r="E1253" s="82" t="str">
        <f t="shared" si="290"/>
        <v/>
      </c>
      <c r="F1253" s="82" t="str">
        <f t="shared" si="291"/>
        <v/>
      </c>
      <c r="G1253" s="127"/>
      <c r="H1253" s="75" t="str">
        <f t="shared" si="292"/>
        <v/>
      </c>
      <c r="I1253" s="127"/>
      <c r="J1253" s="75" t="str">
        <f t="shared" si="297"/>
        <v/>
      </c>
      <c r="K1253" s="127"/>
      <c r="L1253" s="31">
        <v>1248</v>
      </c>
      <c r="M1253" s="31">
        <f t="shared" si="298"/>
        <v>417</v>
      </c>
      <c r="N1253" s="31">
        <f t="shared" si="293"/>
        <v>0</v>
      </c>
      <c r="O1253" s="31" t="str">
        <f>IF(LEN(Q1253)=0,"",DEC2HEX(MOD(HEX2DEC(INDEX(Assembler!$D$13:$D$512,M1253))+N1253,65536),4))</f>
        <v/>
      </c>
      <c r="P1253" s="78" t="str">
        <f t="shared" si="294"/>
        <v/>
      </c>
      <c r="Q1253" s="31" t="str">
        <f>INDEX(Assembler!$E$13:$G$512,M1253,N1253+1)</f>
        <v/>
      </c>
      <c r="R1253" s="81"/>
      <c r="S1253" s="31" t="str">
        <f t="shared" si="295"/>
        <v/>
      </c>
      <c r="T1253" s="31">
        <f t="shared" si="299"/>
        <v>1</v>
      </c>
      <c r="U1253" s="31" t="str">
        <f t="shared" si="287"/>
        <v/>
      </c>
      <c r="V1253" s="31" t="str">
        <f t="shared" si="288"/>
        <v/>
      </c>
      <c r="W1253" s="31" t="str">
        <f>IF(LEN(U1253)=0,"",SUM(T$5:T1253))</f>
        <v/>
      </c>
      <c r="X1253" s="31" t="str">
        <f t="shared" si="289"/>
        <v/>
      </c>
      <c r="Y1253" s="31" t="str">
        <f t="shared" si="296"/>
        <v/>
      </c>
    </row>
    <row r="1254" spans="1:25" x14ac:dyDescent="0.2">
      <c r="A1254" s="127"/>
      <c r="B1254" s="82" t="str">
        <f t="shared" si="285"/>
        <v/>
      </c>
      <c r="C1254" s="82" t="str">
        <f t="shared" si="286"/>
        <v/>
      </c>
      <c r="D1254" s="127"/>
      <c r="E1254" s="82" t="str">
        <f t="shared" si="290"/>
        <v/>
      </c>
      <c r="F1254" s="82" t="str">
        <f t="shared" si="291"/>
        <v/>
      </c>
      <c r="G1254" s="127"/>
      <c r="H1254" s="75" t="str">
        <f t="shared" si="292"/>
        <v/>
      </c>
      <c r="I1254" s="127"/>
      <c r="J1254" s="75" t="str">
        <f t="shared" si="297"/>
        <v/>
      </c>
      <c r="K1254" s="127"/>
      <c r="L1254" s="31">
        <v>1249</v>
      </c>
      <c r="M1254" s="31">
        <f t="shared" si="298"/>
        <v>417</v>
      </c>
      <c r="N1254" s="31">
        <f t="shared" si="293"/>
        <v>1</v>
      </c>
      <c r="O1254" s="31" t="str">
        <f>IF(LEN(Q1254)=0,"",DEC2HEX(MOD(HEX2DEC(INDEX(Assembler!$D$13:$D$512,M1254))+N1254,65536),4))</f>
        <v/>
      </c>
      <c r="P1254" s="78" t="str">
        <f t="shared" si="294"/>
        <v/>
      </c>
      <c r="Q1254" s="31" t="str">
        <f>INDEX(Assembler!$E$13:$G$512,M1254,N1254+1)</f>
        <v/>
      </c>
      <c r="R1254" s="81"/>
      <c r="S1254" s="31" t="str">
        <f t="shared" si="295"/>
        <v/>
      </c>
      <c r="T1254" s="31">
        <f t="shared" si="299"/>
        <v>1</v>
      </c>
      <c r="U1254" s="31" t="str">
        <f t="shared" si="287"/>
        <v/>
      </c>
      <c r="V1254" s="31" t="str">
        <f t="shared" si="288"/>
        <v/>
      </c>
      <c r="W1254" s="31" t="str">
        <f>IF(LEN(U1254)=0,"",SUM(T$5:T1254))</f>
        <v/>
      </c>
      <c r="X1254" s="31" t="str">
        <f t="shared" si="289"/>
        <v/>
      </c>
      <c r="Y1254" s="31" t="str">
        <f t="shared" si="296"/>
        <v/>
      </c>
    </row>
    <row r="1255" spans="1:25" x14ac:dyDescent="0.2">
      <c r="A1255" s="127"/>
      <c r="B1255" s="82" t="str">
        <f t="shared" si="285"/>
        <v/>
      </c>
      <c r="C1255" s="82" t="str">
        <f t="shared" si="286"/>
        <v/>
      </c>
      <c r="D1255" s="127"/>
      <c r="E1255" s="82" t="str">
        <f t="shared" si="290"/>
        <v/>
      </c>
      <c r="F1255" s="82" t="str">
        <f t="shared" si="291"/>
        <v/>
      </c>
      <c r="G1255" s="127"/>
      <c r="H1255" s="75" t="str">
        <f t="shared" si="292"/>
        <v/>
      </c>
      <c r="I1255" s="127"/>
      <c r="J1255" s="75" t="str">
        <f t="shared" si="297"/>
        <v/>
      </c>
      <c r="K1255" s="127"/>
      <c r="L1255" s="31">
        <v>1250</v>
      </c>
      <c r="M1255" s="31">
        <f t="shared" si="298"/>
        <v>417</v>
      </c>
      <c r="N1255" s="31">
        <f t="shared" si="293"/>
        <v>2</v>
      </c>
      <c r="O1255" s="31" t="str">
        <f>IF(LEN(Q1255)=0,"",DEC2HEX(MOD(HEX2DEC(INDEX(Assembler!$D$13:$D$512,M1255))+N1255,65536),4))</f>
        <v/>
      </c>
      <c r="P1255" s="78" t="str">
        <f t="shared" si="294"/>
        <v/>
      </c>
      <c r="Q1255" s="31" t="str">
        <f>INDEX(Assembler!$E$13:$G$512,M1255,N1255+1)</f>
        <v/>
      </c>
      <c r="R1255" s="81"/>
      <c r="S1255" s="31" t="str">
        <f t="shared" si="295"/>
        <v/>
      </c>
      <c r="T1255" s="31">
        <f t="shared" si="299"/>
        <v>1</v>
      </c>
      <c r="U1255" s="31" t="str">
        <f t="shared" si="287"/>
        <v/>
      </c>
      <c r="V1255" s="31" t="str">
        <f t="shared" si="288"/>
        <v/>
      </c>
      <c r="W1255" s="31" t="str">
        <f>IF(LEN(U1255)=0,"",SUM(T$5:T1255))</f>
        <v/>
      </c>
      <c r="X1255" s="31" t="str">
        <f t="shared" si="289"/>
        <v/>
      </c>
      <c r="Y1255" s="31" t="str">
        <f t="shared" si="296"/>
        <v/>
      </c>
    </row>
    <row r="1256" spans="1:25" x14ac:dyDescent="0.2">
      <c r="A1256" s="127"/>
      <c r="B1256" s="82" t="str">
        <f t="shared" si="285"/>
        <v/>
      </c>
      <c r="C1256" s="82" t="str">
        <f t="shared" si="286"/>
        <v/>
      </c>
      <c r="D1256" s="127"/>
      <c r="E1256" s="82" t="str">
        <f t="shared" si="290"/>
        <v/>
      </c>
      <c r="F1256" s="82" t="str">
        <f t="shared" si="291"/>
        <v/>
      </c>
      <c r="G1256" s="127"/>
      <c r="H1256" s="75" t="str">
        <f t="shared" si="292"/>
        <v/>
      </c>
      <c r="I1256" s="127"/>
      <c r="J1256" s="75" t="str">
        <f t="shared" si="297"/>
        <v/>
      </c>
      <c r="K1256" s="127"/>
      <c r="L1256" s="31">
        <v>1251</v>
      </c>
      <c r="M1256" s="31">
        <f t="shared" si="298"/>
        <v>418</v>
      </c>
      <c r="N1256" s="31">
        <f t="shared" si="293"/>
        <v>0</v>
      </c>
      <c r="O1256" s="31" t="str">
        <f>IF(LEN(Q1256)=0,"",DEC2HEX(MOD(HEX2DEC(INDEX(Assembler!$D$13:$D$512,M1256))+N1256,65536),4))</f>
        <v/>
      </c>
      <c r="P1256" s="78" t="str">
        <f t="shared" si="294"/>
        <v/>
      </c>
      <c r="Q1256" s="31" t="str">
        <f>INDEX(Assembler!$E$13:$G$512,M1256,N1256+1)</f>
        <v/>
      </c>
      <c r="R1256" s="81"/>
      <c r="S1256" s="31" t="str">
        <f t="shared" si="295"/>
        <v/>
      </c>
      <c r="T1256" s="31">
        <f t="shared" si="299"/>
        <v>1</v>
      </c>
      <c r="U1256" s="31" t="str">
        <f t="shared" si="287"/>
        <v/>
      </c>
      <c r="V1256" s="31" t="str">
        <f t="shared" si="288"/>
        <v/>
      </c>
      <c r="W1256" s="31" t="str">
        <f>IF(LEN(U1256)=0,"",SUM(T$5:T1256))</f>
        <v/>
      </c>
      <c r="X1256" s="31" t="str">
        <f t="shared" si="289"/>
        <v/>
      </c>
      <c r="Y1256" s="31" t="str">
        <f t="shared" si="296"/>
        <v/>
      </c>
    </row>
    <row r="1257" spans="1:25" x14ac:dyDescent="0.2">
      <c r="A1257" s="127"/>
      <c r="B1257" s="82" t="str">
        <f t="shared" si="285"/>
        <v/>
      </c>
      <c r="C1257" s="82" t="str">
        <f t="shared" si="286"/>
        <v/>
      </c>
      <c r="D1257" s="127"/>
      <c r="E1257" s="82" t="str">
        <f t="shared" si="290"/>
        <v/>
      </c>
      <c r="F1257" s="82" t="str">
        <f t="shared" si="291"/>
        <v/>
      </c>
      <c r="G1257" s="127"/>
      <c r="H1257" s="75" t="str">
        <f t="shared" si="292"/>
        <v/>
      </c>
      <c r="I1257" s="127"/>
      <c r="J1257" s="75" t="str">
        <f t="shared" si="297"/>
        <v/>
      </c>
      <c r="K1257" s="127"/>
      <c r="L1257" s="31">
        <v>1252</v>
      </c>
      <c r="M1257" s="31">
        <f t="shared" si="298"/>
        <v>418</v>
      </c>
      <c r="N1257" s="31">
        <f t="shared" si="293"/>
        <v>1</v>
      </c>
      <c r="O1257" s="31" t="str">
        <f>IF(LEN(Q1257)=0,"",DEC2HEX(MOD(HEX2DEC(INDEX(Assembler!$D$13:$D$512,M1257))+N1257,65536),4))</f>
        <v/>
      </c>
      <c r="P1257" s="78" t="str">
        <f t="shared" si="294"/>
        <v/>
      </c>
      <c r="Q1257" s="31" t="str">
        <f>INDEX(Assembler!$E$13:$G$512,M1257,N1257+1)</f>
        <v/>
      </c>
      <c r="R1257" s="81"/>
      <c r="S1257" s="31" t="str">
        <f t="shared" si="295"/>
        <v/>
      </c>
      <c r="T1257" s="31">
        <f t="shared" si="299"/>
        <v>1</v>
      </c>
      <c r="U1257" s="31" t="str">
        <f t="shared" si="287"/>
        <v/>
      </c>
      <c r="V1257" s="31" t="str">
        <f t="shared" si="288"/>
        <v/>
      </c>
      <c r="W1257" s="31" t="str">
        <f>IF(LEN(U1257)=0,"",SUM(T$5:T1257))</f>
        <v/>
      </c>
      <c r="X1257" s="31" t="str">
        <f t="shared" si="289"/>
        <v/>
      </c>
      <c r="Y1257" s="31" t="str">
        <f t="shared" si="296"/>
        <v/>
      </c>
    </row>
    <row r="1258" spans="1:25" x14ac:dyDescent="0.2">
      <c r="A1258" s="127"/>
      <c r="B1258" s="82" t="str">
        <f t="shared" si="285"/>
        <v/>
      </c>
      <c r="C1258" s="82" t="str">
        <f t="shared" si="286"/>
        <v/>
      </c>
      <c r="D1258" s="127"/>
      <c r="E1258" s="82" t="str">
        <f t="shared" si="290"/>
        <v/>
      </c>
      <c r="F1258" s="82" t="str">
        <f t="shared" si="291"/>
        <v/>
      </c>
      <c r="G1258" s="127"/>
      <c r="H1258" s="75" t="str">
        <f t="shared" si="292"/>
        <v/>
      </c>
      <c r="I1258" s="127"/>
      <c r="J1258" s="75" t="str">
        <f t="shared" si="297"/>
        <v/>
      </c>
      <c r="K1258" s="127"/>
      <c r="L1258" s="31">
        <v>1253</v>
      </c>
      <c r="M1258" s="31">
        <f t="shared" si="298"/>
        <v>418</v>
      </c>
      <c r="N1258" s="31">
        <f t="shared" si="293"/>
        <v>2</v>
      </c>
      <c r="O1258" s="31" t="str">
        <f>IF(LEN(Q1258)=0,"",DEC2HEX(MOD(HEX2DEC(INDEX(Assembler!$D$13:$D$512,M1258))+N1258,65536),4))</f>
        <v/>
      </c>
      <c r="P1258" s="78" t="str">
        <f t="shared" si="294"/>
        <v/>
      </c>
      <c r="Q1258" s="31" t="str">
        <f>INDEX(Assembler!$E$13:$G$512,M1258,N1258+1)</f>
        <v/>
      </c>
      <c r="R1258" s="81"/>
      <c r="S1258" s="31" t="str">
        <f t="shared" si="295"/>
        <v/>
      </c>
      <c r="T1258" s="31">
        <f t="shared" si="299"/>
        <v>1</v>
      </c>
      <c r="U1258" s="31" t="str">
        <f t="shared" si="287"/>
        <v/>
      </c>
      <c r="V1258" s="31" t="str">
        <f t="shared" si="288"/>
        <v/>
      </c>
      <c r="W1258" s="31" t="str">
        <f>IF(LEN(U1258)=0,"",SUM(T$5:T1258))</f>
        <v/>
      </c>
      <c r="X1258" s="31" t="str">
        <f t="shared" si="289"/>
        <v/>
      </c>
      <c r="Y1258" s="31" t="str">
        <f t="shared" si="296"/>
        <v/>
      </c>
    </row>
    <row r="1259" spans="1:25" x14ac:dyDescent="0.2">
      <c r="A1259" s="127"/>
      <c r="B1259" s="82" t="str">
        <f t="shared" si="285"/>
        <v/>
      </c>
      <c r="C1259" s="82" t="str">
        <f t="shared" si="286"/>
        <v/>
      </c>
      <c r="D1259" s="127"/>
      <c r="E1259" s="82" t="str">
        <f t="shared" si="290"/>
        <v/>
      </c>
      <c r="F1259" s="82" t="str">
        <f t="shared" si="291"/>
        <v/>
      </c>
      <c r="G1259" s="127"/>
      <c r="H1259" s="75" t="str">
        <f t="shared" si="292"/>
        <v/>
      </c>
      <c r="I1259" s="127"/>
      <c r="J1259" s="75" t="str">
        <f t="shared" si="297"/>
        <v/>
      </c>
      <c r="K1259" s="127"/>
      <c r="L1259" s="31">
        <v>1254</v>
      </c>
      <c r="M1259" s="31">
        <f t="shared" si="298"/>
        <v>419</v>
      </c>
      <c r="N1259" s="31">
        <f t="shared" si="293"/>
        <v>0</v>
      </c>
      <c r="O1259" s="31" t="str">
        <f>IF(LEN(Q1259)=0,"",DEC2HEX(MOD(HEX2DEC(INDEX(Assembler!$D$13:$D$512,M1259))+N1259,65536),4))</f>
        <v/>
      </c>
      <c r="P1259" s="78" t="str">
        <f t="shared" si="294"/>
        <v/>
      </c>
      <c r="Q1259" s="31" t="str">
        <f>INDEX(Assembler!$E$13:$G$512,M1259,N1259+1)</f>
        <v/>
      </c>
      <c r="R1259" s="81"/>
      <c r="S1259" s="31" t="str">
        <f t="shared" si="295"/>
        <v/>
      </c>
      <c r="T1259" s="31">
        <f t="shared" si="299"/>
        <v>1</v>
      </c>
      <c r="U1259" s="31" t="str">
        <f t="shared" si="287"/>
        <v/>
      </c>
      <c r="V1259" s="31" t="str">
        <f t="shared" si="288"/>
        <v/>
      </c>
      <c r="W1259" s="31" t="str">
        <f>IF(LEN(U1259)=0,"",SUM(T$5:T1259))</f>
        <v/>
      </c>
      <c r="X1259" s="31" t="str">
        <f t="shared" si="289"/>
        <v/>
      </c>
      <c r="Y1259" s="31" t="str">
        <f t="shared" si="296"/>
        <v/>
      </c>
    </row>
    <row r="1260" spans="1:25" x14ac:dyDescent="0.2">
      <c r="A1260" s="127"/>
      <c r="B1260" s="82" t="str">
        <f t="shared" si="285"/>
        <v/>
      </c>
      <c r="C1260" s="82" t="str">
        <f t="shared" si="286"/>
        <v/>
      </c>
      <c r="D1260" s="127"/>
      <c r="E1260" s="82" t="str">
        <f t="shared" si="290"/>
        <v/>
      </c>
      <c r="F1260" s="82" t="str">
        <f t="shared" si="291"/>
        <v/>
      </c>
      <c r="G1260" s="127"/>
      <c r="H1260" s="75" t="str">
        <f t="shared" si="292"/>
        <v/>
      </c>
      <c r="I1260" s="127"/>
      <c r="J1260" s="75" t="str">
        <f t="shared" si="297"/>
        <v/>
      </c>
      <c r="K1260" s="127"/>
      <c r="L1260" s="31">
        <v>1255</v>
      </c>
      <c r="M1260" s="31">
        <f t="shared" si="298"/>
        <v>419</v>
      </c>
      <c r="N1260" s="31">
        <f t="shared" si="293"/>
        <v>1</v>
      </c>
      <c r="O1260" s="31" t="str">
        <f>IF(LEN(Q1260)=0,"",DEC2HEX(MOD(HEX2DEC(INDEX(Assembler!$D$13:$D$512,M1260))+N1260,65536),4))</f>
        <v/>
      </c>
      <c r="P1260" s="78" t="str">
        <f t="shared" si="294"/>
        <v/>
      </c>
      <c r="Q1260" s="31" t="str">
        <f>INDEX(Assembler!$E$13:$G$512,M1260,N1260+1)</f>
        <v/>
      </c>
      <c r="R1260" s="81"/>
      <c r="S1260" s="31" t="str">
        <f t="shared" si="295"/>
        <v/>
      </c>
      <c r="T1260" s="31">
        <f t="shared" si="299"/>
        <v>1</v>
      </c>
      <c r="U1260" s="31" t="str">
        <f t="shared" si="287"/>
        <v/>
      </c>
      <c r="V1260" s="31" t="str">
        <f t="shared" si="288"/>
        <v/>
      </c>
      <c r="W1260" s="31" t="str">
        <f>IF(LEN(U1260)=0,"",SUM(T$5:T1260))</f>
        <v/>
      </c>
      <c r="X1260" s="31" t="str">
        <f t="shared" si="289"/>
        <v/>
      </c>
      <c r="Y1260" s="31" t="str">
        <f t="shared" si="296"/>
        <v/>
      </c>
    </row>
    <row r="1261" spans="1:25" x14ac:dyDescent="0.2">
      <c r="A1261" s="127"/>
      <c r="B1261" s="82" t="str">
        <f t="shared" si="285"/>
        <v/>
      </c>
      <c r="C1261" s="82" t="str">
        <f t="shared" si="286"/>
        <v/>
      </c>
      <c r="D1261" s="127"/>
      <c r="E1261" s="82" t="str">
        <f t="shared" si="290"/>
        <v/>
      </c>
      <c r="F1261" s="82" t="str">
        <f t="shared" si="291"/>
        <v/>
      </c>
      <c r="G1261" s="127"/>
      <c r="H1261" s="75" t="str">
        <f t="shared" si="292"/>
        <v/>
      </c>
      <c r="I1261" s="127"/>
      <c r="J1261" s="75" t="str">
        <f t="shared" si="297"/>
        <v/>
      </c>
      <c r="K1261" s="127"/>
      <c r="L1261" s="31">
        <v>1256</v>
      </c>
      <c r="M1261" s="31">
        <f t="shared" si="298"/>
        <v>419</v>
      </c>
      <c r="N1261" s="31">
        <f t="shared" si="293"/>
        <v>2</v>
      </c>
      <c r="O1261" s="31" t="str">
        <f>IF(LEN(Q1261)=0,"",DEC2HEX(MOD(HEX2DEC(INDEX(Assembler!$D$13:$D$512,M1261))+N1261,65536),4))</f>
        <v/>
      </c>
      <c r="P1261" s="78" t="str">
        <f t="shared" si="294"/>
        <v/>
      </c>
      <c r="Q1261" s="31" t="str">
        <f>INDEX(Assembler!$E$13:$G$512,M1261,N1261+1)</f>
        <v/>
      </c>
      <c r="R1261" s="81"/>
      <c r="S1261" s="31" t="str">
        <f t="shared" si="295"/>
        <v/>
      </c>
      <c r="T1261" s="31">
        <f t="shared" si="299"/>
        <v>1</v>
      </c>
      <c r="U1261" s="31" t="str">
        <f t="shared" si="287"/>
        <v/>
      </c>
      <c r="V1261" s="31" t="str">
        <f t="shared" si="288"/>
        <v/>
      </c>
      <c r="W1261" s="31" t="str">
        <f>IF(LEN(U1261)=0,"",SUM(T$5:T1261))</f>
        <v/>
      </c>
      <c r="X1261" s="31" t="str">
        <f t="shared" si="289"/>
        <v/>
      </c>
      <c r="Y1261" s="31" t="str">
        <f t="shared" si="296"/>
        <v/>
      </c>
    </row>
    <row r="1262" spans="1:25" x14ac:dyDescent="0.2">
      <c r="A1262" s="127"/>
      <c r="B1262" s="82" t="str">
        <f t="shared" si="285"/>
        <v/>
      </c>
      <c r="C1262" s="82" t="str">
        <f t="shared" si="286"/>
        <v/>
      </c>
      <c r="D1262" s="127"/>
      <c r="E1262" s="82" t="str">
        <f t="shared" si="290"/>
        <v/>
      </c>
      <c r="F1262" s="82" t="str">
        <f t="shared" si="291"/>
        <v/>
      </c>
      <c r="G1262" s="127"/>
      <c r="H1262" s="75" t="str">
        <f t="shared" si="292"/>
        <v/>
      </c>
      <c r="I1262" s="127"/>
      <c r="J1262" s="75" t="str">
        <f t="shared" si="297"/>
        <v/>
      </c>
      <c r="K1262" s="127"/>
      <c r="L1262" s="31">
        <v>1257</v>
      </c>
      <c r="M1262" s="31">
        <f t="shared" si="298"/>
        <v>420</v>
      </c>
      <c r="N1262" s="31">
        <f t="shared" si="293"/>
        <v>0</v>
      </c>
      <c r="O1262" s="31" t="str">
        <f>IF(LEN(Q1262)=0,"",DEC2HEX(MOD(HEX2DEC(INDEX(Assembler!$D$13:$D$512,M1262))+N1262,65536),4))</f>
        <v/>
      </c>
      <c r="P1262" s="78" t="str">
        <f t="shared" si="294"/>
        <v/>
      </c>
      <c r="Q1262" s="31" t="str">
        <f>INDEX(Assembler!$E$13:$G$512,M1262,N1262+1)</f>
        <v/>
      </c>
      <c r="R1262" s="81"/>
      <c r="S1262" s="31" t="str">
        <f t="shared" si="295"/>
        <v/>
      </c>
      <c r="T1262" s="31">
        <f t="shared" si="299"/>
        <v>1</v>
      </c>
      <c r="U1262" s="31" t="str">
        <f t="shared" si="287"/>
        <v/>
      </c>
      <c r="V1262" s="31" t="str">
        <f t="shared" si="288"/>
        <v/>
      </c>
      <c r="W1262" s="31" t="str">
        <f>IF(LEN(U1262)=0,"",SUM(T$5:T1262))</f>
        <v/>
      </c>
      <c r="X1262" s="31" t="str">
        <f t="shared" si="289"/>
        <v/>
      </c>
      <c r="Y1262" s="31" t="str">
        <f t="shared" si="296"/>
        <v/>
      </c>
    </row>
    <row r="1263" spans="1:25" x14ac:dyDescent="0.2">
      <c r="A1263" s="127"/>
      <c r="B1263" s="82" t="str">
        <f t="shared" si="285"/>
        <v/>
      </c>
      <c r="C1263" s="82" t="str">
        <f t="shared" si="286"/>
        <v/>
      </c>
      <c r="D1263" s="127"/>
      <c r="E1263" s="82" t="str">
        <f t="shared" si="290"/>
        <v/>
      </c>
      <c r="F1263" s="82" t="str">
        <f t="shared" si="291"/>
        <v/>
      </c>
      <c r="G1263" s="127"/>
      <c r="H1263" s="75" t="str">
        <f t="shared" si="292"/>
        <v/>
      </c>
      <c r="I1263" s="127"/>
      <c r="J1263" s="75" t="str">
        <f t="shared" si="297"/>
        <v/>
      </c>
      <c r="K1263" s="127"/>
      <c r="L1263" s="31">
        <v>1258</v>
      </c>
      <c r="M1263" s="31">
        <f t="shared" si="298"/>
        <v>420</v>
      </c>
      <c r="N1263" s="31">
        <f t="shared" si="293"/>
        <v>1</v>
      </c>
      <c r="O1263" s="31" t="str">
        <f>IF(LEN(Q1263)=0,"",DEC2HEX(MOD(HEX2DEC(INDEX(Assembler!$D$13:$D$512,M1263))+N1263,65536),4))</f>
        <v/>
      </c>
      <c r="P1263" s="78" t="str">
        <f t="shared" si="294"/>
        <v/>
      </c>
      <c r="Q1263" s="31" t="str">
        <f>INDEX(Assembler!$E$13:$G$512,M1263,N1263+1)</f>
        <v/>
      </c>
      <c r="R1263" s="81"/>
      <c r="S1263" s="31" t="str">
        <f t="shared" si="295"/>
        <v/>
      </c>
      <c r="T1263" s="31">
        <f t="shared" si="299"/>
        <v>1</v>
      </c>
      <c r="U1263" s="31" t="str">
        <f t="shared" si="287"/>
        <v/>
      </c>
      <c r="V1263" s="31" t="str">
        <f t="shared" si="288"/>
        <v/>
      </c>
      <c r="W1263" s="31" t="str">
        <f>IF(LEN(U1263)=0,"",SUM(T$5:T1263))</f>
        <v/>
      </c>
      <c r="X1263" s="31" t="str">
        <f t="shared" si="289"/>
        <v/>
      </c>
      <c r="Y1263" s="31" t="str">
        <f t="shared" si="296"/>
        <v/>
      </c>
    </row>
    <row r="1264" spans="1:25" x14ac:dyDescent="0.2">
      <c r="A1264" s="127"/>
      <c r="B1264" s="82" t="str">
        <f t="shared" si="285"/>
        <v/>
      </c>
      <c r="C1264" s="82" t="str">
        <f t="shared" si="286"/>
        <v/>
      </c>
      <c r="D1264" s="127"/>
      <c r="E1264" s="82" t="str">
        <f t="shared" si="290"/>
        <v/>
      </c>
      <c r="F1264" s="82" t="str">
        <f t="shared" si="291"/>
        <v/>
      </c>
      <c r="G1264" s="127"/>
      <c r="H1264" s="75" t="str">
        <f t="shared" si="292"/>
        <v/>
      </c>
      <c r="I1264" s="127"/>
      <c r="J1264" s="75" t="str">
        <f t="shared" si="297"/>
        <v/>
      </c>
      <c r="K1264" s="127"/>
      <c r="L1264" s="31">
        <v>1259</v>
      </c>
      <c r="M1264" s="31">
        <f t="shared" si="298"/>
        <v>420</v>
      </c>
      <c r="N1264" s="31">
        <f t="shared" si="293"/>
        <v>2</v>
      </c>
      <c r="O1264" s="31" t="str">
        <f>IF(LEN(Q1264)=0,"",DEC2HEX(MOD(HEX2DEC(INDEX(Assembler!$D$13:$D$512,M1264))+N1264,65536),4))</f>
        <v/>
      </c>
      <c r="P1264" s="78" t="str">
        <f t="shared" si="294"/>
        <v/>
      </c>
      <c r="Q1264" s="31" t="str">
        <f>INDEX(Assembler!$E$13:$G$512,M1264,N1264+1)</f>
        <v/>
      </c>
      <c r="R1264" s="81"/>
      <c r="S1264" s="31" t="str">
        <f t="shared" si="295"/>
        <v/>
      </c>
      <c r="T1264" s="31">
        <f t="shared" si="299"/>
        <v>1</v>
      </c>
      <c r="U1264" s="31" t="str">
        <f t="shared" si="287"/>
        <v/>
      </c>
      <c r="V1264" s="31" t="str">
        <f t="shared" si="288"/>
        <v/>
      </c>
      <c r="W1264" s="31" t="str">
        <f>IF(LEN(U1264)=0,"",SUM(T$5:T1264))</f>
        <v/>
      </c>
      <c r="X1264" s="31" t="str">
        <f t="shared" si="289"/>
        <v/>
      </c>
      <c r="Y1264" s="31" t="str">
        <f t="shared" si="296"/>
        <v/>
      </c>
    </row>
    <row r="1265" spans="1:25" x14ac:dyDescent="0.2">
      <c r="A1265" s="127"/>
      <c r="B1265" s="82" t="str">
        <f t="shared" si="285"/>
        <v/>
      </c>
      <c r="C1265" s="82" t="str">
        <f t="shared" si="286"/>
        <v/>
      </c>
      <c r="D1265" s="127"/>
      <c r="E1265" s="82" t="str">
        <f t="shared" si="290"/>
        <v/>
      </c>
      <c r="F1265" s="82" t="str">
        <f t="shared" si="291"/>
        <v/>
      </c>
      <c r="G1265" s="127"/>
      <c r="H1265" s="75" t="str">
        <f t="shared" si="292"/>
        <v/>
      </c>
      <c r="I1265" s="127"/>
      <c r="J1265" s="75" t="str">
        <f t="shared" si="297"/>
        <v/>
      </c>
      <c r="K1265" s="127"/>
      <c r="L1265" s="31">
        <v>1260</v>
      </c>
      <c r="M1265" s="31">
        <f t="shared" si="298"/>
        <v>421</v>
      </c>
      <c r="N1265" s="31">
        <f t="shared" si="293"/>
        <v>0</v>
      </c>
      <c r="O1265" s="31" t="str">
        <f>IF(LEN(Q1265)=0,"",DEC2HEX(MOD(HEX2DEC(INDEX(Assembler!$D$13:$D$512,M1265))+N1265,65536),4))</f>
        <v/>
      </c>
      <c r="P1265" s="78" t="str">
        <f t="shared" si="294"/>
        <v/>
      </c>
      <c r="Q1265" s="31" t="str">
        <f>INDEX(Assembler!$E$13:$G$512,M1265,N1265+1)</f>
        <v/>
      </c>
      <c r="R1265" s="81"/>
      <c r="S1265" s="31" t="str">
        <f t="shared" si="295"/>
        <v/>
      </c>
      <c r="T1265" s="31">
        <f t="shared" si="299"/>
        <v>1</v>
      </c>
      <c r="U1265" s="31" t="str">
        <f t="shared" si="287"/>
        <v/>
      </c>
      <c r="V1265" s="31" t="str">
        <f t="shared" si="288"/>
        <v/>
      </c>
      <c r="W1265" s="31" t="str">
        <f>IF(LEN(U1265)=0,"",SUM(T$5:T1265))</f>
        <v/>
      </c>
      <c r="X1265" s="31" t="str">
        <f t="shared" si="289"/>
        <v/>
      </c>
      <c r="Y1265" s="31" t="str">
        <f t="shared" si="296"/>
        <v/>
      </c>
    </row>
    <row r="1266" spans="1:25" x14ac:dyDescent="0.2">
      <c r="A1266" s="127"/>
      <c r="B1266" s="82" t="str">
        <f t="shared" si="285"/>
        <v/>
      </c>
      <c r="C1266" s="82" t="str">
        <f t="shared" si="286"/>
        <v/>
      </c>
      <c r="D1266" s="127"/>
      <c r="E1266" s="82" t="str">
        <f t="shared" si="290"/>
        <v/>
      </c>
      <c r="F1266" s="82" t="str">
        <f t="shared" si="291"/>
        <v/>
      </c>
      <c r="G1266" s="127"/>
      <c r="H1266" s="75" t="str">
        <f t="shared" si="292"/>
        <v/>
      </c>
      <c r="I1266" s="127"/>
      <c r="J1266" s="75" t="str">
        <f t="shared" si="297"/>
        <v/>
      </c>
      <c r="K1266" s="127"/>
      <c r="L1266" s="31">
        <v>1261</v>
      </c>
      <c r="M1266" s="31">
        <f t="shared" si="298"/>
        <v>421</v>
      </c>
      <c r="N1266" s="31">
        <f t="shared" si="293"/>
        <v>1</v>
      </c>
      <c r="O1266" s="31" t="str">
        <f>IF(LEN(Q1266)=0,"",DEC2HEX(MOD(HEX2DEC(INDEX(Assembler!$D$13:$D$512,M1266))+N1266,65536),4))</f>
        <v/>
      </c>
      <c r="P1266" s="78" t="str">
        <f t="shared" si="294"/>
        <v/>
      </c>
      <c r="Q1266" s="31" t="str">
        <f>INDEX(Assembler!$E$13:$G$512,M1266,N1266+1)</f>
        <v/>
      </c>
      <c r="R1266" s="81"/>
      <c r="S1266" s="31" t="str">
        <f t="shared" si="295"/>
        <v/>
      </c>
      <c r="T1266" s="31">
        <f t="shared" si="299"/>
        <v>1</v>
      </c>
      <c r="U1266" s="31" t="str">
        <f t="shared" si="287"/>
        <v/>
      </c>
      <c r="V1266" s="31" t="str">
        <f t="shared" si="288"/>
        <v/>
      </c>
      <c r="W1266" s="31" t="str">
        <f>IF(LEN(U1266)=0,"",SUM(T$5:T1266))</f>
        <v/>
      </c>
      <c r="X1266" s="31" t="str">
        <f t="shared" si="289"/>
        <v/>
      </c>
      <c r="Y1266" s="31" t="str">
        <f t="shared" si="296"/>
        <v/>
      </c>
    </row>
    <row r="1267" spans="1:25" x14ac:dyDescent="0.2">
      <c r="A1267" s="127"/>
      <c r="B1267" s="82" t="str">
        <f t="shared" si="285"/>
        <v/>
      </c>
      <c r="C1267" s="82" t="str">
        <f t="shared" si="286"/>
        <v/>
      </c>
      <c r="D1267" s="127"/>
      <c r="E1267" s="82" t="str">
        <f t="shared" si="290"/>
        <v/>
      </c>
      <c r="F1267" s="82" t="str">
        <f t="shared" si="291"/>
        <v/>
      </c>
      <c r="G1267" s="127"/>
      <c r="H1267" s="75" t="str">
        <f t="shared" si="292"/>
        <v/>
      </c>
      <c r="I1267" s="127"/>
      <c r="J1267" s="75" t="str">
        <f t="shared" si="297"/>
        <v/>
      </c>
      <c r="K1267" s="127"/>
      <c r="L1267" s="31">
        <v>1262</v>
      </c>
      <c r="M1267" s="31">
        <f t="shared" si="298"/>
        <v>421</v>
      </c>
      <c r="N1267" s="31">
        <f t="shared" si="293"/>
        <v>2</v>
      </c>
      <c r="O1267" s="31" t="str">
        <f>IF(LEN(Q1267)=0,"",DEC2HEX(MOD(HEX2DEC(INDEX(Assembler!$D$13:$D$512,M1267))+N1267,65536),4))</f>
        <v/>
      </c>
      <c r="P1267" s="78" t="str">
        <f t="shared" si="294"/>
        <v/>
      </c>
      <c r="Q1267" s="31" t="str">
        <f>INDEX(Assembler!$E$13:$G$512,M1267,N1267+1)</f>
        <v/>
      </c>
      <c r="R1267" s="81"/>
      <c r="S1267" s="31" t="str">
        <f t="shared" si="295"/>
        <v/>
      </c>
      <c r="T1267" s="31">
        <f t="shared" si="299"/>
        <v>1</v>
      </c>
      <c r="U1267" s="31" t="str">
        <f t="shared" si="287"/>
        <v/>
      </c>
      <c r="V1267" s="31" t="str">
        <f t="shared" si="288"/>
        <v/>
      </c>
      <c r="W1267" s="31" t="str">
        <f>IF(LEN(U1267)=0,"",SUM(T$5:T1267))</f>
        <v/>
      </c>
      <c r="X1267" s="31" t="str">
        <f t="shared" si="289"/>
        <v/>
      </c>
      <c r="Y1267" s="31" t="str">
        <f t="shared" si="296"/>
        <v/>
      </c>
    </row>
    <row r="1268" spans="1:25" x14ac:dyDescent="0.2">
      <c r="A1268" s="127"/>
      <c r="B1268" s="82" t="str">
        <f t="shared" si="285"/>
        <v/>
      </c>
      <c r="C1268" s="82" t="str">
        <f t="shared" si="286"/>
        <v/>
      </c>
      <c r="D1268" s="127"/>
      <c r="E1268" s="82" t="str">
        <f t="shared" si="290"/>
        <v/>
      </c>
      <c r="F1268" s="82" t="str">
        <f t="shared" si="291"/>
        <v/>
      </c>
      <c r="G1268" s="127"/>
      <c r="H1268" s="75" t="str">
        <f t="shared" si="292"/>
        <v/>
      </c>
      <c r="I1268" s="127"/>
      <c r="J1268" s="75" t="str">
        <f t="shared" si="297"/>
        <v/>
      </c>
      <c r="K1268" s="127"/>
      <c r="L1268" s="31">
        <v>1263</v>
      </c>
      <c r="M1268" s="31">
        <f t="shared" si="298"/>
        <v>422</v>
      </c>
      <c r="N1268" s="31">
        <f t="shared" si="293"/>
        <v>0</v>
      </c>
      <c r="O1268" s="31" t="str">
        <f>IF(LEN(Q1268)=0,"",DEC2HEX(MOD(HEX2DEC(INDEX(Assembler!$D$13:$D$512,M1268))+N1268,65536),4))</f>
        <v/>
      </c>
      <c r="P1268" s="78" t="str">
        <f t="shared" si="294"/>
        <v/>
      </c>
      <c r="Q1268" s="31" t="str">
        <f>INDEX(Assembler!$E$13:$G$512,M1268,N1268+1)</f>
        <v/>
      </c>
      <c r="R1268" s="81"/>
      <c r="S1268" s="31" t="str">
        <f t="shared" si="295"/>
        <v/>
      </c>
      <c r="T1268" s="31">
        <f t="shared" si="299"/>
        <v>1</v>
      </c>
      <c r="U1268" s="31" t="str">
        <f t="shared" si="287"/>
        <v/>
      </c>
      <c r="V1268" s="31" t="str">
        <f t="shared" si="288"/>
        <v/>
      </c>
      <c r="W1268" s="31" t="str">
        <f>IF(LEN(U1268)=0,"",SUM(T$5:T1268))</f>
        <v/>
      </c>
      <c r="X1268" s="31" t="str">
        <f t="shared" si="289"/>
        <v/>
      </c>
      <c r="Y1268" s="31" t="str">
        <f t="shared" si="296"/>
        <v/>
      </c>
    </row>
    <row r="1269" spans="1:25" x14ac:dyDescent="0.2">
      <c r="A1269" s="127"/>
      <c r="B1269" s="82" t="str">
        <f t="shared" si="285"/>
        <v/>
      </c>
      <c r="C1269" s="82" t="str">
        <f t="shared" si="286"/>
        <v/>
      </c>
      <c r="D1269" s="127"/>
      <c r="E1269" s="82" t="str">
        <f t="shared" si="290"/>
        <v/>
      </c>
      <c r="F1269" s="82" t="str">
        <f t="shared" si="291"/>
        <v/>
      </c>
      <c r="G1269" s="127"/>
      <c r="H1269" s="75" t="str">
        <f t="shared" si="292"/>
        <v/>
      </c>
      <c r="I1269" s="127"/>
      <c r="J1269" s="75" t="str">
        <f t="shared" si="297"/>
        <v/>
      </c>
      <c r="K1269" s="127"/>
      <c r="L1269" s="31">
        <v>1264</v>
      </c>
      <c r="M1269" s="31">
        <f t="shared" si="298"/>
        <v>422</v>
      </c>
      <c r="N1269" s="31">
        <f t="shared" si="293"/>
        <v>1</v>
      </c>
      <c r="O1269" s="31" t="str">
        <f>IF(LEN(Q1269)=0,"",DEC2HEX(MOD(HEX2DEC(INDEX(Assembler!$D$13:$D$512,M1269))+N1269,65536),4))</f>
        <v/>
      </c>
      <c r="P1269" s="78" t="str">
        <f t="shared" si="294"/>
        <v/>
      </c>
      <c r="Q1269" s="31" t="str">
        <f>INDEX(Assembler!$E$13:$G$512,M1269,N1269+1)</f>
        <v/>
      </c>
      <c r="R1269" s="81"/>
      <c r="S1269" s="31" t="str">
        <f t="shared" si="295"/>
        <v/>
      </c>
      <c r="T1269" s="31">
        <f t="shared" si="299"/>
        <v>1</v>
      </c>
      <c r="U1269" s="31" t="str">
        <f t="shared" si="287"/>
        <v/>
      </c>
      <c r="V1269" s="31" t="str">
        <f t="shared" si="288"/>
        <v/>
      </c>
      <c r="W1269" s="31" t="str">
        <f>IF(LEN(U1269)=0,"",SUM(T$5:T1269))</f>
        <v/>
      </c>
      <c r="X1269" s="31" t="str">
        <f t="shared" si="289"/>
        <v/>
      </c>
      <c r="Y1269" s="31" t="str">
        <f t="shared" si="296"/>
        <v/>
      </c>
    </row>
    <row r="1270" spans="1:25" x14ac:dyDescent="0.2">
      <c r="A1270" s="127"/>
      <c r="B1270" s="82" t="str">
        <f t="shared" si="285"/>
        <v/>
      </c>
      <c r="C1270" s="82" t="str">
        <f t="shared" si="286"/>
        <v/>
      </c>
      <c r="D1270" s="127"/>
      <c r="E1270" s="82" t="str">
        <f t="shared" si="290"/>
        <v/>
      </c>
      <c r="F1270" s="82" t="str">
        <f t="shared" si="291"/>
        <v/>
      </c>
      <c r="G1270" s="127"/>
      <c r="H1270" s="75" t="str">
        <f t="shared" si="292"/>
        <v/>
      </c>
      <c r="I1270" s="127"/>
      <c r="J1270" s="75" t="str">
        <f t="shared" si="297"/>
        <v/>
      </c>
      <c r="K1270" s="127"/>
      <c r="L1270" s="31">
        <v>1265</v>
      </c>
      <c r="M1270" s="31">
        <f t="shared" si="298"/>
        <v>422</v>
      </c>
      <c r="N1270" s="31">
        <f t="shared" si="293"/>
        <v>2</v>
      </c>
      <c r="O1270" s="31" t="str">
        <f>IF(LEN(Q1270)=0,"",DEC2HEX(MOD(HEX2DEC(INDEX(Assembler!$D$13:$D$512,M1270))+N1270,65536),4))</f>
        <v/>
      </c>
      <c r="P1270" s="78" t="str">
        <f t="shared" si="294"/>
        <v/>
      </c>
      <c r="Q1270" s="31" t="str">
        <f>INDEX(Assembler!$E$13:$G$512,M1270,N1270+1)</f>
        <v/>
      </c>
      <c r="R1270" s="81"/>
      <c r="S1270" s="31" t="str">
        <f t="shared" si="295"/>
        <v/>
      </c>
      <c r="T1270" s="31">
        <f t="shared" si="299"/>
        <v>1</v>
      </c>
      <c r="U1270" s="31" t="str">
        <f t="shared" si="287"/>
        <v/>
      </c>
      <c r="V1270" s="31" t="str">
        <f t="shared" si="288"/>
        <v/>
      </c>
      <c r="W1270" s="31" t="str">
        <f>IF(LEN(U1270)=0,"",SUM(T$5:T1270))</f>
        <v/>
      </c>
      <c r="X1270" s="31" t="str">
        <f t="shared" si="289"/>
        <v/>
      </c>
      <c r="Y1270" s="31" t="str">
        <f t="shared" si="296"/>
        <v/>
      </c>
    </row>
    <row r="1271" spans="1:25" x14ac:dyDescent="0.2">
      <c r="A1271" s="127"/>
      <c r="B1271" s="82" t="str">
        <f t="shared" si="285"/>
        <v/>
      </c>
      <c r="C1271" s="82" t="str">
        <f t="shared" si="286"/>
        <v/>
      </c>
      <c r="D1271" s="127"/>
      <c r="E1271" s="82" t="str">
        <f t="shared" si="290"/>
        <v/>
      </c>
      <c r="F1271" s="82" t="str">
        <f t="shared" si="291"/>
        <v/>
      </c>
      <c r="G1271" s="127"/>
      <c r="H1271" s="75" t="str">
        <f t="shared" si="292"/>
        <v/>
      </c>
      <c r="I1271" s="127"/>
      <c r="J1271" s="75" t="str">
        <f t="shared" si="297"/>
        <v/>
      </c>
      <c r="K1271" s="127"/>
      <c r="L1271" s="31">
        <v>1266</v>
      </c>
      <c r="M1271" s="31">
        <f t="shared" si="298"/>
        <v>423</v>
      </c>
      <c r="N1271" s="31">
        <f t="shared" si="293"/>
        <v>0</v>
      </c>
      <c r="O1271" s="31" t="str">
        <f>IF(LEN(Q1271)=0,"",DEC2HEX(MOD(HEX2DEC(INDEX(Assembler!$D$13:$D$512,M1271))+N1271,65536),4))</f>
        <v/>
      </c>
      <c r="P1271" s="78" t="str">
        <f t="shared" si="294"/>
        <v/>
      </c>
      <c r="Q1271" s="31" t="str">
        <f>INDEX(Assembler!$E$13:$G$512,M1271,N1271+1)</f>
        <v/>
      </c>
      <c r="R1271" s="81"/>
      <c r="S1271" s="31" t="str">
        <f t="shared" si="295"/>
        <v/>
      </c>
      <c r="T1271" s="31">
        <f t="shared" si="299"/>
        <v>1</v>
      </c>
      <c r="U1271" s="31" t="str">
        <f t="shared" si="287"/>
        <v/>
      </c>
      <c r="V1271" s="31" t="str">
        <f t="shared" si="288"/>
        <v/>
      </c>
      <c r="W1271" s="31" t="str">
        <f>IF(LEN(U1271)=0,"",SUM(T$5:T1271))</f>
        <v/>
      </c>
      <c r="X1271" s="31" t="str">
        <f t="shared" si="289"/>
        <v/>
      </c>
      <c r="Y1271" s="31" t="str">
        <f t="shared" si="296"/>
        <v/>
      </c>
    </row>
    <row r="1272" spans="1:25" x14ac:dyDescent="0.2">
      <c r="A1272" s="127"/>
      <c r="B1272" s="82" t="str">
        <f t="shared" si="285"/>
        <v/>
      </c>
      <c r="C1272" s="82" t="str">
        <f t="shared" si="286"/>
        <v/>
      </c>
      <c r="D1272" s="127"/>
      <c r="E1272" s="82" t="str">
        <f t="shared" si="290"/>
        <v/>
      </c>
      <c r="F1272" s="82" t="str">
        <f t="shared" si="291"/>
        <v/>
      </c>
      <c r="G1272" s="127"/>
      <c r="H1272" s="75" t="str">
        <f t="shared" si="292"/>
        <v/>
      </c>
      <c r="I1272" s="127"/>
      <c r="J1272" s="75" t="str">
        <f t="shared" si="297"/>
        <v/>
      </c>
      <c r="K1272" s="127"/>
      <c r="L1272" s="31">
        <v>1267</v>
      </c>
      <c r="M1272" s="31">
        <f t="shared" si="298"/>
        <v>423</v>
      </c>
      <c r="N1272" s="31">
        <f t="shared" si="293"/>
        <v>1</v>
      </c>
      <c r="O1272" s="31" t="str">
        <f>IF(LEN(Q1272)=0,"",DEC2HEX(MOD(HEX2DEC(INDEX(Assembler!$D$13:$D$512,M1272))+N1272,65536),4))</f>
        <v/>
      </c>
      <c r="P1272" s="78" t="str">
        <f t="shared" si="294"/>
        <v/>
      </c>
      <c r="Q1272" s="31" t="str">
        <f>INDEX(Assembler!$E$13:$G$512,M1272,N1272+1)</f>
        <v/>
      </c>
      <c r="R1272" s="81"/>
      <c r="S1272" s="31" t="str">
        <f t="shared" si="295"/>
        <v/>
      </c>
      <c r="T1272" s="31">
        <f t="shared" si="299"/>
        <v>1</v>
      </c>
      <c r="U1272" s="31" t="str">
        <f t="shared" si="287"/>
        <v/>
      </c>
      <c r="V1272" s="31" t="str">
        <f t="shared" si="288"/>
        <v/>
      </c>
      <c r="W1272" s="31" t="str">
        <f>IF(LEN(U1272)=0,"",SUM(T$5:T1272))</f>
        <v/>
      </c>
      <c r="X1272" s="31" t="str">
        <f t="shared" si="289"/>
        <v/>
      </c>
      <c r="Y1272" s="31" t="str">
        <f t="shared" si="296"/>
        <v/>
      </c>
    </row>
    <row r="1273" spans="1:25" x14ac:dyDescent="0.2">
      <c r="A1273" s="127"/>
      <c r="B1273" s="82" t="str">
        <f t="shared" si="285"/>
        <v/>
      </c>
      <c r="C1273" s="82" t="str">
        <f t="shared" si="286"/>
        <v/>
      </c>
      <c r="D1273" s="127"/>
      <c r="E1273" s="82" t="str">
        <f t="shared" si="290"/>
        <v/>
      </c>
      <c r="F1273" s="82" t="str">
        <f t="shared" si="291"/>
        <v/>
      </c>
      <c r="G1273" s="127"/>
      <c r="H1273" s="75" t="str">
        <f t="shared" si="292"/>
        <v/>
      </c>
      <c r="I1273" s="127"/>
      <c r="J1273" s="75" t="str">
        <f t="shared" si="297"/>
        <v/>
      </c>
      <c r="K1273" s="127"/>
      <c r="L1273" s="31">
        <v>1268</v>
      </c>
      <c r="M1273" s="31">
        <f t="shared" si="298"/>
        <v>423</v>
      </c>
      <c r="N1273" s="31">
        <f t="shared" si="293"/>
        <v>2</v>
      </c>
      <c r="O1273" s="31" t="str">
        <f>IF(LEN(Q1273)=0,"",DEC2HEX(MOD(HEX2DEC(INDEX(Assembler!$D$13:$D$512,M1273))+N1273,65536),4))</f>
        <v/>
      </c>
      <c r="P1273" s="78" t="str">
        <f t="shared" si="294"/>
        <v/>
      </c>
      <c r="Q1273" s="31" t="str">
        <f>INDEX(Assembler!$E$13:$G$512,M1273,N1273+1)</f>
        <v/>
      </c>
      <c r="R1273" s="81"/>
      <c r="S1273" s="31" t="str">
        <f t="shared" si="295"/>
        <v/>
      </c>
      <c r="T1273" s="31">
        <f t="shared" si="299"/>
        <v>1</v>
      </c>
      <c r="U1273" s="31" t="str">
        <f t="shared" si="287"/>
        <v/>
      </c>
      <c r="V1273" s="31" t="str">
        <f t="shared" si="288"/>
        <v/>
      </c>
      <c r="W1273" s="31" t="str">
        <f>IF(LEN(U1273)=0,"",SUM(T$5:T1273))</f>
        <v/>
      </c>
      <c r="X1273" s="31" t="str">
        <f t="shared" si="289"/>
        <v/>
      </c>
      <c r="Y1273" s="31" t="str">
        <f t="shared" si="296"/>
        <v/>
      </c>
    </row>
    <row r="1274" spans="1:25" x14ac:dyDescent="0.2">
      <c r="A1274" s="127"/>
      <c r="B1274" s="82" t="str">
        <f t="shared" si="285"/>
        <v/>
      </c>
      <c r="C1274" s="82" t="str">
        <f t="shared" si="286"/>
        <v/>
      </c>
      <c r="D1274" s="127"/>
      <c r="E1274" s="82" t="str">
        <f t="shared" si="290"/>
        <v/>
      </c>
      <c r="F1274" s="82" t="str">
        <f t="shared" si="291"/>
        <v/>
      </c>
      <c r="G1274" s="127"/>
      <c r="H1274" s="75" t="str">
        <f t="shared" si="292"/>
        <v/>
      </c>
      <c r="I1274" s="127"/>
      <c r="J1274" s="75" t="str">
        <f t="shared" si="297"/>
        <v/>
      </c>
      <c r="K1274" s="127"/>
      <c r="L1274" s="31">
        <v>1269</v>
      </c>
      <c r="M1274" s="31">
        <f t="shared" si="298"/>
        <v>424</v>
      </c>
      <c r="N1274" s="31">
        <f t="shared" si="293"/>
        <v>0</v>
      </c>
      <c r="O1274" s="31" t="str">
        <f>IF(LEN(Q1274)=0,"",DEC2HEX(MOD(HEX2DEC(INDEX(Assembler!$D$13:$D$512,M1274))+N1274,65536),4))</f>
        <v/>
      </c>
      <c r="P1274" s="78" t="str">
        <f t="shared" si="294"/>
        <v/>
      </c>
      <c r="Q1274" s="31" t="str">
        <f>INDEX(Assembler!$E$13:$G$512,M1274,N1274+1)</f>
        <v/>
      </c>
      <c r="R1274" s="81"/>
      <c r="S1274" s="31" t="str">
        <f t="shared" si="295"/>
        <v/>
      </c>
      <c r="T1274" s="31">
        <f t="shared" si="299"/>
        <v>1</v>
      </c>
      <c r="U1274" s="31" t="str">
        <f t="shared" si="287"/>
        <v/>
      </c>
      <c r="V1274" s="31" t="str">
        <f t="shared" si="288"/>
        <v/>
      </c>
      <c r="W1274" s="31" t="str">
        <f>IF(LEN(U1274)=0,"",SUM(T$5:T1274))</f>
        <v/>
      </c>
      <c r="X1274" s="31" t="str">
        <f t="shared" si="289"/>
        <v/>
      </c>
      <c r="Y1274" s="31" t="str">
        <f t="shared" si="296"/>
        <v/>
      </c>
    </row>
    <row r="1275" spans="1:25" x14ac:dyDescent="0.2">
      <c r="A1275" s="127"/>
      <c r="B1275" s="82" t="str">
        <f t="shared" si="285"/>
        <v/>
      </c>
      <c r="C1275" s="82" t="str">
        <f t="shared" si="286"/>
        <v/>
      </c>
      <c r="D1275" s="127"/>
      <c r="E1275" s="82" t="str">
        <f t="shared" si="290"/>
        <v/>
      </c>
      <c r="F1275" s="82" t="str">
        <f t="shared" si="291"/>
        <v/>
      </c>
      <c r="G1275" s="127"/>
      <c r="H1275" s="75" t="str">
        <f t="shared" si="292"/>
        <v/>
      </c>
      <c r="I1275" s="127"/>
      <c r="J1275" s="75" t="str">
        <f t="shared" si="297"/>
        <v/>
      </c>
      <c r="K1275" s="127"/>
      <c r="L1275" s="31">
        <v>1270</v>
      </c>
      <c r="M1275" s="31">
        <f t="shared" si="298"/>
        <v>424</v>
      </c>
      <c r="N1275" s="31">
        <f t="shared" si="293"/>
        <v>1</v>
      </c>
      <c r="O1275" s="31" t="str">
        <f>IF(LEN(Q1275)=0,"",DEC2HEX(MOD(HEX2DEC(INDEX(Assembler!$D$13:$D$512,M1275))+N1275,65536),4))</f>
        <v/>
      </c>
      <c r="P1275" s="78" t="str">
        <f t="shared" si="294"/>
        <v/>
      </c>
      <c r="Q1275" s="31" t="str">
        <f>INDEX(Assembler!$E$13:$G$512,M1275,N1275+1)</f>
        <v/>
      </c>
      <c r="R1275" s="81"/>
      <c r="S1275" s="31" t="str">
        <f t="shared" si="295"/>
        <v/>
      </c>
      <c r="T1275" s="31">
        <f t="shared" si="299"/>
        <v>1</v>
      </c>
      <c r="U1275" s="31" t="str">
        <f t="shared" si="287"/>
        <v/>
      </c>
      <c r="V1275" s="31" t="str">
        <f t="shared" si="288"/>
        <v/>
      </c>
      <c r="W1275" s="31" t="str">
        <f>IF(LEN(U1275)=0,"",SUM(T$5:T1275))</f>
        <v/>
      </c>
      <c r="X1275" s="31" t="str">
        <f t="shared" si="289"/>
        <v/>
      </c>
      <c r="Y1275" s="31" t="str">
        <f t="shared" si="296"/>
        <v/>
      </c>
    </row>
    <row r="1276" spans="1:25" x14ac:dyDescent="0.2">
      <c r="A1276" s="127"/>
      <c r="B1276" s="82" t="str">
        <f t="shared" si="285"/>
        <v/>
      </c>
      <c r="C1276" s="82" t="str">
        <f t="shared" si="286"/>
        <v/>
      </c>
      <c r="D1276" s="127"/>
      <c r="E1276" s="82" t="str">
        <f t="shared" si="290"/>
        <v/>
      </c>
      <c r="F1276" s="82" t="str">
        <f t="shared" si="291"/>
        <v/>
      </c>
      <c r="G1276" s="127"/>
      <c r="H1276" s="75" t="str">
        <f t="shared" si="292"/>
        <v/>
      </c>
      <c r="I1276" s="127"/>
      <c r="J1276" s="75" t="str">
        <f t="shared" si="297"/>
        <v/>
      </c>
      <c r="K1276" s="127"/>
      <c r="L1276" s="31">
        <v>1271</v>
      </c>
      <c r="M1276" s="31">
        <f t="shared" si="298"/>
        <v>424</v>
      </c>
      <c r="N1276" s="31">
        <f t="shared" si="293"/>
        <v>2</v>
      </c>
      <c r="O1276" s="31" t="str">
        <f>IF(LEN(Q1276)=0,"",DEC2HEX(MOD(HEX2DEC(INDEX(Assembler!$D$13:$D$512,M1276))+N1276,65536),4))</f>
        <v/>
      </c>
      <c r="P1276" s="78" t="str">
        <f t="shared" si="294"/>
        <v/>
      </c>
      <c r="Q1276" s="31" t="str">
        <f>INDEX(Assembler!$E$13:$G$512,M1276,N1276+1)</f>
        <v/>
      </c>
      <c r="R1276" s="81"/>
      <c r="S1276" s="31" t="str">
        <f t="shared" si="295"/>
        <v/>
      </c>
      <c r="T1276" s="31">
        <f t="shared" si="299"/>
        <v>1</v>
      </c>
      <c r="U1276" s="31" t="str">
        <f t="shared" si="287"/>
        <v/>
      </c>
      <c r="V1276" s="31" t="str">
        <f t="shared" si="288"/>
        <v/>
      </c>
      <c r="W1276" s="31" t="str">
        <f>IF(LEN(U1276)=0,"",SUM(T$5:T1276))</f>
        <v/>
      </c>
      <c r="X1276" s="31" t="str">
        <f t="shared" si="289"/>
        <v/>
      </c>
      <c r="Y1276" s="31" t="str">
        <f t="shared" si="296"/>
        <v/>
      </c>
    </row>
    <row r="1277" spans="1:25" x14ac:dyDescent="0.2">
      <c r="A1277" s="127"/>
      <c r="B1277" s="82" t="str">
        <f t="shared" si="285"/>
        <v/>
      </c>
      <c r="C1277" s="82" t="str">
        <f t="shared" si="286"/>
        <v/>
      </c>
      <c r="D1277" s="127"/>
      <c r="E1277" s="82" t="str">
        <f t="shared" si="290"/>
        <v/>
      </c>
      <c r="F1277" s="82" t="str">
        <f t="shared" si="291"/>
        <v/>
      </c>
      <c r="G1277" s="127"/>
      <c r="H1277" s="75" t="str">
        <f t="shared" si="292"/>
        <v/>
      </c>
      <c r="I1277" s="127"/>
      <c r="J1277" s="75" t="str">
        <f t="shared" si="297"/>
        <v/>
      </c>
      <c r="K1277" s="127"/>
      <c r="L1277" s="31">
        <v>1272</v>
      </c>
      <c r="M1277" s="31">
        <f t="shared" si="298"/>
        <v>425</v>
      </c>
      <c r="N1277" s="31">
        <f t="shared" si="293"/>
        <v>0</v>
      </c>
      <c r="O1277" s="31" t="str">
        <f>IF(LEN(Q1277)=0,"",DEC2HEX(MOD(HEX2DEC(INDEX(Assembler!$D$13:$D$512,M1277))+N1277,65536),4))</f>
        <v/>
      </c>
      <c r="P1277" s="78" t="str">
        <f t="shared" si="294"/>
        <v/>
      </c>
      <c r="Q1277" s="31" t="str">
        <f>INDEX(Assembler!$E$13:$G$512,M1277,N1277+1)</f>
        <v/>
      </c>
      <c r="R1277" s="81"/>
      <c r="S1277" s="31" t="str">
        <f t="shared" si="295"/>
        <v/>
      </c>
      <c r="T1277" s="31">
        <f t="shared" si="299"/>
        <v>1</v>
      </c>
      <c r="U1277" s="31" t="str">
        <f t="shared" si="287"/>
        <v/>
      </c>
      <c r="V1277" s="31" t="str">
        <f t="shared" si="288"/>
        <v/>
      </c>
      <c r="W1277" s="31" t="str">
        <f>IF(LEN(U1277)=0,"",SUM(T$5:T1277))</f>
        <v/>
      </c>
      <c r="X1277" s="31" t="str">
        <f t="shared" si="289"/>
        <v/>
      </c>
      <c r="Y1277" s="31" t="str">
        <f t="shared" si="296"/>
        <v/>
      </c>
    </row>
    <row r="1278" spans="1:25" x14ac:dyDescent="0.2">
      <c r="A1278" s="127"/>
      <c r="B1278" s="82" t="str">
        <f t="shared" si="285"/>
        <v/>
      </c>
      <c r="C1278" s="82" t="str">
        <f t="shared" si="286"/>
        <v/>
      </c>
      <c r="D1278" s="127"/>
      <c r="E1278" s="82" t="str">
        <f t="shared" si="290"/>
        <v/>
      </c>
      <c r="F1278" s="82" t="str">
        <f t="shared" si="291"/>
        <v/>
      </c>
      <c r="G1278" s="127"/>
      <c r="H1278" s="75" t="str">
        <f t="shared" si="292"/>
        <v/>
      </c>
      <c r="I1278" s="127"/>
      <c r="J1278" s="75" t="str">
        <f t="shared" si="297"/>
        <v/>
      </c>
      <c r="K1278" s="127"/>
      <c r="L1278" s="31">
        <v>1273</v>
      </c>
      <c r="M1278" s="31">
        <f t="shared" si="298"/>
        <v>425</v>
      </c>
      <c r="N1278" s="31">
        <f t="shared" si="293"/>
        <v>1</v>
      </c>
      <c r="O1278" s="31" t="str">
        <f>IF(LEN(Q1278)=0,"",DEC2HEX(MOD(HEX2DEC(INDEX(Assembler!$D$13:$D$512,M1278))+N1278,65536),4))</f>
        <v/>
      </c>
      <c r="P1278" s="78" t="str">
        <f t="shared" si="294"/>
        <v/>
      </c>
      <c r="Q1278" s="31" t="str">
        <f>INDEX(Assembler!$E$13:$G$512,M1278,N1278+1)</f>
        <v/>
      </c>
      <c r="R1278" s="81"/>
      <c r="S1278" s="31" t="str">
        <f t="shared" si="295"/>
        <v/>
      </c>
      <c r="T1278" s="31">
        <f t="shared" si="299"/>
        <v>1</v>
      </c>
      <c r="U1278" s="31" t="str">
        <f t="shared" si="287"/>
        <v/>
      </c>
      <c r="V1278" s="31" t="str">
        <f t="shared" si="288"/>
        <v/>
      </c>
      <c r="W1278" s="31" t="str">
        <f>IF(LEN(U1278)=0,"",SUM(T$5:T1278))</f>
        <v/>
      </c>
      <c r="X1278" s="31" t="str">
        <f t="shared" si="289"/>
        <v/>
      </c>
      <c r="Y1278" s="31" t="str">
        <f t="shared" si="296"/>
        <v/>
      </c>
    </row>
    <row r="1279" spans="1:25" x14ac:dyDescent="0.2">
      <c r="A1279" s="127"/>
      <c r="B1279" s="82" t="str">
        <f t="shared" si="285"/>
        <v/>
      </c>
      <c r="C1279" s="82" t="str">
        <f t="shared" si="286"/>
        <v/>
      </c>
      <c r="D1279" s="127"/>
      <c r="E1279" s="82" t="str">
        <f t="shared" si="290"/>
        <v/>
      </c>
      <c r="F1279" s="82" t="str">
        <f t="shared" si="291"/>
        <v/>
      </c>
      <c r="G1279" s="127"/>
      <c r="H1279" s="75" t="str">
        <f t="shared" si="292"/>
        <v/>
      </c>
      <c r="I1279" s="127"/>
      <c r="J1279" s="75" t="str">
        <f t="shared" si="297"/>
        <v/>
      </c>
      <c r="K1279" s="127"/>
      <c r="L1279" s="31">
        <v>1274</v>
      </c>
      <c r="M1279" s="31">
        <f t="shared" si="298"/>
        <v>425</v>
      </c>
      <c r="N1279" s="31">
        <f t="shared" si="293"/>
        <v>2</v>
      </c>
      <c r="O1279" s="31" t="str">
        <f>IF(LEN(Q1279)=0,"",DEC2HEX(MOD(HEX2DEC(INDEX(Assembler!$D$13:$D$512,M1279))+N1279,65536),4))</f>
        <v/>
      </c>
      <c r="P1279" s="78" t="str">
        <f t="shared" si="294"/>
        <v/>
      </c>
      <c r="Q1279" s="31" t="str">
        <f>INDEX(Assembler!$E$13:$G$512,M1279,N1279+1)</f>
        <v/>
      </c>
      <c r="R1279" s="81"/>
      <c r="S1279" s="31" t="str">
        <f t="shared" si="295"/>
        <v/>
      </c>
      <c r="T1279" s="31">
        <f t="shared" si="299"/>
        <v>1</v>
      </c>
      <c r="U1279" s="31" t="str">
        <f t="shared" si="287"/>
        <v/>
      </c>
      <c r="V1279" s="31" t="str">
        <f t="shared" si="288"/>
        <v/>
      </c>
      <c r="W1279" s="31" t="str">
        <f>IF(LEN(U1279)=0,"",SUM(T$5:T1279))</f>
        <v/>
      </c>
      <c r="X1279" s="31" t="str">
        <f t="shared" si="289"/>
        <v/>
      </c>
      <c r="Y1279" s="31" t="str">
        <f t="shared" si="296"/>
        <v/>
      </c>
    </row>
    <row r="1280" spans="1:25" x14ac:dyDescent="0.2">
      <c r="A1280" s="127"/>
      <c r="B1280" s="82" t="str">
        <f t="shared" si="285"/>
        <v/>
      </c>
      <c r="C1280" s="82" t="str">
        <f t="shared" si="286"/>
        <v/>
      </c>
      <c r="D1280" s="127"/>
      <c r="E1280" s="82" t="str">
        <f t="shared" si="290"/>
        <v/>
      </c>
      <c r="F1280" s="82" t="str">
        <f t="shared" si="291"/>
        <v/>
      </c>
      <c r="G1280" s="127"/>
      <c r="H1280" s="75" t="str">
        <f t="shared" si="292"/>
        <v/>
      </c>
      <c r="I1280" s="127"/>
      <c r="J1280" s="75" t="str">
        <f t="shared" si="297"/>
        <v/>
      </c>
      <c r="K1280" s="127"/>
      <c r="L1280" s="31">
        <v>1275</v>
      </c>
      <c r="M1280" s="31">
        <f t="shared" si="298"/>
        <v>426</v>
      </c>
      <c r="N1280" s="31">
        <f t="shared" si="293"/>
        <v>0</v>
      </c>
      <c r="O1280" s="31" t="str">
        <f>IF(LEN(Q1280)=0,"",DEC2HEX(MOD(HEX2DEC(INDEX(Assembler!$D$13:$D$512,M1280))+N1280,65536),4))</f>
        <v/>
      </c>
      <c r="P1280" s="78" t="str">
        <f t="shared" si="294"/>
        <v/>
      </c>
      <c r="Q1280" s="31" t="str">
        <f>INDEX(Assembler!$E$13:$G$512,M1280,N1280+1)</f>
        <v/>
      </c>
      <c r="R1280" s="81"/>
      <c r="S1280" s="31" t="str">
        <f t="shared" si="295"/>
        <v/>
      </c>
      <c r="T1280" s="31">
        <f t="shared" si="299"/>
        <v>1</v>
      </c>
      <c r="U1280" s="31" t="str">
        <f t="shared" si="287"/>
        <v/>
      </c>
      <c r="V1280" s="31" t="str">
        <f t="shared" si="288"/>
        <v/>
      </c>
      <c r="W1280" s="31" t="str">
        <f>IF(LEN(U1280)=0,"",SUM(T$5:T1280))</f>
        <v/>
      </c>
      <c r="X1280" s="31" t="str">
        <f t="shared" si="289"/>
        <v/>
      </c>
      <c r="Y1280" s="31" t="str">
        <f t="shared" si="296"/>
        <v/>
      </c>
    </row>
    <row r="1281" spans="1:25" x14ac:dyDescent="0.2">
      <c r="A1281" s="127"/>
      <c r="B1281" s="82" t="str">
        <f t="shared" si="285"/>
        <v/>
      </c>
      <c r="C1281" s="82" t="str">
        <f t="shared" si="286"/>
        <v/>
      </c>
      <c r="D1281" s="127"/>
      <c r="E1281" s="82" t="str">
        <f t="shared" si="290"/>
        <v/>
      </c>
      <c r="F1281" s="82" t="str">
        <f t="shared" si="291"/>
        <v/>
      </c>
      <c r="G1281" s="127"/>
      <c r="H1281" s="75" t="str">
        <f t="shared" si="292"/>
        <v/>
      </c>
      <c r="I1281" s="127"/>
      <c r="J1281" s="75" t="str">
        <f t="shared" si="297"/>
        <v/>
      </c>
      <c r="K1281" s="127"/>
      <c r="L1281" s="31">
        <v>1276</v>
      </c>
      <c r="M1281" s="31">
        <f t="shared" si="298"/>
        <v>426</v>
      </c>
      <c r="N1281" s="31">
        <f t="shared" si="293"/>
        <v>1</v>
      </c>
      <c r="O1281" s="31" t="str">
        <f>IF(LEN(Q1281)=0,"",DEC2HEX(MOD(HEX2DEC(INDEX(Assembler!$D$13:$D$512,M1281))+N1281,65536),4))</f>
        <v/>
      </c>
      <c r="P1281" s="78" t="str">
        <f t="shared" si="294"/>
        <v/>
      </c>
      <c r="Q1281" s="31" t="str">
        <f>INDEX(Assembler!$E$13:$G$512,M1281,N1281+1)</f>
        <v/>
      </c>
      <c r="R1281" s="81"/>
      <c r="S1281" s="31" t="str">
        <f t="shared" si="295"/>
        <v/>
      </c>
      <c r="T1281" s="31">
        <f t="shared" si="299"/>
        <v>1</v>
      </c>
      <c r="U1281" s="31" t="str">
        <f t="shared" si="287"/>
        <v/>
      </c>
      <c r="V1281" s="31" t="str">
        <f t="shared" si="288"/>
        <v/>
      </c>
      <c r="W1281" s="31" t="str">
        <f>IF(LEN(U1281)=0,"",SUM(T$5:T1281))</f>
        <v/>
      </c>
      <c r="X1281" s="31" t="str">
        <f t="shared" si="289"/>
        <v/>
      </c>
      <c r="Y1281" s="31" t="str">
        <f t="shared" si="296"/>
        <v/>
      </c>
    </row>
    <row r="1282" spans="1:25" x14ac:dyDescent="0.2">
      <c r="A1282" s="127"/>
      <c r="B1282" s="82" t="str">
        <f t="shared" si="285"/>
        <v/>
      </c>
      <c r="C1282" s="82" t="str">
        <f t="shared" si="286"/>
        <v/>
      </c>
      <c r="D1282" s="127"/>
      <c r="E1282" s="82" t="str">
        <f t="shared" si="290"/>
        <v/>
      </c>
      <c r="F1282" s="82" t="str">
        <f t="shared" si="291"/>
        <v/>
      </c>
      <c r="G1282" s="127"/>
      <c r="H1282" s="75" t="str">
        <f t="shared" si="292"/>
        <v/>
      </c>
      <c r="I1282" s="127"/>
      <c r="J1282" s="75" t="str">
        <f t="shared" si="297"/>
        <v/>
      </c>
      <c r="K1282" s="127"/>
      <c r="L1282" s="31">
        <v>1277</v>
      </c>
      <c r="M1282" s="31">
        <f t="shared" si="298"/>
        <v>426</v>
      </c>
      <c r="N1282" s="31">
        <f t="shared" si="293"/>
        <v>2</v>
      </c>
      <c r="O1282" s="31" t="str">
        <f>IF(LEN(Q1282)=0,"",DEC2HEX(MOD(HEX2DEC(INDEX(Assembler!$D$13:$D$512,M1282))+N1282,65536),4))</f>
        <v/>
      </c>
      <c r="P1282" s="78" t="str">
        <f t="shared" si="294"/>
        <v/>
      </c>
      <c r="Q1282" s="31" t="str">
        <f>INDEX(Assembler!$E$13:$G$512,M1282,N1282+1)</f>
        <v/>
      </c>
      <c r="R1282" s="81"/>
      <c r="S1282" s="31" t="str">
        <f t="shared" si="295"/>
        <v/>
      </c>
      <c r="T1282" s="31">
        <f t="shared" si="299"/>
        <v>1</v>
      </c>
      <c r="U1282" s="31" t="str">
        <f t="shared" si="287"/>
        <v/>
      </c>
      <c r="V1282" s="31" t="str">
        <f t="shared" si="288"/>
        <v/>
      </c>
      <c r="W1282" s="31" t="str">
        <f>IF(LEN(U1282)=0,"",SUM(T$5:T1282))</f>
        <v/>
      </c>
      <c r="X1282" s="31" t="str">
        <f t="shared" si="289"/>
        <v/>
      </c>
      <c r="Y1282" s="31" t="str">
        <f t="shared" si="296"/>
        <v/>
      </c>
    </row>
    <row r="1283" spans="1:25" x14ac:dyDescent="0.2">
      <c r="A1283" s="127"/>
      <c r="B1283" s="82" t="str">
        <f t="shared" si="285"/>
        <v/>
      </c>
      <c r="C1283" s="82" t="str">
        <f t="shared" si="286"/>
        <v/>
      </c>
      <c r="D1283" s="127"/>
      <c r="E1283" s="82" t="str">
        <f t="shared" si="290"/>
        <v/>
      </c>
      <c r="F1283" s="82" t="str">
        <f t="shared" si="291"/>
        <v/>
      </c>
      <c r="G1283" s="127"/>
      <c r="H1283" s="75" t="str">
        <f t="shared" si="292"/>
        <v/>
      </c>
      <c r="I1283" s="127"/>
      <c r="J1283" s="75" t="str">
        <f t="shared" si="297"/>
        <v/>
      </c>
      <c r="K1283" s="127"/>
      <c r="L1283" s="31">
        <v>1278</v>
      </c>
      <c r="M1283" s="31">
        <f t="shared" si="298"/>
        <v>427</v>
      </c>
      <c r="N1283" s="31">
        <f t="shared" si="293"/>
        <v>0</v>
      </c>
      <c r="O1283" s="31" t="str">
        <f>IF(LEN(Q1283)=0,"",DEC2HEX(MOD(HEX2DEC(INDEX(Assembler!$D$13:$D$512,M1283))+N1283,65536),4))</f>
        <v/>
      </c>
      <c r="P1283" s="78" t="str">
        <f t="shared" si="294"/>
        <v/>
      </c>
      <c r="Q1283" s="31" t="str">
        <f>INDEX(Assembler!$E$13:$G$512,M1283,N1283+1)</f>
        <v/>
      </c>
      <c r="R1283" s="81"/>
      <c r="S1283" s="31" t="str">
        <f t="shared" si="295"/>
        <v/>
      </c>
      <c r="T1283" s="31">
        <f t="shared" si="299"/>
        <v>1</v>
      </c>
      <c r="U1283" s="31" t="str">
        <f t="shared" si="287"/>
        <v/>
      </c>
      <c r="V1283" s="31" t="str">
        <f t="shared" si="288"/>
        <v/>
      </c>
      <c r="W1283" s="31" t="str">
        <f>IF(LEN(U1283)=0,"",SUM(T$5:T1283))</f>
        <v/>
      </c>
      <c r="X1283" s="31" t="str">
        <f t="shared" si="289"/>
        <v/>
      </c>
      <c r="Y1283" s="31" t="str">
        <f t="shared" si="296"/>
        <v/>
      </c>
    </row>
    <row r="1284" spans="1:25" x14ac:dyDescent="0.2">
      <c r="A1284" s="127"/>
      <c r="B1284" s="82" t="str">
        <f t="shared" si="285"/>
        <v/>
      </c>
      <c r="C1284" s="82" t="str">
        <f t="shared" si="286"/>
        <v/>
      </c>
      <c r="D1284" s="127"/>
      <c r="E1284" s="82" t="str">
        <f t="shared" si="290"/>
        <v/>
      </c>
      <c r="F1284" s="82" t="str">
        <f t="shared" si="291"/>
        <v/>
      </c>
      <c r="G1284" s="127"/>
      <c r="H1284" s="75" t="str">
        <f t="shared" si="292"/>
        <v/>
      </c>
      <c r="I1284" s="127"/>
      <c r="J1284" s="75" t="str">
        <f t="shared" si="297"/>
        <v/>
      </c>
      <c r="K1284" s="127"/>
      <c r="L1284" s="31">
        <v>1279</v>
      </c>
      <c r="M1284" s="31">
        <f t="shared" si="298"/>
        <v>427</v>
      </c>
      <c r="N1284" s="31">
        <f t="shared" si="293"/>
        <v>1</v>
      </c>
      <c r="O1284" s="31" t="str">
        <f>IF(LEN(Q1284)=0,"",DEC2HEX(MOD(HEX2DEC(INDEX(Assembler!$D$13:$D$512,M1284))+N1284,65536),4))</f>
        <v/>
      </c>
      <c r="P1284" s="78" t="str">
        <f t="shared" si="294"/>
        <v/>
      </c>
      <c r="Q1284" s="31" t="str">
        <f>INDEX(Assembler!$E$13:$G$512,M1284,N1284+1)</f>
        <v/>
      </c>
      <c r="R1284" s="81"/>
      <c r="S1284" s="31" t="str">
        <f t="shared" si="295"/>
        <v/>
      </c>
      <c r="T1284" s="31">
        <f t="shared" si="299"/>
        <v>1</v>
      </c>
      <c r="U1284" s="31" t="str">
        <f t="shared" si="287"/>
        <v/>
      </c>
      <c r="V1284" s="31" t="str">
        <f t="shared" si="288"/>
        <v/>
      </c>
      <c r="W1284" s="31" t="str">
        <f>IF(LEN(U1284)=0,"",SUM(T$5:T1284))</f>
        <v/>
      </c>
      <c r="X1284" s="31" t="str">
        <f t="shared" si="289"/>
        <v/>
      </c>
      <c r="Y1284" s="31" t="str">
        <f t="shared" si="296"/>
        <v/>
      </c>
    </row>
    <row r="1285" spans="1:25" x14ac:dyDescent="0.2">
      <c r="A1285" s="127"/>
      <c r="B1285" s="82" t="str">
        <f t="shared" ref="B1285:B1348" si="300">IF(LEN(S1285)=0,"",DEC2HEX(S1285,4))</f>
        <v/>
      </c>
      <c r="C1285" s="82" t="str">
        <f t="shared" ref="C1285:C1348" si="301">IF(LEN(B1285)=0,"",VLOOKUP(B1285,$O$5:$Q$1494,3,0))</f>
        <v/>
      </c>
      <c r="D1285" s="127"/>
      <c r="E1285" s="82" t="str">
        <f t="shared" si="290"/>
        <v/>
      </c>
      <c r="F1285" s="82" t="str">
        <f t="shared" si="291"/>
        <v/>
      </c>
      <c r="G1285" s="127"/>
      <c r="H1285" s="75" t="str">
        <f t="shared" si="292"/>
        <v/>
      </c>
      <c r="I1285" s="127"/>
      <c r="J1285" s="75" t="str">
        <f t="shared" si="297"/>
        <v/>
      </c>
      <c r="K1285" s="127"/>
      <c r="L1285" s="31">
        <v>1280</v>
      </c>
      <c r="M1285" s="31">
        <f t="shared" si="298"/>
        <v>427</v>
      </c>
      <c r="N1285" s="31">
        <f t="shared" si="293"/>
        <v>2</v>
      </c>
      <c r="O1285" s="31" t="str">
        <f>IF(LEN(Q1285)=0,"",DEC2HEX(MOD(HEX2DEC(INDEX(Assembler!$D$13:$D$512,M1285))+N1285,65536),4))</f>
        <v/>
      </c>
      <c r="P1285" s="78" t="str">
        <f t="shared" si="294"/>
        <v/>
      </c>
      <c r="Q1285" s="31" t="str">
        <f>INDEX(Assembler!$E$13:$G$512,M1285,N1285+1)</f>
        <v/>
      </c>
      <c r="R1285" s="81"/>
      <c r="S1285" s="31" t="str">
        <f t="shared" si="295"/>
        <v/>
      </c>
      <c r="T1285" s="31">
        <f t="shared" si="299"/>
        <v>1</v>
      </c>
      <c r="U1285" s="31" t="str">
        <f t="shared" ref="U1285:U1348" si="302">IF(OR(LEN(S1285)=0,T1285=0),"",IF(T1286=1,1,IF(T1287=1,2,IF(T1288=1,3,IF(T1289=1,4,IF(T1290=1,5,IF(T1291=1,6,IF(T1292=1,7,IF(T1293=1,8,IF(T1294=1,9,IF(T1295=1,10,IF(T1296=1,11,IF(T1297=1,12,IF(T1298=1,13,IF(T1299=1,14,IF(T1300=1,15,16))))))))))))))))</f>
        <v/>
      </c>
      <c r="V1285" s="31" t="str">
        <f t="shared" ref="V1285:V1348" si="303">IF(OR(LEN(S1285)=0,T1285=0),"",MOD(U1285+HEX2DEC(LEFT(B1285,2))+HEX2DEC(RIGHT(B1285,2))+HEX2DEC(C1285)+IF(T1286=1,0,HEX2DEC(C1286)+IF(T1287=1,0,HEX2DEC(C1287)+IF(T1288=1,0,HEX2DEC(C1288)+IF(T1289=1,0,HEX2DEC(C1289)+IF(T1290=1,0,HEX2DEC(C1290)+IF(T1291=1,0,HEX2DEC(C1291)+IF(T1292=1,0,HEX2DEC(C1292)+IF(T1293=1,0,HEX2DEC(C1293)+IF(T1294=1,0,HEX2DEC(C1294)+IF(T1295=1,0,HEX2DEC(C1295)+IF(T1296=1,0,HEX2DEC(C1296)+IF(T1297=1,0,HEX2DEC(C1297)+IF(T1298=1,0,HEX2DEC(C1298)+IF(T1299=1,0,HEX2DEC(C1299)+IF(T1300=1,0,HEX2DEC(C1300)))))))))))))))),256))</f>
        <v/>
      </c>
      <c r="W1285" s="31" t="str">
        <f>IF(LEN(U1285)=0,"",SUM(T$5:T1285))</f>
        <v/>
      </c>
      <c r="X1285" s="31" t="str">
        <f t="shared" ref="X1285:X1348" si="304">IF(LEN(W1285)=0,"",CONCATENATE(":",DEC2HEX(U1285,2),B1285,"00",C1285,IF(U1285&gt;1,C1286,""),IF(U1285&gt;2,C1287,""),IF(U1285&gt;3,C1288,""),IF(U1285&gt;4,C1289,""),IF(U1285&gt;5,C1290,""),IF(U1285&gt;6,C1291,""),IF(U1285&gt;7,C1292,""),IF(U1285&gt;8,C1293,""),IF(U1285&gt;9,C1294,""),IF(U1285&gt;10,C1295,""),IF(U1285&gt;11,C1296,""),IF(U1285&gt;12,C1297,""),IF(U1285&gt;13,C1298,""),IF(U1285&gt;14,C1299,""),IF(U1285&gt;15,C1300,""),DEC2HEX(MOD(-V1285,256),2)))</f>
        <v/>
      </c>
      <c r="Y1285" s="31" t="str">
        <f t="shared" si="296"/>
        <v/>
      </c>
    </row>
    <row r="1286" spans="1:25" x14ac:dyDescent="0.2">
      <c r="A1286" s="127"/>
      <c r="B1286" s="82" t="str">
        <f t="shared" si="300"/>
        <v/>
      </c>
      <c r="C1286" s="82" t="str">
        <f t="shared" si="301"/>
        <v/>
      </c>
      <c r="D1286" s="127"/>
      <c r="E1286" s="82" t="str">
        <f t="shared" ref="E1286:E1349" si="305">IF(LEN(B1286)=0,"",DEC2OCT(HEX2DEC(B1286),6))</f>
        <v/>
      </c>
      <c r="F1286" s="82" t="str">
        <f t="shared" ref="F1286:F1349" si="306">IF(LEN(C1286)=0,"",DEC2OCT(HEX2DEC(C1286),3))</f>
        <v/>
      </c>
      <c r="G1286" s="127"/>
      <c r="H1286" s="75" t="str">
        <f t="shared" ref="H1286:H1349" si="307">IF(ISNA(MATCH(L1286+1,$W$5:$W$1504,0)),IF(ISNA(MATCH(L1286,$W$5:$W$1504,0)),"",":0000000000"),VLOOKUP(L1286+1,$W$5:$X$1504,2,0))</f>
        <v/>
      </c>
      <c r="I1286" s="127"/>
      <c r="J1286" s="75" t="str">
        <f t="shared" si="297"/>
        <v/>
      </c>
      <c r="K1286" s="127"/>
      <c r="L1286" s="31">
        <v>1281</v>
      </c>
      <c r="M1286" s="31">
        <f t="shared" si="298"/>
        <v>428</v>
      </c>
      <c r="N1286" s="31">
        <f t="shared" ref="N1286:N1349" si="308">MOD(L1286,3)</f>
        <v>0</v>
      </c>
      <c r="O1286" s="31" t="str">
        <f>IF(LEN(Q1286)=0,"",DEC2HEX(MOD(HEX2DEC(INDEX(Assembler!$D$13:$D$512,M1286))+N1286,65536),4))</f>
        <v/>
      </c>
      <c r="P1286" s="78" t="str">
        <f t="shared" ref="P1286:P1349" si="309">IF(LEN(O1286)=0,"",VALUE(HEX2DEC(O1286)))</f>
        <v/>
      </c>
      <c r="Q1286" s="31" t="str">
        <f>INDEX(Assembler!$E$13:$G$512,M1286,N1286+1)</f>
        <v/>
      </c>
      <c r="R1286" s="81"/>
      <c r="S1286" s="31" t="str">
        <f t="shared" ref="S1286:S1349" si="310">IF(ISNUMBER(SMALL($P$5:$P$1504,L1286+1)),SMALL($P$5:$P$1504,L1286+1),"")</f>
        <v/>
      </c>
      <c r="T1286" s="31">
        <f t="shared" si="299"/>
        <v>1</v>
      </c>
      <c r="U1286" s="31" t="str">
        <f t="shared" si="302"/>
        <v/>
      </c>
      <c r="V1286" s="31" t="str">
        <f t="shared" si="303"/>
        <v/>
      </c>
      <c r="W1286" s="31" t="str">
        <f>IF(LEN(U1286)=0,"",SUM(T$5:T1286))</f>
        <v/>
      </c>
      <c r="X1286" s="31" t="str">
        <f t="shared" si="304"/>
        <v/>
      </c>
      <c r="Y1286" s="31" t="str">
        <f t="shared" ref="Y1286:Y1349" si="311">IF(LEN(X1286)=0,"",CONCATENATE(MID(X1286,4,4),": ",MID(X1286,10,2),IF(U1286&gt;1,CONCATENATE(" ",MID(X1286,12,2)),""),IF(U1286&gt;2,CONCATENATE(" ",MID(X1286,14,2)),""),IF(U1286&gt;3,CONCATENATE(" ",MID(X1286,16,2)),""),IF(U1286&gt;4,CONCATENATE(" ",MID(X1286,18,2)),""),IF(U1286&gt;5,CONCATENATE(" ",MID(X1286,20,2)),""),IF(U1286&gt;6,CONCATENATE(" ",MID(X1286,22,2)),""),IF(U1286&gt;7,CONCATENATE(" ",MID(X1286,24,2)),""),IF(U1286&gt;8,CONCATENATE(" ",MID(X1286,26,2)),""),IF(U1286&gt;9,CONCATENATE(" ",MID(X1286,28,2)),""),IF(U1286&gt;10,CONCATENATE(" ",MID(X1286,30,2)),""),IF(U1286&gt;11,CONCATENATE(" ",MID(X1286,32,2)),""),IF(U1286&gt;12,CONCATENATE(" ",MID(X1286,34,2)),""),IF(U1286&gt;13,CONCATENATE(" ",MID(X1286,36,2)),""),IF(U1286&gt;14,CONCATENATE(" ",MID(X1286,38,2)),""),IF(U1286&gt;15,CONCATENATE(" ",MID(X1286,40,2)),"")))</f>
        <v/>
      </c>
    </row>
    <row r="1287" spans="1:25" x14ac:dyDescent="0.2">
      <c r="A1287" s="127"/>
      <c r="B1287" s="82" t="str">
        <f t="shared" si="300"/>
        <v/>
      </c>
      <c r="C1287" s="82" t="str">
        <f t="shared" si="301"/>
        <v/>
      </c>
      <c r="D1287" s="127"/>
      <c r="E1287" s="82" t="str">
        <f t="shared" si="305"/>
        <v/>
      </c>
      <c r="F1287" s="82" t="str">
        <f t="shared" si="306"/>
        <v/>
      </c>
      <c r="G1287" s="127"/>
      <c r="H1287" s="75" t="str">
        <f t="shared" si="307"/>
        <v/>
      </c>
      <c r="I1287" s="127"/>
      <c r="J1287" s="75" t="str">
        <f t="shared" ref="J1287:J1350" si="312">IF(LEN(H1286)&lt;12,"",VLOOKUP(H1286,$X$5:$Y$1504,2,0))</f>
        <v/>
      </c>
      <c r="K1287" s="127"/>
      <c r="L1287" s="31">
        <v>1282</v>
      </c>
      <c r="M1287" s="31">
        <f t="shared" ref="M1287:M1350" si="313">INT(L1287/3)+1</f>
        <v>428</v>
      </c>
      <c r="N1287" s="31">
        <f t="shared" si="308"/>
        <v>1</v>
      </c>
      <c r="O1287" s="31" t="str">
        <f>IF(LEN(Q1287)=0,"",DEC2HEX(MOD(HEX2DEC(INDEX(Assembler!$D$13:$D$512,M1287))+N1287,65536),4))</f>
        <v/>
      </c>
      <c r="P1287" s="78" t="str">
        <f t="shared" si="309"/>
        <v/>
      </c>
      <c r="Q1287" s="31" t="str">
        <f>INDEX(Assembler!$E$13:$G$512,M1287,N1287+1)</f>
        <v/>
      </c>
      <c r="R1287" s="81"/>
      <c r="S1287" s="31" t="str">
        <f t="shared" si="310"/>
        <v/>
      </c>
      <c r="T1287" s="31">
        <f t="shared" si="299"/>
        <v>1</v>
      </c>
      <c r="U1287" s="31" t="str">
        <f t="shared" si="302"/>
        <v/>
      </c>
      <c r="V1287" s="31" t="str">
        <f t="shared" si="303"/>
        <v/>
      </c>
      <c r="W1287" s="31" t="str">
        <f>IF(LEN(U1287)=0,"",SUM(T$5:T1287))</f>
        <v/>
      </c>
      <c r="X1287" s="31" t="str">
        <f t="shared" si="304"/>
        <v/>
      </c>
      <c r="Y1287" s="31" t="str">
        <f t="shared" si="311"/>
        <v/>
      </c>
    </row>
    <row r="1288" spans="1:25" x14ac:dyDescent="0.2">
      <c r="A1288" s="127"/>
      <c r="B1288" s="82" t="str">
        <f t="shared" si="300"/>
        <v/>
      </c>
      <c r="C1288" s="82" t="str">
        <f t="shared" si="301"/>
        <v/>
      </c>
      <c r="D1288" s="127"/>
      <c r="E1288" s="82" t="str">
        <f t="shared" si="305"/>
        <v/>
      </c>
      <c r="F1288" s="82" t="str">
        <f t="shared" si="306"/>
        <v/>
      </c>
      <c r="G1288" s="127"/>
      <c r="H1288" s="75" t="str">
        <f t="shared" si="307"/>
        <v/>
      </c>
      <c r="I1288" s="127"/>
      <c r="J1288" s="75" t="str">
        <f t="shared" si="312"/>
        <v/>
      </c>
      <c r="K1288" s="127"/>
      <c r="L1288" s="31">
        <v>1283</v>
      </c>
      <c r="M1288" s="31">
        <f t="shared" si="313"/>
        <v>428</v>
      </c>
      <c r="N1288" s="31">
        <f t="shared" si="308"/>
        <v>2</v>
      </c>
      <c r="O1288" s="31" t="str">
        <f>IF(LEN(Q1288)=0,"",DEC2HEX(MOD(HEX2DEC(INDEX(Assembler!$D$13:$D$512,M1288))+N1288,65536),4))</f>
        <v/>
      </c>
      <c r="P1288" s="78" t="str">
        <f t="shared" si="309"/>
        <v/>
      </c>
      <c r="Q1288" s="31" t="str">
        <f>INDEX(Assembler!$E$13:$G$512,M1288,N1288+1)</f>
        <v/>
      </c>
      <c r="R1288" s="81"/>
      <c r="S1288" s="31" t="str">
        <f t="shared" si="310"/>
        <v/>
      </c>
      <c r="T1288" s="31">
        <f t="shared" si="299"/>
        <v>1</v>
      </c>
      <c r="U1288" s="31" t="str">
        <f t="shared" si="302"/>
        <v/>
      </c>
      <c r="V1288" s="31" t="str">
        <f t="shared" si="303"/>
        <v/>
      </c>
      <c r="W1288" s="31" t="str">
        <f>IF(LEN(U1288)=0,"",SUM(T$5:T1288))</f>
        <v/>
      </c>
      <c r="X1288" s="31" t="str">
        <f t="shared" si="304"/>
        <v/>
      </c>
      <c r="Y1288" s="31" t="str">
        <f t="shared" si="311"/>
        <v/>
      </c>
    </row>
    <row r="1289" spans="1:25" x14ac:dyDescent="0.2">
      <c r="A1289" s="127"/>
      <c r="B1289" s="82" t="str">
        <f t="shared" si="300"/>
        <v/>
      </c>
      <c r="C1289" s="82" t="str">
        <f t="shared" si="301"/>
        <v/>
      </c>
      <c r="D1289" s="127"/>
      <c r="E1289" s="82" t="str">
        <f t="shared" si="305"/>
        <v/>
      </c>
      <c r="F1289" s="82" t="str">
        <f t="shared" si="306"/>
        <v/>
      </c>
      <c r="G1289" s="127"/>
      <c r="H1289" s="75" t="str">
        <f t="shared" si="307"/>
        <v/>
      </c>
      <c r="I1289" s="127"/>
      <c r="J1289" s="75" t="str">
        <f t="shared" si="312"/>
        <v/>
      </c>
      <c r="K1289" s="127"/>
      <c r="L1289" s="31">
        <v>1284</v>
      </c>
      <c r="M1289" s="31">
        <f t="shared" si="313"/>
        <v>429</v>
      </c>
      <c r="N1289" s="31">
        <f t="shared" si="308"/>
        <v>0</v>
      </c>
      <c r="O1289" s="31" t="str">
        <f>IF(LEN(Q1289)=0,"",DEC2HEX(MOD(HEX2DEC(INDEX(Assembler!$D$13:$D$512,M1289))+N1289,65536),4))</f>
        <v/>
      </c>
      <c r="P1289" s="78" t="str">
        <f t="shared" si="309"/>
        <v/>
      </c>
      <c r="Q1289" s="31" t="str">
        <f>INDEX(Assembler!$E$13:$G$512,M1289,N1289+1)</f>
        <v/>
      </c>
      <c r="R1289" s="81"/>
      <c r="S1289" s="31" t="str">
        <f t="shared" si="310"/>
        <v/>
      </c>
      <c r="T1289" s="31">
        <f t="shared" si="299"/>
        <v>1</v>
      </c>
      <c r="U1289" s="31" t="str">
        <f t="shared" si="302"/>
        <v/>
      </c>
      <c r="V1289" s="31" t="str">
        <f t="shared" si="303"/>
        <v/>
      </c>
      <c r="W1289" s="31" t="str">
        <f>IF(LEN(U1289)=0,"",SUM(T$5:T1289))</f>
        <v/>
      </c>
      <c r="X1289" s="31" t="str">
        <f t="shared" si="304"/>
        <v/>
      </c>
      <c r="Y1289" s="31" t="str">
        <f t="shared" si="311"/>
        <v/>
      </c>
    </row>
    <row r="1290" spans="1:25" x14ac:dyDescent="0.2">
      <c r="A1290" s="127"/>
      <c r="B1290" s="82" t="str">
        <f t="shared" si="300"/>
        <v/>
      </c>
      <c r="C1290" s="82" t="str">
        <f t="shared" si="301"/>
        <v/>
      </c>
      <c r="D1290" s="127"/>
      <c r="E1290" s="82" t="str">
        <f t="shared" si="305"/>
        <v/>
      </c>
      <c r="F1290" s="82" t="str">
        <f t="shared" si="306"/>
        <v/>
      </c>
      <c r="G1290" s="127"/>
      <c r="H1290" s="75" t="str">
        <f t="shared" si="307"/>
        <v/>
      </c>
      <c r="I1290" s="127"/>
      <c r="J1290" s="75" t="str">
        <f t="shared" si="312"/>
        <v/>
      </c>
      <c r="K1290" s="127"/>
      <c r="L1290" s="31">
        <v>1285</v>
      </c>
      <c r="M1290" s="31">
        <f t="shared" si="313"/>
        <v>429</v>
      </c>
      <c r="N1290" s="31">
        <f t="shared" si="308"/>
        <v>1</v>
      </c>
      <c r="O1290" s="31" t="str">
        <f>IF(LEN(Q1290)=0,"",DEC2HEX(MOD(HEX2DEC(INDEX(Assembler!$D$13:$D$512,M1290))+N1290,65536),4))</f>
        <v/>
      </c>
      <c r="P1290" s="78" t="str">
        <f t="shared" si="309"/>
        <v/>
      </c>
      <c r="Q1290" s="31" t="str">
        <f>INDEX(Assembler!$E$13:$G$512,M1290,N1290+1)</f>
        <v/>
      </c>
      <c r="R1290" s="81"/>
      <c r="S1290" s="31" t="str">
        <f t="shared" si="310"/>
        <v/>
      </c>
      <c r="T1290" s="31">
        <f t="shared" si="299"/>
        <v>1</v>
      </c>
      <c r="U1290" s="31" t="str">
        <f t="shared" si="302"/>
        <v/>
      </c>
      <c r="V1290" s="31" t="str">
        <f t="shared" si="303"/>
        <v/>
      </c>
      <c r="W1290" s="31" t="str">
        <f>IF(LEN(U1290)=0,"",SUM(T$5:T1290))</f>
        <v/>
      </c>
      <c r="X1290" s="31" t="str">
        <f t="shared" si="304"/>
        <v/>
      </c>
      <c r="Y1290" s="31" t="str">
        <f t="shared" si="311"/>
        <v/>
      </c>
    </row>
    <row r="1291" spans="1:25" x14ac:dyDescent="0.2">
      <c r="A1291" s="127"/>
      <c r="B1291" s="82" t="str">
        <f t="shared" si="300"/>
        <v/>
      </c>
      <c r="C1291" s="82" t="str">
        <f t="shared" si="301"/>
        <v/>
      </c>
      <c r="D1291" s="127"/>
      <c r="E1291" s="82" t="str">
        <f t="shared" si="305"/>
        <v/>
      </c>
      <c r="F1291" s="82" t="str">
        <f t="shared" si="306"/>
        <v/>
      </c>
      <c r="G1291" s="127"/>
      <c r="H1291" s="75" t="str">
        <f t="shared" si="307"/>
        <v/>
      </c>
      <c r="I1291" s="127"/>
      <c r="J1291" s="75" t="str">
        <f t="shared" si="312"/>
        <v/>
      </c>
      <c r="K1291" s="127"/>
      <c r="L1291" s="31">
        <v>1286</v>
      </c>
      <c r="M1291" s="31">
        <f t="shared" si="313"/>
        <v>429</v>
      </c>
      <c r="N1291" s="31">
        <f t="shared" si="308"/>
        <v>2</v>
      </c>
      <c r="O1291" s="31" t="str">
        <f>IF(LEN(Q1291)=0,"",DEC2HEX(MOD(HEX2DEC(INDEX(Assembler!$D$13:$D$512,M1291))+N1291,65536),4))</f>
        <v/>
      </c>
      <c r="P1291" s="78" t="str">
        <f t="shared" si="309"/>
        <v/>
      </c>
      <c r="Q1291" s="31" t="str">
        <f>INDEX(Assembler!$E$13:$G$512,M1291,N1291+1)</f>
        <v/>
      </c>
      <c r="R1291" s="81"/>
      <c r="S1291" s="31" t="str">
        <f t="shared" si="310"/>
        <v/>
      </c>
      <c r="T1291" s="31">
        <f t="shared" si="299"/>
        <v>1</v>
      </c>
      <c r="U1291" s="31" t="str">
        <f t="shared" si="302"/>
        <v/>
      </c>
      <c r="V1291" s="31" t="str">
        <f t="shared" si="303"/>
        <v/>
      </c>
      <c r="W1291" s="31" t="str">
        <f>IF(LEN(U1291)=0,"",SUM(T$5:T1291))</f>
        <v/>
      </c>
      <c r="X1291" s="31" t="str">
        <f t="shared" si="304"/>
        <v/>
      </c>
      <c r="Y1291" s="31" t="str">
        <f t="shared" si="311"/>
        <v/>
      </c>
    </row>
    <row r="1292" spans="1:25" x14ac:dyDescent="0.2">
      <c r="A1292" s="127"/>
      <c r="B1292" s="82" t="str">
        <f t="shared" si="300"/>
        <v/>
      </c>
      <c r="C1292" s="82" t="str">
        <f t="shared" si="301"/>
        <v/>
      </c>
      <c r="D1292" s="127"/>
      <c r="E1292" s="82" t="str">
        <f t="shared" si="305"/>
        <v/>
      </c>
      <c r="F1292" s="82" t="str">
        <f t="shared" si="306"/>
        <v/>
      </c>
      <c r="G1292" s="127"/>
      <c r="H1292" s="75" t="str">
        <f t="shared" si="307"/>
        <v/>
      </c>
      <c r="I1292" s="127"/>
      <c r="J1292" s="75" t="str">
        <f t="shared" si="312"/>
        <v/>
      </c>
      <c r="K1292" s="127"/>
      <c r="L1292" s="31">
        <v>1287</v>
      </c>
      <c r="M1292" s="31">
        <f t="shared" si="313"/>
        <v>430</v>
      </c>
      <c r="N1292" s="31">
        <f t="shared" si="308"/>
        <v>0</v>
      </c>
      <c r="O1292" s="31" t="str">
        <f>IF(LEN(Q1292)=0,"",DEC2HEX(MOD(HEX2DEC(INDEX(Assembler!$D$13:$D$512,M1292))+N1292,65536),4))</f>
        <v/>
      </c>
      <c r="P1292" s="78" t="str">
        <f t="shared" si="309"/>
        <v/>
      </c>
      <c r="Q1292" s="31" t="str">
        <f>INDEX(Assembler!$E$13:$G$512,M1292,N1292+1)</f>
        <v/>
      </c>
      <c r="R1292" s="81"/>
      <c r="S1292" s="31" t="str">
        <f t="shared" si="310"/>
        <v/>
      </c>
      <c r="T1292" s="31">
        <f t="shared" si="299"/>
        <v>1</v>
      </c>
      <c r="U1292" s="31" t="str">
        <f t="shared" si="302"/>
        <v/>
      </c>
      <c r="V1292" s="31" t="str">
        <f t="shared" si="303"/>
        <v/>
      </c>
      <c r="W1292" s="31" t="str">
        <f>IF(LEN(U1292)=0,"",SUM(T$5:T1292))</f>
        <v/>
      </c>
      <c r="X1292" s="31" t="str">
        <f t="shared" si="304"/>
        <v/>
      </c>
      <c r="Y1292" s="31" t="str">
        <f t="shared" si="311"/>
        <v/>
      </c>
    </row>
    <row r="1293" spans="1:25" x14ac:dyDescent="0.2">
      <c r="A1293" s="127"/>
      <c r="B1293" s="82" t="str">
        <f t="shared" si="300"/>
        <v/>
      </c>
      <c r="C1293" s="82" t="str">
        <f t="shared" si="301"/>
        <v/>
      </c>
      <c r="D1293" s="127"/>
      <c r="E1293" s="82" t="str">
        <f t="shared" si="305"/>
        <v/>
      </c>
      <c r="F1293" s="82" t="str">
        <f t="shared" si="306"/>
        <v/>
      </c>
      <c r="G1293" s="127"/>
      <c r="H1293" s="75" t="str">
        <f t="shared" si="307"/>
        <v/>
      </c>
      <c r="I1293" s="127"/>
      <c r="J1293" s="75" t="str">
        <f t="shared" si="312"/>
        <v/>
      </c>
      <c r="K1293" s="127"/>
      <c r="L1293" s="31">
        <v>1288</v>
      </c>
      <c r="M1293" s="31">
        <f t="shared" si="313"/>
        <v>430</v>
      </c>
      <c r="N1293" s="31">
        <f t="shared" si="308"/>
        <v>1</v>
      </c>
      <c r="O1293" s="31" t="str">
        <f>IF(LEN(Q1293)=0,"",DEC2HEX(MOD(HEX2DEC(INDEX(Assembler!$D$13:$D$512,M1293))+N1293,65536),4))</f>
        <v/>
      </c>
      <c r="P1293" s="78" t="str">
        <f t="shared" si="309"/>
        <v/>
      </c>
      <c r="Q1293" s="31" t="str">
        <f>INDEX(Assembler!$E$13:$G$512,M1293,N1293+1)</f>
        <v/>
      </c>
      <c r="R1293" s="81"/>
      <c r="S1293" s="31" t="str">
        <f t="shared" si="310"/>
        <v/>
      </c>
      <c r="T1293" s="31">
        <f t="shared" si="299"/>
        <v>1</v>
      </c>
      <c r="U1293" s="31" t="str">
        <f t="shared" si="302"/>
        <v/>
      </c>
      <c r="V1293" s="31" t="str">
        <f t="shared" si="303"/>
        <v/>
      </c>
      <c r="W1293" s="31" t="str">
        <f>IF(LEN(U1293)=0,"",SUM(T$5:T1293))</f>
        <v/>
      </c>
      <c r="X1293" s="31" t="str">
        <f t="shared" si="304"/>
        <v/>
      </c>
      <c r="Y1293" s="31" t="str">
        <f t="shared" si="311"/>
        <v/>
      </c>
    </row>
    <row r="1294" spans="1:25" x14ac:dyDescent="0.2">
      <c r="A1294" s="127"/>
      <c r="B1294" s="82" t="str">
        <f t="shared" si="300"/>
        <v/>
      </c>
      <c r="C1294" s="82" t="str">
        <f t="shared" si="301"/>
        <v/>
      </c>
      <c r="D1294" s="127"/>
      <c r="E1294" s="82" t="str">
        <f t="shared" si="305"/>
        <v/>
      </c>
      <c r="F1294" s="82" t="str">
        <f t="shared" si="306"/>
        <v/>
      </c>
      <c r="G1294" s="127"/>
      <c r="H1294" s="75" t="str">
        <f t="shared" si="307"/>
        <v/>
      </c>
      <c r="I1294" s="127"/>
      <c r="J1294" s="75" t="str">
        <f t="shared" si="312"/>
        <v/>
      </c>
      <c r="K1294" s="127"/>
      <c r="L1294" s="31">
        <v>1289</v>
      </c>
      <c r="M1294" s="31">
        <f t="shared" si="313"/>
        <v>430</v>
      </c>
      <c r="N1294" s="31">
        <f t="shared" si="308"/>
        <v>2</v>
      </c>
      <c r="O1294" s="31" t="str">
        <f>IF(LEN(Q1294)=0,"",DEC2HEX(MOD(HEX2DEC(INDEX(Assembler!$D$13:$D$512,M1294))+N1294,65536),4))</f>
        <v/>
      </c>
      <c r="P1294" s="78" t="str">
        <f t="shared" si="309"/>
        <v/>
      </c>
      <c r="Q1294" s="31" t="str">
        <f>INDEX(Assembler!$E$13:$G$512,M1294,N1294+1)</f>
        <v/>
      </c>
      <c r="R1294" s="81"/>
      <c r="S1294" s="31" t="str">
        <f t="shared" si="310"/>
        <v/>
      </c>
      <c r="T1294" s="31">
        <f t="shared" si="299"/>
        <v>1</v>
      </c>
      <c r="U1294" s="31" t="str">
        <f t="shared" si="302"/>
        <v/>
      </c>
      <c r="V1294" s="31" t="str">
        <f t="shared" si="303"/>
        <v/>
      </c>
      <c r="W1294" s="31" t="str">
        <f>IF(LEN(U1294)=0,"",SUM(T$5:T1294))</f>
        <v/>
      </c>
      <c r="X1294" s="31" t="str">
        <f t="shared" si="304"/>
        <v/>
      </c>
      <c r="Y1294" s="31" t="str">
        <f t="shared" si="311"/>
        <v/>
      </c>
    </row>
    <row r="1295" spans="1:25" x14ac:dyDescent="0.2">
      <c r="A1295" s="127"/>
      <c r="B1295" s="82" t="str">
        <f t="shared" si="300"/>
        <v/>
      </c>
      <c r="C1295" s="82" t="str">
        <f t="shared" si="301"/>
        <v/>
      </c>
      <c r="D1295" s="127"/>
      <c r="E1295" s="82" t="str">
        <f t="shared" si="305"/>
        <v/>
      </c>
      <c r="F1295" s="82" t="str">
        <f t="shared" si="306"/>
        <v/>
      </c>
      <c r="G1295" s="127"/>
      <c r="H1295" s="75" t="str">
        <f t="shared" si="307"/>
        <v/>
      </c>
      <c r="I1295" s="127"/>
      <c r="J1295" s="75" t="str">
        <f t="shared" si="312"/>
        <v/>
      </c>
      <c r="K1295" s="127"/>
      <c r="L1295" s="31">
        <v>1290</v>
      </c>
      <c r="M1295" s="31">
        <f t="shared" si="313"/>
        <v>431</v>
      </c>
      <c r="N1295" s="31">
        <f t="shared" si="308"/>
        <v>0</v>
      </c>
      <c r="O1295" s="31" t="str">
        <f>IF(LEN(Q1295)=0,"",DEC2HEX(MOD(HEX2DEC(INDEX(Assembler!$D$13:$D$512,M1295))+N1295,65536),4))</f>
        <v/>
      </c>
      <c r="P1295" s="78" t="str">
        <f t="shared" si="309"/>
        <v/>
      </c>
      <c r="Q1295" s="31" t="str">
        <f>INDEX(Assembler!$E$13:$G$512,M1295,N1295+1)</f>
        <v/>
      </c>
      <c r="R1295" s="81"/>
      <c r="S1295" s="31" t="str">
        <f t="shared" si="310"/>
        <v/>
      </c>
      <c r="T1295" s="31">
        <f t="shared" si="299"/>
        <v>1</v>
      </c>
      <c r="U1295" s="31" t="str">
        <f t="shared" si="302"/>
        <v/>
      </c>
      <c r="V1295" s="31" t="str">
        <f t="shared" si="303"/>
        <v/>
      </c>
      <c r="W1295" s="31" t="str">
        <f>IF(LEN(U1295)=0,"",SUM(T$5:T1295))</f>
        <v/>
      </c>
      <c r="X1295" s="31" t="str">
        <f t="shared" si="304"/>
        <v/>
      </c>
      <c r="Y1295" s="31" t="str">
        <f t="shared" si="311"/>
        <v/>
      </c>
    </row>
    <row r="1296" spans="1:25" x14ac:dyDescent="0.2">
      <c r="A1296" s="127"/>
      <c r="B1296" s="82" t="str">
        <f t="shared" si="300"/>
        <v/>
      </c>
      <c r="C1296" s="82" t="str">
        <f t="shared" si="301"/>
        <v/>
      </c>
      <c r="D1296" s="127"/>
      <c r="E1296" s="82" t="str">
        <f t="shared" si="305"/>
        <v/>
      </c>
      <c r="F1296" s="82" t="str">
        <f t="shared" si="306"/>
        <v/>
      </c>
      <c r="G1296" s="127"/>
      <c r="H1296" s="75" t="str">
        <f t="shared" si="307"/>
        <v/>
      </c>
      <c r="I1296" s="127"/>
      <c r="J1296" s="75" t="str">
        <f t="shared" si="312"/>
        <v/>
      </c>
      <c r="K1296" s="127"/>
      <c r="L1296" s="31">
        <v>1291</v>
      </c>
      <c r="M1296" s="31">
        <f t="shared" si="313"/>
        <v>431</v>
      </c>
      <c r="N1296" s="31">
        <f t="shared" si="308"/>
        <v>1</v>
      </c>
      <c r="O1296" s="31" t="str">
        <f>IF(LEN(Q1296)=0,"",DEC2HEX(MOD(HEX2DEC(INDEX(Assembler!$D$13:$D$512,M1296))+N1296,65536),4))</f>
        <v/>
      </c>
      <c r="P1296" s="78" t="str">
        <f t="shared" si="309"/>
        <v/>
      </c>
      <c r="Q1296" s="31" t="str">
        <f>INDEX(Assembler!$E$13:$G$512,M1296,N1296+1)</f>
        <v/>
      </c>
      <c r="R1296" s="81"/>
      <c r="S1296" s="31" t="str">
        <f t="shared" si="310"/>
        <v/>
      </c>
      <c r="T1296" s="31">
        <f t="shared" si="299"/>
        <v>1</v>
      </c>
      <c r="U1296" s="31" t="str">
        <f t="shared" si="302"/>
        <v/>
      </c>
      <c r="V1296" s="31" t="str">
        <f t="shared" si="303"/>
        <v/>
      </c>
      <c r="W1296" s="31" t="str">
        <f>IF(LEN(U1296)=0,"",SUM(T$5:T1296))</f>
        <v/>
      </c>
      <c r="X1296" s="31" t="str">
        <f t="shared" si="304"/>
        <v/>
      </c>
      <c r="Y1296" s="31" t="str">
        <f t="shared" si="311"/>
        <v/>
      </c>
    </row>
    <row r="1297" spans="1:25" x14ac:dyDescent="0.2">
      <c r="A1297" s="127"/>
      <c r="B1297" s="82" t="str">
        <f t="shared" si="300"/>
        <v/>
      </c>
      <c r="C1297" s="82" t="str">
        <f t="shared" si="301"/>
        <v/>
      </c>
      <c r="D1297" s="127"/>
      <c r="E1297" s="82" t="str">
        <f t="shared" si="305"/>
        <v/>
      </c>
      <c r="F1297" s="82" t="str">
        <f t="shared" si="306"/>
        <v/>
      </c>
      <c r="G1297" s="127"/>
      <c r="H1297" s="75" t="str">
        <f t="shared" si="307"/>
        <v/>
      </c>
      <c r="I1297" s="127"/>
      <c r="J1297" s="75" t="str">
        <f t="shared" si="312"/>
        <v/>
      </c>
      <c r="K1297" s="127"/>
      <c r="L1297" s="31">
        <v>1292</v>
      </c>
      <c r="M1297" s="31">
        <f t="shared" si="313"/>
        <v>431</v>
      </c>
      <c r="N1297" s="31">
        <f t="shared" si="308"/>
        <v>2</v>
      </c>
      <c r="O1297" s="31" t="str">
        <f>IF(LEN(Q1297)=0,"",DEC2HEX(MOD(HEX2DEC(INDEX(Assembler!$D$13:$D$512,M1297))+N1297,65536),4))</f>
        <v/>
      </c>
      <c r="P1297" s="78" t="str">
        <f t="shared" si="309"/>
        <v/>
      </c>
      <c r="Q1297" s="31" t="str">
        <f>INDEX(Assembler!$E$13:$G$512,M1297,N1297+1)</f>
        <v/>
      </c>
      <c r="R1297" s="81"/>
      <c r="S1297" s="31" t="str">
        <f t="shared" si="310"/>
        <v/>
      </c>
      <c r="T1297" s="31">
        <f t="shared" si="299"/>
        <v>1</v>
      </c>
      <c r="U1297" s="31" t="str">
        <f t="shared" si="302"/>
        <v/>
      </c>
      <c r="V1297" s="31" t="str">
        <f t="shared" si="303"/>
        <v/>
      </c>
      <c r="W1297" s="31" t="str">
        <f>IF(LEN(U1297)=0,"",SUM(T$5:T1297))</f>
        <v/>
      </c>
      <c r="X1297" s="31" t="str">
        <f t="shared" si="304"/>
        <v/>
      </c>
      <c r="Y1297" s="31" t="str">
        <f t="shared" si="311"/>
        <v/>
      </c>
    </row>
    <row r="1298" spans="1:25" x14ac:dyDescent="0.2">
      <c r="A1298" s="127"/>
      <c r="B1298" s="82" t="str">
        <f t="shared" si="300"/>
        <v/>
      </c>
      <c r="C1298" s="82" t="str">
        <f t="shared" si="301"/>
        <v/>
      </c>
      <c r="D1298" s="127"/>
      <c r="E1298" s="82" t="str">
        <f t="shared" si="305"/>
        <v/>
      </c>
      <c r="F1298" s="82" t="str">
        <f t="shared" si="306"/>
        <v/>
      </c>
      <c r="G1298" s="127"/>
      <c r="H1298" s="75" t="str">
        <f t="shared" si="307"/>
        <v/>
      </c>
      <c r="I1298" s="127"/>
      <c r="J1298" s="75" t="str">
        <f t="shared" si="312"/>
        <v/>
      </c>
      <c r="K1298" s="127"/>
      <c r="L1298" s="31">
        <v>1293</v>
      </c>
      <c r="M1298" s="31">
        <f t="shared" si="313"/>
        <v>432</v>
      </c>
      <c r="N1298" s="31">
        <f t="shared" si="308"/>
        <v>0</v>
      </c>
      <c r="O1298" s="31" t="str">
        <f>IF(LEN(Q1298)=0,"",DEC2HEX(MOD(HEX2DEC(INDEX(Assembler!$D$13:$D$512,M1298))+N1298,65536),4))</f>
        <v/>
      </c>
      <c r="P1298" s="78" t="str">
        <f t="shared" si="309"/>
        <v/>
      </c>
      <c r="Q1298" s="31" t="str">
        <f>INDEX(Assembler!$E$13:$G$512,M1298,N1298+1)</f>
        <v/>
      </c>
      <c r="R1298" s="81"/>
      <c r="S1298" s="31" t="str">
        <f t="shared" si="310"/>
        <v/>
      </c>
      <c r="T1298" s="31">
        <f t="shared" ref="T1298:T1361" si="314">IF(LEN(S1298)=0,1,IF(S1298-1=S1297,IF(L1298&lt;16,0,IF(SUM(T1283:T1297)=0,1,0)),1))</f>
        <v>1</v>
      </c>
      <c r="U1298" s="31" t="str">
        <f t="shared" si="302"/>
        <v/>
      </c>
      <c r="V1298" s="31" t="str">
        <f t="shared" si="303"/>
        <v/>
      </c>
      <c r="W1298" s="31" t="str">
        <f>IF(LEN(U1298)=0,"",SUM(T$5:T1298))</f>
        <v/>
      </c>
      <c r="X1298" s="31" t="str">
        <f t="shared" si="304"/>
        <v/>
      </c>
      <c r="Y1298" s="31" t="str">
        <f t="shared" si="311"/>
        <v/>
      </c>
    </row>
    <row r="1299" spans="1:25" x14ac:dyDescent="0.2">
      <c r="A1299" s="127"/>
      <c r="B1299" s="82" t="str">
        <f t="shared" si="300"/>
        <v/>
      </c>
      <c r="C1299" s="82" t="str">
        <f t="shared" si="301"/>
        <v/>
      </c>
      <c r="D1299" s="127"/>
      <c r="E1299" s="82" t="str">
        <f t="shared" si="305"/>
        <v/>
      </c>
      <c r="F1299" s="82" t="str">
        <f t="shared" si="306"/>
        <v/>
      </c>
      <c r="G1299" s="127"/>
      <c r="H1299" s="75" t="str">
        <f t="shared" si="307"/>
        <v/>
      </c>
      <c r="I1299" s="127"/>
      <c r="J1299" s="75" t="str">
        <f t="shared" si="312"/>
        <v/>
      </c>
      <c r="K1299" s="127"/>
      <c r="L1299" s="31">
        <v>1294</v>
      </c>
      <c r="M1299" s="31">
        <f t="shared" si="313"/>
        <v>432</v>
      </c>
      <c r="N1299" s="31">
        <f t="shared" si="308"/>
        <v>1</v>
      </c>
      <c r="O1299" s="31" t="str">
        <f>IF(LEN(Q1299)=0,"",DEC2HEX(MOD(HEX2DEC(INDEX(Assembler!$D$13:$D$512,M1299))+N1299,65536),4))</f>
        <v/>
      </c>
      <c r="P1299" s="78" t="str">
        <f t="shared" si="309"/>
        <v/>
      </c>
      <c r="Q1299" s="31" t="str">
        <f>INDEX(Assembler!$E$13:$G$512,M1299,N1299+1)</f>
        <v/>
      </c>
      <c r="R1299" s="81"/>
      <c r="S1299" s="31" t="str">
        <f t="shared" si="310"/>
        <v/>
      </c>
      <c r="T1299" s="31">
        <f t="shared" si="314"/>
        <v>1</v>
      </c>
      <c r="U1299" s="31" t="str">
        <f t="shared" si="302"/>
        <v/>
      </c>
      <c r="V1299" s="31" t="str">
        <f t="shared" si="303"/>
        <v/>
      </c>
      <c r="W1299" s="31" t="str">
        <f>IF(LEN(U1299)=0,"",SUM(T$5:T1299))</f>
        <v/>
      </c>
      <c r="X1299" s="31" t="str">
        <f t="shared" si="304"/>
        <v/>
      </c>
      <c r="Y1299" s="31" t="str">
        <f t="shared" si="311"/>
        <v/>
      </c>
    </row>
    <row r="1300" spans="1:25" x14ac:dyDescent="0.2">
      <c r="A1300" s="127"/>
      <c r="B1300" s="82" t="str">
        <f t="shared" si="300"/>
        <v/>
      </c>
      <c r="C1300" s="82" t="str">
        <f t="shared" si="301"/>
        <v/>
      </c>
      <c r="D1300" s="127"/>
      <c r="E1300" s="82" t="str">
        <f t="shared" si="305"/>
        <v/>
      </c>
      <c r="F1300" s="82" t="str">
        <f t="shared" si="306"/>
        <v/>
      </c>
      <c r="G1300" s="127"/>
      <c r="H1300" s="75" t="str">
        <f t="shared" si="307"/>
        <v/>
      </c>
      <c r="I1300" s="127"/>
      <c r="J1300" s="75" t="str">
        <f t="shared" si="312"/>
        <v/>
      </c>
      <c r="K1300" s="127"/>
      <c r="L1300" s="31">
        <v>1295</v>
      </c>
      <c r="M1300" s="31">
        <f t="shared" si="313"/>
        <v>432</v>
      </c>
      <c r="N1300" s="31">
        <f t="shared" si="308"/>
        <v>2</v>
      </c>
      <c r="O1300" s="31" t="str">
        <f>IF(LEN(Q1300)=0,"",DEC2HEX(MOD(HEX2DEC(INDEX(Assembler!$D$13:$D$512,M1300))+N1300,65536),4))</f>
        <v/>
      </c>
      <c r="P1300" s="78" t="str">
        <f t="shared" si="309"/>
        <v/>
      </c>
      <c r="Q1300" s="31" t="str">
        <f>INDEX(Assembler!$E$13:$G$512,M1300,N1300+1)</f>
        <v/>
      </c>
      <c r="R1300" s="81"/>
      <c r="S1300" s="31" t="str">
        <f t="shared" si="310"/>
        <v/>
      </c>
      <c r="T1300" s="31">
        <f t="shared" si="314"/>
        <v>1</v>
      </c>
      <c r="U1300" s="31" t="str">
        <f t="shared" si="302"/>
        <v/>
      </c>
      <c r="V1300" s="31" t="str">
        <f t="shared" si="303"/>
        <v/>
      </c>
      <c r="W1300" s="31" t="str">
        <f>IF(LEN(U1300)=0,"",SUM(T$5:T1300))</f>
        <v/>
      </c>
      <c r="X1300" s="31" t="str">
        <f t="shared" si="304"/>
        <v/>
      </c>
      <c r="Y1300" s="31" t="str">
        <f t="shared" si="311"/>
        <v/>
      </c>
    </row>
    <row r="1301" spans="1:25" x14ac:dyDescent="0.2">
      <c r="A1301" s="127"/>
      <c r="B1301" s="82" t="str">
        <f t="shared" si="300"/>
        <v/>
      </c>
      <c r="C1301" s="82" t="str">
        <f t="shared" si="301"/>
        <v/>
      </c>
      <c r="D1301" s="127"/>
      <c r="E1301" s="82" t="str">
        <f t="shared" si="305"/>
        <v/>
      </c>
      <c r="F1301" s="82" t="str">
        <f t="shared" si="306"/>
        <v/>
      </c>
      <c r="G1301" s="127"/>
      <c r="H1301" s="75" t="str">
        <f t="shared" si="307"/>
        <v/>
      </c>
      <c r="I1301" s="127"/>
      <c r="J1301" s="75" t="str">
        <f t="shared" si="312"/>
        <v/>
      </c>
      <c r="K1301" s="127"/>
      <c r="L1301" s="31">
        <v>1296</v>
      </c>
      <c r="M1301" s="31">
        <f t="shared" si="313"/>
        <v>433</v>
      </c>
      <c r="N1301" s="31">
        <f t="shared" si="308"/>
        <v>0</v>
      </c>
      <c r="O1301" s="31" t="str">
        <f>IF(LEN(Q1301)=0,"",DEC2HEX(MOD(HEX2DEC(INDEX(Assembler!$D$13:$D$512,M1301))+N1301,65536),4))</f>
        <v/>
      </c>
      <c r="P1301" s="78" t="str">
        <f t="shared" si="309"/>
        <v/>
      </c>
      <c r="Q1301" s="31" t="str">
        <f>INDEX(Assembler!$E$13:$G$512,M1301,N1301+1)</f>
        <v/>
      </c>
      <c r="R1301" s="81"/>
      <c r="S1301" s="31" t="str">
        <f t="shared" si="310"/>
        <v/>
      </c>
      <c r="T1301" s="31">
        <f t="shared" si="314"/>
        <v>1</v>
      </c>
      <c r="U1301" s="31" t="str">
        <f t="shared" si="302"/>
        <v/>
      </c>
      <c r="V1301" s="31" t="str">
        <f t="shared" si="303"/>
        <v/>
      </c>
      <c r="W1301" s="31" t="str">
        <f>IF(LEN(U1301)=0,"",SUM(T$5:T1301))</f>
        <v/>
      </c>
      <c r="X1301" s="31" t="str">
        <f t="shared" si="304"/>
        <v/>
      </c>
      <c r="Y1301" s="31" t="str">
        <f t="shared" si="311"/>
        <v/>
      </c>
    </row>
    <row r="1302" spans="1:25" x14ac:dyDescent="0.2">
      <c r="A1302" s="127"/>
      <c r="B1302" s="82" t="str">
        <f t="shared" si="300"/>
        <v/>
      </c>
      <c r="C1302" s="82" t="str">
        <f t="shared" si="301"/>
        <v/>
      </c>
      <c r="D1302" s="127"/>
      <c r="E1302" s="82" t="str">
        <f t="shared" si="305"/>
        <v/>
      </c>
      <c r="F1302" s="82" t="str">
        <f t="shared" si="306"/>
        <v/>
      </c>
      <c r="G1302" s="127"/>
      <c r="H1302" s="75" t="str">
        <f t="shared" si="307"/>
        <v/>
      </c>
      <c r="I1302" s="127"/>
      <c r="J1302" s="75" t="str">
        <f t="shared" si="312"/>
        <v/>
      </c>
      <c r="K1302" s="127"/>
      <c r="L1302" s="31">
        <v>1297</v>
      </c>
      <c r="M1302" s="31">
        <f t="shared" si="313"/>
        <v>433</v>
      </c>
      <c r="N1302" s="31">
        <f t="shared" si="308"/>
        <v>1</v>
      </c>
      <c r="O1302" s="31" t="str">
        <f>IF(LEN(Q1302)=0,"",DEC2HEX(MOD(HEX2DEC(INDEX(Assembler!$D$13:$D$512,M1302))+N1302,65536),4))</f>
        <v/>
      </c>
      <c r="P1302" s="78" t="str">
        <f t="shared" si="309"/>
        <v/>
      </c>
      <c r="Q1302" s="31" t="str">
        <f>INDEX(Assembler!$E$13:$G$512,M1302,N1302+1)</f>
        <v/>
      </c>
      <c r="R1302" s="81"/>
      <c r="S1302" s="31" t="str">
        <f t="shared" si="310"/>
        <v/>
      </c>
      <c r="T1302" s="31">
        <f t="shared" si="314"/>
        <v>1</v>
      </c>
      <c r="U1302" s="31" t="str">
        <f t="shared" si="302"/>
        <v/>
      </c>
      <c r="V1302" s="31" t="str">
        <f t="shared" si="303"/>
        <v/>
      </c>
      <c r="W1302" s="31" t="str">
        <f>IF(LEN(U1302)=0,"",SUM(T$5:T1302))</f>
        <v/>
      </c>
      <c r="X1302" s="31" t="str">
        <f t="shared" si="304"/>
        <v/>
      </c>
      <c r="Y1302" s="31" t="str">
        <f t="shared" si="311"/>
        <v/>
      </c>
    </row>
    <row r="1303" spans="1:25" x14ac:dyDescent="0.2">
      <c r="A1303" s="127"/>
      <c r="B1303" s="82" t="str">
        <f t="shared" si="300"/>
        <v/>
      </c>
      <c r="C1303" s="82" t="str">
        <f t="shared" si="301"/>
        <v/>
      </c>
      <c r="D1303" s="127"/>
      <c r="E1303" s="82" t="str">
        <f t="shared" si="305"/>
        <v/>
      </c>
      <c r="F1303" s="82" t="str">
        <f t="shared" si="306"/>
        <v/>
      </c>
      <c r="G1303" s="127"/>
      <c r="H1303" s="75" t="str">
        <f t="shared" si="307"/>
        <v/>
      </c>
      <c r="I1303" s="127"/>
      <c r="J1303" s="75" t="str">
        <f t="shared" si="312"/>
        <v/>
      </c>
      <c r="K1303" s="127"/>
      <c r="L1303" s="31">
        <v>1298</v>
      </c>
      <c r="M1303" s="31">
        <f t="shared" si="313"/>
        <v>433</v>
      </c>
      <c r="N1303" s="31">
        <f t="shared" si="308"/>
        <v>2</v>
      </c>
      <c r="O1303" s="31" t="str">
        <f>IF(LEN(Q1303)=0,"",DEC2HEX(MOD(HEX2DEC(INDEX(Assembler!$D$13:$D$512,M1303))+N1303,65536),4))</f>
        <v/>
      </c>
      <c r="P1303" s="78" t="str">
        <f t="shared" si="309"/>
        <v/>
      </c>
      <c r="Q1303" s="31" t="str">
        <f>INDEX(Assembler!$E$13:$G$512,M1303,N1303+1)</f>
        <v/>
      </c>
      <c r="R1303" s="81"/>
      <c r="S1303" s="31" t="str">
        <f t="shared" si="310"/>
        <v/>
      </c>
      <c r="T1303" s="31">
        <f t="shared" si="314"/>
        <v>1</v>
      </c>
      <c r="U1303" s="31" t="str">
        <f t="shared" si="302"/>
        <v/>
      </c>
      <c r="V1303" s="31" t="str">
        <f t="shared" si="303"/>
        <v/>
      </c>
      <c r="W1303" s="31" t="str">
        <f>IF(LEN(U1303)=0,"",SUM(T$5:T1303))</f>
        <v/>
      </c>
      <c r="X1303" s="31" t="str">
        <f t="shared" si="304"/>
        <v/>
      </c>
      <c r="Y1303" s="31" t="str">
        <f t="shared" si="311"/>
        <v/>
      </c>
    </row>
    <row r="1304" spans="1:25" x14ac:dyDescent="0.2">
      <c r="A1304" s="127"/>
      <c r="B1304" s="82" t="str">
        <f t="shared" si="300"/>
        <v/>
      </c>
      <c r="C1304" s="82" t="str">
        <f t="shared" si="301"/>
        <v/>
      </c>
      <c r="D1304" s="127"/>
      <c r="E1304" s="82" t="str">
        <f t="shared" si="305"/>
        <v/>
      </c>
      <c r="F1304" s="82" t="str">
        <f t="shared" si="306"/>
        <v/>
      </c>
      <c r="G1304" s="127"/>
      <c r="H1304" s="75" t="str">
        <f t="shared" si="307"/>
        <v/>
      </c>
      <c r="I1304" s="127"/>
      <c r="J1304" s="75" t="str">
        <f t="shared" si="312"/>
        <v/>
      </c>
      <c r="K1304" s="127"/>
      <c r="L1304" s="31">
        <v>1299</v>
      </c>
      <c r="M1304" s="31">
        <f t="shared" si="313"/>
        <v>434</v>
      </c>
      <c r="N1304" s="31">
        <f t="shared" si="308"/>
        <v>0</v>
      </c>
      <c r="O1304" s="31" t="str">
        <f>IF(LEN(Q1304)=0,"",DEC2HEX(MOD(HEX2DEC(INDEX(Assembler!$D$13:$D$512,M1304))+N1304,65536),4))</f>
        <v/>
      </c>
      <c r="P1304" s="78" t="str">
        <f t="shared" si="309"/>
        <v/>
      </c>
      <c r="Q1304" s="31" t="str">
        <f>INDEX(Assembler!$E$13:$G$512,M1304,N1304+1)</f>
        <v/>
      </c>
      <c r="R1304" s="81"/>
      <c r="S1304" s="31" t="str">
        <f t="shared" si="310"/>
        <v/>
      </c>
      <c r="T1304" s="31">
        <f t="shared" si="314"/>
        <v>1</v>
      </c>
      <c r="U1304" s="31" t="str">
        <f t="shared" si="302"/>
        <v/>
      </c>
      <c r="V1304" s="31" t="str">
        <f t="shared" si="303"/>
        <v/>
      </c>
      <c r="W1304" s="31" t="str">
        <f>IF(LEN(U1304)=0,"",SUM(T$5:T1304))</f>
        <v/>
      </c>
      <c r="X1304" s="31" t="str">
        <f t="shared" si="304"/>
        <v/>
      </c>
      <c r="Y1304" s="31" t="str">
        <f t="shared" si="311"/>
        <v/>
      </c>
    </row>
    <row r="1305" spans="1:25" x14ac:dyDescent="0.2">
      <c r="A1305" s="127"/>
      <c r="B1305" s="82" t="str">
        <f t="shared" si="300"/>
        <v/>
      </c>
      <c r="C1305" s="82" t="str">
        <f t="shared" si="301"/>
        <v/>
      </c>
      <c r="D1305" s="127"/>
      <c r="E1305" s="82" t="str">
        <f t="shared" si="305"/>
        <v/>
      </c>
      <c r="F1305" s="82" t="str">
        <f t="shared" si="306"/>
        <v/>
      </c>
      <c r="G1305" s="127"/>
      <c r="H1305" s="75" t="str">
        <f t="shared" si="307"/>
        <v/>
      </c>
      <c r="I1305" s="127"/>
      <c r="J1305" s="75" t="str">
        <f t="shared" si="312"/>
        <v/>
      </c>
      <c r="K1305" s="127"/>
      <c r="L1305" s="31">
        <v>1300</v>
      </c>
      <c r="M1305" s="31">
        <f t="shared" si="313"/>
        <v>434</v>
      </c>
      <c r="N1305" s="31">
        <f t="shared" si="308"/>
        <v>1</v>
      </c>
      <c r="O1305" s="31" t="str">
        <f>IF(LEN(Q1305)=0,"",DEC2HEX(MOD(HEX2DEC(INDEX(Assembler!$D$13:$D$512,M1305))+N1305,65536),4))</f>
        <v/>
      </c>
      <c r="P1305" s="78" t="str">
        <f t="shared" si="309"/>
        <v/>
      </c>
      <c r="Q1305" s="31" t="str">
        <f>INDEX(Assembler!$E$13:$G$512,M1305,N1305+1)</f>
        <v/>
      </c>
      <c r="R1305" s="81"/>
      <c r="S1305" s="31" t="str">
        <f t="shared" si="310"/>
        <v/>
      </c>
      <c r="T1305" s="31">
        <f t="shared" si="314"/>
        <v>1</v>
      </c>
      <c r="U1305" s="31" t="str">
        <f t="shared" si="302"/>
        <v/>
      </c>
      <c r="V1305" s="31" t="str">
        <f t="shared" si="303"/>
        <v/>
      </c>
      <c r="W1305" s="31" t="str">
        <f>IF(LEN(U1305)=0,"",SUM(T$5:T1305))</f>
        <v/>
      </c>
      <c r="X1305" s="31" t="str">
        <f t="shared" si="304"/>
        <v/>
      </c>
      <c r="Y1305" s="31" t="str">
        <f t="shared" si="311"/>
        <v/>
      </c>
    </row>
    <row r="1306" spans="1:25" x14ac:dyDescent="0.2">
      <c r="A1306" s="127"/>
      <c r="B1306" s="82" t="str">
        <f t="shared" si="300"/>
        <v/>
      </c>
      <c r="C1306" s="82" t="str">
        <f t="shared" si="301"/>
        <v/>
      </c>
      <c r="D1306" s="127"/>
      <c r="E1306" s="82" t="str">
        <f t="shared" si="305"/>
        <v/>
      </c>
      <c r="F1306" s="82" t="str">
        <f t="shared" si="306"/>
        <v/>
      </c>
      <c r="G1306" s="127"/>
      <c r="H1306" s="75" t="str">
        <f t="shared" si="307"/>
        <v/>
      </c>
      <c r="I1306" s="127"/>
      <c r="J1306" s="75" t="str">
        <f t="shared" si="312"/>
        <v/>
      </c>
      <c r="K1306" s="127"/>
      <c r="L1306" s="31">
        <v>1301</v>
      </c>
      <c r="M1306" s="31">
        <f t="shared" si="313"/>
        <v>434</v>
      </c>
      <c r="N1306" s="31">
        <f t="shared" si="308"/>
        <v>2</v>
      </c>
      <c r="O1306" s="31" t="str">
        <f>IF(LEN(Q1306)=0,"",DEC2HEX(MOD(HEX2DEC(INDEX(Assembler!$D$13:$D$512,M1306))+N1306,65536),4))</f>
        <v/>
      </c>
      <c r="P1306" s="78" t="str">
        <f t="shared" si="309"/>
        <v/>
      </c>
      <c r="Q1306" s="31" t="str">
        <f>INDEX(Assembler!$E$13:$G$512,M1306,N1306+1)</f>
        <v/>
      </c>
      <c r="R1306" s="81"/>
      <c r="S1306" s="31" t="str">
        <f t="shared" si="310"/>
        <v/>
      </c>
      <c r="T1306" s="31">
        <f t="shared" si="314"/>
        <v>1</v>
      </c>
      <c r="U1306" s="31" t="str">
        <f t="shared" si="302"/>
        <v/>
      </c>
      <c r="V1306" s="31" t="str">
        <f t="shared" si="303"/>
        <v/>
      </c>
      <c r="W1306" s="31" t="str">
        <f>IF(LEN(U1306)=0,"",SUM(T$5:T1306))</f>
        <v/>
      </c>
      <c r="X1306" s="31" t="str">
        <f t="shared" si="304"/>
        <v/>
      </c>
      <c r="Y1306" s="31" t="str">
        <f t="shared" si="311"/>
        <v/>
      </c>
    </row>
    <row r="1307" spans="1:25" x14ac:dyDescent="0.2">
      <c r="A1307" s="127"/>
      <c r="B1307" s="82" t="str">
        <f t="shared" si="300"/>
        <v/>
      </c>
      <c r="C1307" s="82" t="str">
        <f t="shared" si="301"/>
        <v/>
      </c>
      <c r="D1307" s="127"/>
      <c r="E1307" s="82" t="str">
        <f t="shared" si="305"/>
        <v/>
      </c>
      <c r="F1307" s="82" t="str">
        <f t="shared" si="306"/>
        <v/>
      </c>
      <c r="G1307" s="127"/>
      <c r="H1307" s="75" t="str">
        <f t="shared" si="307"/>
        <v/>
      </c>
      <c r="I1307" s="127"/>
      <c r="J1307" s="75" t="str">
        <f t="shared" si="312"/>
        <v/>
      </c>
      <c r="K1307" s="127"/>
      <c r="L1307" s="31">
        <v>1302</v>
      </c>
      <c r="M1307" s="31">
        <f t="shared" si="313"/>
        <v>435</v>
      </c>
      <c r="N1307" s="31">
        <f t="shared" si="308"/>
        <v>0</v>
      </c>
      <c r="O1307" s="31" t="str">
        <f>IF(LEN(Q1307)=0,"",DEC2HEX(MOD(HEX2DEC(INDEX(Assembler!$D$13:$D$512,M1307))+N1307,65536),4))</f>
        <v/>
      </c>
      <c r="P1307" s="78" t="str">
        <f t="shared" si="309"/>
        <v/>
      </c>
      <c r="Q1307" s="31" t="str">
        <f>INDEX(Assembler!$E$13:$G$512,M1307,N1307+1)</f>
        <v/>
      </c>
      <c r="R1307" s="81"/>
      <c r="S1307" s="31" t="str">
        <f t="shared" si="310"/>
        <v/>
      </c>
      <c r="T1307" s="31">
        <f t="shared" si="314"/>
        <v>1</v>
      </c>
      <c r="U1307" s="31" t="str">
        <f t="shared" si="302"/>
        <v/>
      </c>
      <c r="V1307" s="31" t="str">
        <f t="shared" si="303"/>
        <v/>
      </c>
      <c r="W1307" s="31" t="str">
        <f>IF(LEN(U1307)=0,"",SUM(T$5:T1307))</f>
        <v/>
      </c>
      <c r="X1307" s="31" t="str">
        <f t="shared" si="304"/>
        <v/>
      </c>
      <c r="Y1307" s="31" t="str">
        <f t="shared" si="311"/>
        <v/>
      </c>
    </row>
    <row r="1308" spans="1:25" x14ac:dyDescent="0.2">
      <c r="A1308" s="127"/>
      <c r="B1308" s="82" t="str">
        <f t="shared" si="300"/>
        <v/>
      </c>
      <c r="C1308" s="82" t="str">
        <f t="shared" si="301"/>
        <v/>
      </c>
      <c r="D1308" s="127"/>
      <c r="E1308" s="82" t="str">
        <f t="shared" si="305"/>
        <v/>
      </c>
      <c r="F1308" s="82" t="str">
        <f t="shared" si="306"/>
        <v/>
      </c>
      <c r="G1308" s="127"/>
      <c r="H1308" s="75" t="str">
        <f t="shared" si="307"/>
        <v/>
      </c>
      <c r="I1308" s="127"/>
      <c r="J1308" s="75" t="str">
        <f t="shared" si="312"/>
        <v/>
      </c>
      <c r="K1308" s="127"/>
      <c r="L1308" s="31">
        <v>1303</v>
      </c>
      <c r="M1308" s="31">
        <f t="shared" si="313"/>
        <v>435</v>
      </c>
      <c r="N1308" s="31">
        <f t="shared" si="308"/>
        <v>1</v>
      </c>
      <c r="O1308" s="31" t="str">
        <f>IF(LEN(Q1308)=0,"",DEC2HEX(MOD(HEX2DEC(INDEX(Assembler!$D$13:$D$512,M1308))+N1308,65536),4))</f>
        <v/>
      </c>
      <c r="P1308" s="78" t="str">
        <f t="shared" si="309"/>
        <v/>
      </c>
      <c r="Q1308" s="31" t="str">
        <f>INDEX(Assembler!$E$13:$G$512,M1308,N1308+1)</f>
        <v/>
      </c>
      <c r="R1308" s="81"/>
      <c r="S1308" s="31" t="str">
        <f t="shared" si="310"/>
        <v/>
      </c>
      <c r="T1308" s="31">
        <f t="shared" si="314"/>
        <v>1</v>
      </c>
      <c r="U1308" s="31" t="str">
        <f t="shared" si="302"/>
        <v/>
      </c>
      <c r="V1308" s="31" t="str">
        <f t="shared" si="303"/>
        <v/>
      </c>
      <c r="W1308" s="31" t="str">
        <f>IF(LEN(U1308)=0,"",SUM(T$5:T1308))</f>
        <v/>
      </c>
      <c r="X1308" s="31" t="str">
        <f t="shared" si="304"/>
        <v/>
      </c>
      <c r="Y1308" s="31" t="str">
        <f t="shared" si="311"/>
        <v/>
      </c>
    </row>
    <row r="1309" spans="1:25" x14ac:dyDescent="0.2">
      <c r="A1309" s="127"/>
      <c r="B1309" s="82" t="str">
        <f t="shared" si="300"/>
        <v/>
      </c>
      <c r="C1309" s="82" t="str">
        <f t="shared" si="301"/>
        <v/>
      </c>
      <c r="D1309" s="127"/>
      <c r="E1309" s="82" t="str">
        <f t="shared" si="305"/>
        <v/>
      </c>
      <c r="F1309" s="82" t="str">
        <f t="shared" si="306"/>
        <v/>
      </c>
      <c r="G1309" s="127"/>
      <c r="H1309" s="75" t="str">
        <f t="shared" si="307"/>
        <v/>
      </c>
      <c r="I1309" s="127"/>
      <c r="J1309" s="75" t="str">
        <f t="shared" si="312"/>
        <v/>
      </c>
      <c r="K1309" s="127"/>
      <c r="L1309" s="31">
        <v>1304</v>
      </c>
      <c r="M1309" s="31">
        <f t="shared" si="313"/>
        <v>435</v>
      </c>
      <c r="N1309" s="31">
        <f t="shared" si="308"/>
        <v>2</v>
      </c>
      <c r="O1309" s="31" t="str">
        <f>IF(LEN(Q1309)=0,"",DEC2HEX(MOD(HEX2DEC(INDEX(Assembler!$D$13:$D$512,M1309))+N1309,65536),4))</f>
        <v/>
      </c>
      <c r="P1309" s="78" t="str">
        <f t="shared" si="309"/>
        <v/>
      </c>
      <c r="Q1309" s="31" t="str">
        <f>INDEX(Assembler!$E$13:$G$512,M1309,N1309+1)</f>
        <v/>
      </c>
      <c r="R1309" s="81"/>
      <c r="S1309" s="31" t="str">
        <f t="shared" si="310"/>
        <v/>
      </c>
      <c r="T1309" s="31">
        <f t="shared" si="314"/>
        <v>1</v>
      </c>
      <c r="U1309" s="31" t="str">
        <f t="shared" si="302"/>
        <v/>
      </c>
      <c r="V1309" s="31" t="str">
        <f t="shared" si="303"/>
        <v/>
      </c>
      <c r="W1309" s="31" t="str">
        <f>IF(LEN(U1309)=0,"",SUM(T$5:T1309))</f>
        <v/>
      </c>
      <c r="X1309" s="31" t="str">
        <f t="shared" si="304"/>
        <v/>
      </c>
      <c r="Y1309" s="31" t="str">
        <f t="shared" si="311"/>
        <v/>
      </c>
    </row>
    <row r="1310" spans="1:25" x14ac:dyDescent="0.2">
      <c r="A1310" s="127"/>
      <c r="B1310" s="82" t="str">
        <f t="shared" si="300"/>
        <v/>
      </c>
      <c r="C1310" s="82" t="str">
        <f t="shared" si="301"/>
        <v/>
      </c>
      <c r="D1310" s="127"/>
      <c r="E1310" s="82" t="str">
        <f t="shared" si="305"/>
        <v/>
      </c>
      <c r="F1310" s="82" t="str">
        <f t="shared" si="306"/>
        <v/>
      </c>
      <c r="G1310" s="127"/>
      <c r="H1310" s="75" t="str">
        <f t="shared" si="307"/>
        <v/>
      </c>
      <c r="I1310" s="127"/>
      <c r="J1310" s="75" t="str">
        <f t="shared" si="312"/>
        <v/>
      </c>
      <c r="K1310" s="127"/>
      <c r="L1310" s="31">
        <v>1305</v>
      </c>
      <c r="M1310" s="31">
        <f t="shared" si="313"/>
        <v>436</v>
      </c>
      <c r="N1310" s="31">
        <f t="shared" si="308"/>
        <v>0</v>
      </c>
      <c r="O1310" s="31" t="str">
        <f>IF(LEN(Q1310)=0,"",DEC2HEX(MOD(HEX2DEC(INDEX(Assembler!$D$13:$D$512,M1310))+N1310,65536),4))</f>
        <v/>
      </c>
      <c r="P1310" s="78" t="str">
        <f t="shared" si="309"/>
        <v/>
      </c>
      <c r="Q1310" s="31" t="str">
        <f>INDEX(Assembler!$E$13:$G$512,M1310,N1310+1)</f>
        <v/>
      </c>
      <c r="R1310" s="81"/>
      <c r="S1310" s="31" t="str">
        <f t="shared" si="310"/>
        <v/>
      </c>
      <c r="T1310" s="31">
        <f t="shared" si="314"/>
        <v>1</v>
      </c>
      <c r="U1310" s="31" t="str">
        <f t="shared" si="302"/>
        <v/>
      </c>
      <c r="V1310" s="31" t="str">
        <f t="shared" si="303"/>
        <v/>
      </c>
      <c r="W1310" s="31" t="str">
        <f>IF(LEN(U1310)=0,"",SUM(T$5:T1310))</f>
        <v/>
      </c>
      <c r="X1310" s="31" t="str">
        <f t="shared" si="304"/>
        <v/>
      </c>
      <c r="Y1310" s="31" t="str">
        <f t="shared" si="311"/>
        <v/>
      </c>
    </row>
    <row r="1311" spans="1:25" x14ac:dyDescent="0.2">
      <c r="A1311" s="127"/>
      <c r="B1311" s="82" t="str">
        <f t="shared" si="300"/>
        <v/>
      </c>
      <c r="C1311" s="82" t="str">
        <f t="shared" si="301"/>
        <v/>
      </c>
      <c r="D1311" s="127"/>
      <c r="E1311" s="82" t="str">
        <f t="shared" si="305"/>
        <v/>
      </c>
      <c r="F1311" s="82" t="str">
        <f t="shared" si="306"/>
        <v/>
      </c>
      <c r="G1311" s="127"/>
      <c r="H1311" s="75" t="str">
        <f t="shared" si="307"/>
        <v/>
      </c>
      <c r="I1311" s="127"/>
      <c r="J1311" s="75" t="str">
        <f t="shared" si="312"/>
        <v/>
      </c>
      <c r="K1311" s="127"/>
      <c r="L1311" s="31">
        <v>1306</v>
      </c>
      <c r="M1311" s="31">
        <f t="shared" si="313"/>
        <v>436</v>
      </c>
      <c r="N1311" s="31">
        <f t="shared" si="308"/>
        <v>1</v>
      </c>
      <c r="O1311" s="31" t="str">
        <f>IF(LEN(Q1311)=0,"",DEC2HEX(MOD(HEX2DEC(INDEX(Assembler!$D$13:$D$512,M1311))+N1311,65536),4))</f>
        <v/>
      </c>
      <c r="P1311" s="78" t="str">
        <f t="shared" si="309"/>
        <v/>
      </c>
      <c r="Q1311" s="31" t="str">
        <f>INDEX(Assembler!$E$13:$G$512,M1311,N1311+1)</f>
        <v/>
      </c>
      <c r="R1311" s="81"/>
      <c r="S1311" s="31" t="str">
        <f t="shared" si="310"/>
        <v/>
      </c>
      <c r="T1311" s="31">
        <f t="shared" si="314"/>
        <v>1</v>
      </c>
      <c r="U1311" s="31" t="str">
        <f t="shared" si="302"/>
        <v/>
      </c>
      <c r="V1311" s="31" t="str">
        <f t="shared" si="303"/>
        <v/>
      </c>
      <c r="W1311" s="31" t="str">
        <f>IF(LEN(U1311)=0,"",SUM(T$5:T1311))</f>
        <v/>
      </c>
      <c r="X1311" s="31" t="str">
        <f t="shared" si="304"/>
        <v/>
      </c>
      <c r="Y1311" s="31" t="str">
        <f t="shared" si="311"/>
        <v/>
      </c>
    </row>
    <row r="1312" spans="1:25" x14ac:dyDescent="0.2">
      <c r="A1312" s="127"/>
      <c r="B1312" s="82" t="str">
        <f t="shared" si="300"/>
        <v/>
      </c>
      <c r="C1312" s="82" t="str">
        <f t="shared" si="301"/>
        <v/>
      </c>
      <c r="D1312" s="127"/>
      <c r="E1312" s="82" t="str">
        <f t="shared" si="305"/>
        <v/>
      </c>
      <c r="F1312" s="82" t="str">
        <f t="shared" si="306"/>
        <v/>
      </c>
      <c r="G1312" s="127"/>
      <c r="H1312" s="75" t="str">
        <f t="shared" si="307"/>
        <v/>
      </c>
      <c r="I1312" s="127"/>
      <c r="J1312" s="75" t="str">
        <f t="shared" si="312"/>
        <v/>
      </c>
      <c r="K1312" s="127"/>
      <c r="L1312" s="31">
        <v>1307</v>
      </c>
      <c r="M1312" s="31">
        <f t="shared" si="313"/>
        <v>436</v>
      </c>
      <c r="N1312" s="31">
        <f t="shared" si="308"/>
        <v>2</v>
      </c>
      <c r="O1312" s="31" t="str">
        <f>IF(LEN(Q1312)=0,"",DEC2HEX(MOD(HEX2DEC(INDEX(Assembler!$D$13:$D$512,M1312))+N1312,65536),4))</f>
        <v/>
      </c>
      <c r="P1312" s="78" t="str">
        <f t="shared" si="309"/>
        <v/>
      </c>
      <c r="Q1312" s="31" t="str">
        <f>INDEX(Assembler!$E$13:$G$512,M1312,N1312+1)</f>
        <v/>
      </c>
      <c r="R1312" s="81"/>
      <c r="S1312" s="31" t="str">
        <f t="shared" si="310"/>
        <v/>
      </c>
      <c r="T1312" s="31">
        <f t="shared" si="314"/>
        <v>1</v>
      </c>
      <c r="U1312" s="31" t="str">
        <f t="shared" si="302"/>
        <v/>
      </c>
      <c r="V1312" s="31" t="str">
        <f t="shared" si="303"/>
        <v/>
      </c>
      <c r="W1312" s="31" t="str">
        <f>IF(LEN(U1312)=0,"",SUM(T$5:T1312))</f>
        <v/>
      </c>
      <c r="X1312" s="31" t="str">
        <f t="shared" si="304"/>
        <v/>
      </c>
      <c r="Y1312" s="31" t="str">
        <f t="shared" si="311"/>
        <v/>
      </c>
    </row>
    <row r="1313" spans="1:25" x14ac:dyDescent="0.2">
      <c r="A1313" s="127"/>
      <c r="B1313" s="82" t="str">
        <f t="shared" si="300"/>
        <v/>
      </c>
      <c r="C1313" s="82" t="str">
        <f t="shared" si="301"/>
        <v/>
      </c>
      <c r="D1313" s="127"/>
      <c r="E1313" s="82" t="str">
        <f t="shared" si="305"/>
        <v/>
      </c>
      <c r="F1313" s="82" t="str">
        <f t="shared" si="306"/>
        <v/>
      </c>
      <c r="G1313" s="127"/>
      <c r="H1313" s="75" t="str">
        <f t="shared" si="307"/>
        <v/>
      </c>
      <c r="I1313" s="127"/>
      <c r="J1313" s="75" t="str">
        <f t="shared" si="312"/>
        <v/>
      </c>
      <c r="K1313" s="127"/>
      <c r="L1313" s="31">
        <v>1308</v>
      </c>
      <c r="M1313" s="31">
        <f t="shared" si="313"/>
        <v>437</v>
      </c>
      <c r="N1313" s="31">
        <f t="shared" si="308"/>
        <v>0</v>
      </c>
      <c r="O1313" s="31" t="str">
        <f>IF(LEN(Q1313)=0,"",DEC2HEX(MOD(HEX2DEC(INDEX(Assembler!$D$13:$D$512,M1313))+N1313,65536),4))</f>
        <v/>
      </c>
      <c r="P1313" s="78" t="str">
        <f t="shared" si="309"/>
        <v/>
      </c>
      <c r="Q1313" s="31" t="str">
        <f>INDEX(Assembler!$E$13:$G$512,M1313,N1313+1)</f>
        <v/>
      </c>
      <c r="R1313" s="81"/>
      <c r="S1313" s="31" t="str">
        <f t="shared" si="310"/>
        <v/>
      </c>
      <c r="T1313" s="31">
        <f t="shared" si="314"/>
        <v>1</v>
      </c>
      <c r="U1313" s="31" t="str">
        <f t="shared" si="302"/>
        <v/>
      </c>
      <c r="V1313" s="31" t="str">
        <f t="shared" si="303"/>
        <v/>
      </c>
      <c r="W1313" s="31" t="str">
        <f>IF(LEN(U1313)=0,"",SUM(T$5:T1313))</f>
        <v/>
      </c>
      <c r="X1313" s="31" t="str">
        <f t="shared" si="304"/>
        <v/>
      </c>
      <c r="Y1313" s="31" t="str">
        <f t="shared" si="311"/>
        <v/>
      </c>
    </row>
    <row r="1314" spans="1:25" x14ac:dyDescent="0.2">
      <c r="A1314" s="127"/>
      <c r="B1314" s="82" t="str">
        <f t="shared" si="300"/>
        <v/>
      </c>
      <c r="C1314" s="82" t="str">
        <f t="shared" si="301"/>
        <v/>
      </c>
      <c r="D1314" s="127"/>
      <c r="E1314" s="82" t="str">
        <f t="shared" si="305"/>
        <v/>
      </c>
      <c r="F1314" s="82" t="str">
        <f t="shared" si="306"/>
        <v/>
      </c>
      <c r="G1314" s="127"/>
      <c r="H1314" s="75" t="str">
        <f t="shared" si="307"/>
        <v/>
      </c>
      <c r="I1314" s="127"/>
      <c r="J1314" s="75" t="str">
        <f t="shared" si="312"/>
        <v/>
      </c>
      <c r="K1314" s="127"/>
      <c r="L1314" s="31">
        <v>1309</v>
      </c>
      <c r="M1314" s="31">
        <f t="shared" si="313"/>
        <v>437</v>
      </c>
      <c r="N1314" s="31">
        <f t="shared" si="308"/>
        <v>1</v>
      </c>
      <c r="O1314" s="31" t="str">
        <f>IF(LEN(Q1314)=0,"",DEC2HEX(MOD(HEX2DEC(INDEX(Assembler!$D$13:$D$512,M1314))+N1314,65536),4))</f>
        <v/>
      </c>
      <c r="P1314" s="78" t="str">
        <f t="shared" si="309"/>
        <v/>
      </c>
      <c r="Q1314" s="31" t="str">
        <f>INDEX(Assembler!$E$13:$G$512,M1314,N1314+1)</f>
        <v/>
      </c>
      <c r="R1314" s="81"/>
      <c r="S1314" s="31" t="str">
        <f t="shared" si="310"/>
        <v/>
      </c>
      <c r="T1314" s="31">
        <f t="shared" si="314"/>
        <v>1</v>
      </c>
      <c r="U1314" s="31" t="str">
        <f t="shared" si="302"/>
        <v/>
      </c>
      <c r="V1314" s="31" t="str">
        <f t="shared" si="303"/>
        <v/>
      </c>
      <c r="W1314" s="31" t="str">
        <f>IF(LEN(U1314)=0,"",SUM(T$5:T1314))</f>
        <v/>
      </c>
      <c r="X1314" s="31" t="str">
        <f t="shared" si="304"/>
        <v/>
      </c>
      <c r="Y1314" s="31" t="str">
        <f t="shared" si="311"/>
        <v/>
      </c>
    </row>
    <row r="1315" spans="1:25" x14ac:dyDescent="0.2">
      <c r="A1315" s="127"/>
      <c r="B1315" s="82" t="str">
        <f t="shared" si="300"/>
        <v/>
      </c>
      <c r="C1315" s="82" t="str">
        <f t="shared" si="301"/>
        <v/>
      </c>
      <c r="D1315" s="127"/>
      <c r="E1315" s="82" t="str">
        <f t="shared" si="305"/>
        <v/>
      </c>
      <c r="F1315" s="82" t="str">
        <f t="shared" si="306"/>
        <v/>
      </c>
      <c r="G1315" s="127"/>
      <c r="H1315" s="75" t="str">
        <f t="shared" si="307"/>
        <v/>
      </c>
      <c r="I1315" s="127"/>
      <c r="J1315" s="75" t="str">
        <f t="shared" si="312"/>
        <v/>
      </c>
      <c r="K1315" s="127"/>
      <c r="L1315" s="31">
        <v>1310</v>
      </c>
      <c r="M1315" s="31">
        <f t="shared" si="313"/>
        <v>437</v>
      </c>
      <c r="N1315" s="31">
        <f t="shared" si="308"/>
        <v>2</v>
      </c>
      <c r="O1315" s="31" t="str">
        <f>IF(LEN(Q1315)=0,"",DEC2HEX(MOD(HEX2DEC(INDEX(Assembler!$D$13:$D$512,M1315))+N1315,65536),4))</f>
        <v/>
      </c>
      <c r="P1315" s="78" t="str">
        <f t="shared" si="309"/>
        <v/>
      </c>
      <c r="Q1315" s="31" t="str">
        <f>INDEX(Assembler!$E$13:$G$512,M1315,N1315+1)</f>
        <v/>
      </c>
      <c r="R1315" s="81"/>
      <c r="S1315" s="31" t="str">
        <f t="shared" si="310"/>
        <v/>
      </c>
      <c r="T1315" s="31">
        <f t="shared" si="314"/>
        <v>1</v>
      </c>
      <c r="U1315" s="31" t="str">
        <f t="shared" si="302"/>
        <v/>
      </c>
      <c r="V1315" s="31" t="str">
        <f t="shared" si="303"/>
        <v/>
      </c>
      <c r="W1315" s="31" t="str">
        <f>IF(LEN(U1315)=0,"",SUM(T$5:T1315))</f>
        <v/>
      </c>
      <c r="X1315" s="31" t="str">
        <f t="shared" si="304"/>
        <v/>
      </c>
      <c r="Y1315" s="31" t="str">
        <f t="shared" si="311"/>
        <v/>
      </c>
    </row>
    <row r="1316" spans="1:25" x14ac:dyDescent="0.2">
      <c r="A1316" s="127"/>
      <c r="B1316" s="82" t="str">
        <f t="shared" si="300"/>
        <v/>
      </c>
      <c r="C1316" s="82" t="str">
        <f t="shared" si="301"/>
        <v/>
      </c>
      <c r="D1316" s="127"/>
      <c r="E1316" s="82" t="str">
        <f t="shared" si="305"/>
        <v/>
      </c>
      <c r="F1316" s="82" t="str">
        <f t="shared" si="306"/>
        <v/>
      </c>
      <c r="G1316" s="127"/>
      <c r="H1316" s="75" t="str">
        <f t="shared" si="307"/>
        <v/>
      </c>
      <c r="I1316" s="127"/>
      <c r="J1316" s="75" t="str">
        <f t="shared" si="312"/>
        <v/>
      </c>
      <c r="K1316" s="127"/>
      <c r="L1316" s="31">
        <v>1311</v>
      </c>
      <c r="M1316" s="31">
        <f t="shared" si="313"/>
        <v>438</v>
      </c>
      <c r="N1316" s="31">
        <f t="shared" si="308"/>
        <v>0</v>
      </c>
      <c r="O1316" s="31" t="str">
        <f>IF(LEN(Q1316)=0,"",DEC2HEX(MOD(HEX2DEC(INDEX(Assembler!$D$13:$D$512,M1316))+N1316,65536),4))</f>
        <v/>
      </c>
      <c r="P1316" s="78" t="str">
        <f t="shared" si="309"/>
        <v/>
      </c>
      <c r="Q1316" s="31" t="str">
        <f>INDEX(Assembler!$E$13:$G$512,M1316,N1316+1)</f>
        <v/>
      </c>
      <c r="R1316" s="81"/>
      <c r="S1316" s="31" t="str">
        <f t="shared" si="310"/>
        <v/>
      </c>
      <c r="T1316" s="31">
        <f t="shared" si="314"/>
        <v>1</v>
      </c>
      <c r="U1316" s="31" t="str">
        <f t="shared" si="302"/>
        <v/>
      </c>
      <c r="V1316" s="31" t="str">
        <f t="shared" si="303"/>
        <v/>
      </c>
      <c r="W1316" s="31" t="str">
        <f>IF(LEN(U1316)=0,"",SUM(T$5:T1316))</f>
        <v/>
      </c>
      <c r="X1316" s="31" t="str">
        <f t="shared" si="304"/>
        <v/>
      </c>
      <c r="Y1316" s="31" t="str">
        <f t="shared" si="311"/>
        <v/>
      </c>
    </row>
    <row r="1317" spans="1:25" x14ac:dyDescent="0.2">
      <c r="A1317" s="127"/>
      <c r="B1317" s="82" t="str">
        <f t="shared" si="300"/>
        <v/>
      </c>
      <c r="C1317" s="82" t="str">
        <f t="shared" si="301"/>
        <v/>
      </c>
      <c r="D1317" s="127"/>
      <c r="E1317" s="82" t="str">
        <f t="shared" si="305"/>
        <v/>
      </c>
      <c r="F1317" s="82" t="str">
        <f t="shared" si="306"/>
        <v/>
      </c>
      <c r="G1317" s="127"/>
      <c r="H1317" s="75" t="str">
        <f t="shared" si="307"/>
        <v/>
      </c>
      <c r="I1317" s="127"/>
      <c r="J1317" s="75" t="str">
        <f t="shared" si="312"/>
        <v/>
      </c>
      <c r="K1317" s="127"/>
      <c r="L1317" s="31">
        <v>1312</v>
      </c>
      <c r="M1317" s="31">
        <f t="shared" si="313"/>
        <v>438</v>
      </c>
      <c r="N1317" s="31">
        <f t="shared" si="308"/>
        <v>1</v>
      </c>
      <c r="O1317" s="31" t="str">
        <f>IF(LEN(Q1317)=0,"",DEC2HEX(MOD(HEX2DEC(INDEX(Assembler!$D$13:$D$512,M1317))+N1317,65536),4))</f>
        <v/>
      </c>
      <c r="P1317" s="78" t="str">
        <f t="shared" si="309"/>
        <v/>
      </c>
      <c r="Q1317" s="31" t="str">
        <f>INDEX(Assembler!$E$13:$G$512,M1317,N1317+1)</f>
        <v/>
      </c>
      <c r="R1317" s="81"/>
      <c r="S1317" s="31" t="str">
        <f t="shared" si="310"/>
        <v/>
      </c>
      <c r="T1317" s="31">
        <f t="shared" si="314"/>
        <v>1</v>
      </c>
      <c r="U1317" s="31" t="str">
        <f t="shared" si="302"/>
        <v/>
      </c>
      <c r="V1317" s="31" t="str">
        <f t="shared" si="303"/>
        <v/>
      </c>
      <c r="W1317" s="31" t="str">
        <f>IF(LEN(U1317)=0,"",SUM(T$5:T1317))</f>
        <v/>
      </c>
      <c r="X1317" s="31" t="str">
        <f t="shared" si="304"/>
        <v/>
      </c>
      <c r="Y1317" s="31" t="str">
        <f t="shared" si="311"/>
        <v/>
      </c>
    </row>
    <row r="1318" spans="1:25" x14ac:dyDescent="0.2">
      <c r="A1318" s="127"/>
      <c r="B1318" s="82" t="str">
        <f t="shared" si="300"/>
        <v/>
      </c>
      <c r="C1318" s="82" t="str">
        <f t="shared" si="301"/>
        <v/>
      </c>
      <c r="D1318" s="127"/>
      <c r="E1318" s="82" t="str">
        <f t="shared" si="305"/>
        <v/>
      </c>
      <c r="F1318" s="82" t="str">
        <f t="shared" si="306"/>
        <v/>
      </c>
      <c r="G1318" s="127"/>
      <c r="H1318" s="75" t="str">
        <f t="shared" si="307"/>
        <v/>
      </c>
      <c r="I1318" s="127"/>
      <c r="J1318" s="75" t="str">
        <f t="shared" si="312"/>
        <v/>
      </c>
      <c r="K1318" s="127"/>
      <c r="L1318" s="31">
        <v>1313</v>
      </c>
      <c r="M1318" s="31">
        <f t="shared" si="313"/>
        <v>438</v>
      </c>
      <c r="N1318" s="31">
        <f t="shared" si="308"/>
        <v>2</v>
      </c>
      <c r="O1318" s="31" t="str">
        <f>IF(LEN(Q1318)=0,"",DEC2HEX(MOD(HEX2DEC(INDEX(Assembler!$D$13:$D$512,M1318))+N1318,65536),4))</f>
        <v/>
      </c>
      <c r="P1318" s="78" t="str">
        <f t="shared" si="309"/>
        <v/>
      </c>
      <c r="Q1318" s="31" t="str">
        <f>INDEX(Assembler!$E$13:$G$512,M1318,N1318+1)</f>
        <v/>
      </c>
      <c r="R1318" s="81"/>
      <c r="S1318" s="31" t="str">
        <f t="shared" si="310"/>
        <v/>
      </c>
      <c r="T1318" s="31">
        <f t="shared" si="314"/>
        <v>1</v>
      </c>
      <c r="U1318" s="31" t="str">
        <f t="shared" si="302"/>
        <v/>
      </c>
      <c r="V1318" s="31" t="str">
        <f t="shared" si="303"/>
        <v/>
      </c>
      <c r="W1318" s="31" t="str">
        <f>IF(LEN(U1318)=0,"",SUM(T$5:T1318))</f>
        <v/>
      </c>
      <c r="X1318" s="31" t="str">
        <f t="shared" si="304"/>
        <v/>
      </c>
      <c r="Y1318" s="31" t="str">
        <f t="shared" si="311"/>
        <v/>
      </c>
    </row>
    <row r="1319" spans="1:25" x14ac:dyDescent="0.2">
      <c r="A1319" s="127"/>
      <c r="B1319" s="82" t="str">
        <f t="shared" si="300"/>
        <v/>
      </c>
      <c r="C1319" s="82" t="str">
        <f t="shared" si="301"/>
        <v/>
      </c>
      <c r="D1319" s="127"/>
      <c r="E1319" s="82" t="str">
        <f t="shared" si="305"/>
        <v/>
      </c>
      <c r="F1319" s="82" t="str">
        <f t="shared" si="306"/>
        <v/>
      </c>
      <c r="G1319" s="127"/>
      <c r="H1319" s="75" t="str">
        <f t="shared" si="307"/>
        <v/>
      </c>
      <c r="I1319" s="127"/>
      <c r="J1319" s="75" t="str">
        <f t="shared" si="312"/>
        <v/>
      </c>
      <c r="K1319" s="127"/>
      <c r="L1319" s="31">
        <v>1314</v>
      </c>
      <c r="M1319" s="31">
        <f t="shared" si="313"/>
        <v>439</v>
      </c>
      <c r="N1319" s="31">
        <f t="shared" si="308"/>
        <v>0</v>
      </c>
      <c r="O1319" s="31" t="str">
        <f>IF(LEN(Q1319)=0,"",DEC2HEX(MOD(HEX2DEC(INDEX(Assembler!$D$13:$D$512,M1319))+N1319,65536),4))</f>
        <v/>
      </c>
      <c r="P1319" s="78" t="str">
        <f t="shared" si="309"/>
        <v/>
      </c>
      <c r="Q1319" s="31" t="str">
        <f>INDEX(Assembler!$E$13:$G$512,M1319,N1319+1)</f>
        <v/>
      </c>
      <c r="R1319" s="81"/>
      <c r="S1319" s="31" t="str">
        <f t="shared" si="310"/>
        <v/>
      </c>
      <c r="T1319" s="31">
        <f t="shared" si="314"/>
        <v>1</v>
      </c>
      <c r="U1319" s="31" t="str">
        <f t="shared" si="302"/>
        <v/>
      </c>
      <c r="V1319" s="31" t="str">
        <f t="shared" si="303"/>
        <v/>
      </c>
      <c r="W1319" s="31" t="str">
        <f>IF(LEN(U1319)=0,"",SUM(T$5:T1319))</f>
        <v/>
      </c>
      <c r="X1319" s="31" t="str">
        <f t="shared" si="304"/>
        <v/>
      </c>
      <c r="Y1319" s="31" t="str">
        <f t="shared" si="311"/>
        <v/>
      </c>
    </row>
    <row r="1320" spans="1:25" x14ac:dyDescent="0.2">
      <c r="A1320" s="127"/>
      <c r="B1320" s="82" t="str">
        <f t="shared" si="300"/>
        <v/>
      </c>
      <c r="C1320" s="82" t="str">
        <f t="shared" si="301"/>
        <v/>
      </c>
      <c r="D1320" s="127"/>
      <c r="E1320" s="82" t="str">
        <f t="shared" si="305"/>
        <v/>
      </c>
      <c r="F1320" s="82" t="str">
        <f t="shared" si="306"/>
        <v/>
      </c>
      <c r="G1320" s="127"/>
      <c r="H1320" s="75" t="str">
        <f t="shared" si="307"/>
        <v/>
      </c>
      <c r="I1320" s="127"/>
      <c r="J1320" s="75" t="str">
        <f t="shared" si="312"/>
        <v/>
      </c>
      <c r="K1320" s="127"/>
      <c r="L1320" s="31">
        <v>1315</v>
      </c>
      <c r="M1320" s="31">
        <f t="shared" si="313"/>
        <v>439</v>
      </c>
      <c r="N1320" s="31">
        <f t="shared" si="308"/>
        <v>1</v>
      </c>
      <c r="O1320" s="31" t="str">
        <f>IF(LEN(Q1320)=0,"",DEC2HEX(MOD(HEX2DEC(INDEX(Assembler!$D$13:$D$512,M1320))+N1320,65536),4))</f>
        <v/>
      </c>
      <c r="P1320" s="78" t="str">
        <f t="shared" si="309"/>
        <v/>
      </c>
      <c r="Q1320" s="31" t="str">
        <f>INDEX(Assembler!$E$13:$G$512,M1320,N1320+1)</f>
        <v/>
      </c>
      <c r="R1320" s="81"/>
      <c r="S1320" s="31" t="str">
        <f t="shared" si="310"/>
        <v/>
      </c>
      <c r="T1320" s="31">
        <f t="shared" si="314"/>
        <v>1</v>
      </c>
      <c r="U1320" s="31" t="str">
        <f t="shared" si="302"/>
        <v/>
      </c>
      <c r="V1320" s="31" t="str">
        <f t="shared" si="303"/>
        <v/>
      </c>
      <c r="W1320" s="31" t="str">
        <f>IF(LEN(U1320)=0,"",SUM(T$5:T1320))</f>
        <v/>
      </c>
      <c r="X1320" s="31" t="str">
        <f t="shared" si="304"/>
        <v/>
      </c>
      <c r="Y1320" s="31" t="str">
        <f t="shared" si="311"/>
        <v/>
      </c>
    </row>
    <row r="1321" spans="1:25" x14ac:dyDescent="0.2">
      <c r="A1321" s="127"/>
      <c r="B1321" s="82" t="str">
        <f t="shared" si="300"/>
        <v/>
      </c>
      <c r="C1321" s="82" t="str">
        <f t="shared" si="301"/>
        <v/>
      </c>
      <c r="D1321" s="127"/>
      <c r="E1321" s="82" t="str">
        <f t="shared" si="305"/>
        <v/>
      </c>
      <c r="F1321" s="82" t="str">
        <f t="shared" si="306"/>
        <v/>
      </c>
      <c r="G1321" s="127"/>
      <c r="H1321" s="75" t="str">
        <f t="shared" si="307"/>
        <v/>
      </c>
      <c r="I1321" s="127"/>
      <c r="J1321" s="75" t="str">
        <f t="shared" si="312"/>
        <v/>
      </c>
      <c r="K1321" s="127"/>
      <c r="L1321" s="31">
        <v>1316</v>
      </c>
      <c r="M1321" s="31">
        <f t="shared" si="313"/>
        <v>439</v>
      </c>
      <c r="N1321" s="31">
        <f t="shared" si="308"/>
        <v>2</v>
      </c>
      <c r="O1321" s="31" t="str">
        <f>IF(LEN(Q1321)=0,"",DEC2HEX(MOD(HEX2DEC(INDEX(Assembler!$D$13:$D$512,M1321))+N1321,65536),4))</f>
        <v/>
      </c>
      <c r="P1321" s="78" t="str">
        <f t="shared" si="309"/>
        <v/>
      </c>
      <c r="Q1321" s="31" t="str">
        <f>INDEX(Assembler!$E$13:$G$512,M1321,N1321+1)</f>
        <v/>
      </c>
      <c r="R1321" s="81"/>
      <c r="S1321" s="31" t="str">
        <f t="shared" si="310"/>
        <v/>
      </c>
      <c r="T1321" s="31">
        <f t="shared" si="314"/>
        <v>1</v>
      </c>
      <c r="U1321" s="31" t="str">
        <f t="shared" si="302"/>
        <v/>
      </c>
      <c r="V1321" s="31" t="str">
        <f t="shared" si="303"/>
        <v/>
      </c>
      <c r="W1321" s="31" t="str">
        <f>IF(LEN(U1321)=0,"",SUM(T$5:T1321))</f>
        <v/>
      </c>
      <c r="X1321" s="31" t="str">
        <f t="shared" si="304"/>
        <v/>
      </c>
      <c r="Y1321" s="31" t="str">
        <f t="shared" si="311"/>
        <v/>
      </c>
    </row>
    <row r="1322" spans="1:25" x14ac:dyDescent="0.2">
      <c r="A1322" s="127"/>
      <c r="B1322" s="82" t="str">
        <f t="shared" si="300"/>
        <v/>
      </c>
      <c r="C1322" s="82" t="str">
        <f t="shared" si="301"/>
        <v/>
      </c>
      <c r="D1322" s="127"/>
      <c r="E1322" s="82" t="str">
        <f t="shared" si="305"/>
        <v/>
      </c>
      <c r="F1322" s="82" t="str">
        <f t="shared" si="306"/>
        <v/>
      </c>
      <c r="G1322" s="127"/>
      <c r="H1322" s="75" t="str">
        <f t="shared" si="307"/>
        <v/>
      </c>
      <c r="I1322" s="127"/>
      <c r="J1322" s="75" t="str">
        <f t="shared" si="312"/>
        <v/>
      </c>
      <c r="K1322" s="127"/>
      <c r="L1322" s="31">
        <v>1317</v>
      </c>
      <c r="M1322" s="31">
        <f t="shared" si="313"/>
        <v>440</v>
      </c>
      <c r="N1322" s="31">
        <f t="shared" si="308"/>
        <v>0</v>
      </c>
      <c r="O1322" s="31" t="str">
        <f>IF(LEN(Q1322)=0,"",DEC2HEX(MOD(HEX2DEC(INDEX(Assembler!$D$13:$D$512,M1322))+N1322,65536),4))</f>
        <v/>
      </c>
      <c r="P1322" s="78" t="str">
        <f t="shared" si="309"/>
        <v/>
      </c>
      <c r="Q1322" s="31" t="str">
        <f>INDEX(Assembler!$E$13:$G$512,M1322,N1322+1)</f>
        <v/>
      </c>
      <c r="R1322" s="81"/>
      <c r="S1322" s="31" t="str">
        <f t="shared" si="310"/>
        <v/>
      </c>
      <c r="T1322" s="31">
        <f t="shared" si="314"/>
        <v>1</v>
      </c>
      <c r="U1322" s="31" t="str">
        <f t="shared" si="302"/>
        <v/>
      </c>
      <c r="V1322" s="31" t="str">
        <f t="shared" si="303"/>
        <v/>
      </c>
      <c r="W1322" s="31" t="str">
        <f>IF(LEN(U1322)=0,"",SUM(T$5:T1322))</f>
        <v/>
      </c>
      <c r="X1322" s="31" t="str">
        <f t="shared" si="304"/>
        <v/>
      </c>
      <c r="Y1322" s="31" t="str">
        <f t="shared" si="311"/>
        <v/>
      </c>
    </row>
    <row r="1323" spans="1:25" x14ac:dyDescent="0.2">
      <c r="A1323" s="127"/>
      <c r="B1323" s="82" t="str">
        <f t="shared" si="300"/>
        <v/>
      </c>
      <c r="C1323" s="82" t="str">
        <f t="shared" si="301"/>
        <v/>
      </c>
      <c r="D1323" s="127"/>
      <c r="E1323" s="82" t="str">
        <f t="shared" si="305"/>
        <v/>
      </c>
      <c r="F1323" s="82" t="str">
        <f t="shared" si="306"/>
        <v/>
      </c>
      <c r="G1323" s="127"/>
      <c r="H1323" s="75" t="str">
        <f t="shared" si="307"/>
        <v/>
      </c>
      <c r="I1323" s="127"/>
      <c r="J1323" s="75" t="str">
        <f t="shared" si="312"/>
        <v/>
      </c>
      <c r="K1323" s="127"/>
      <c r="L1323" s="31">
        <v>1318</v>
      </c>
      <c r="M1323" s="31">
        <f t="shared" si="313"/>
        <v>440</v>
      </c>
      <c r="N1323" s="31">
        <f t="shared" si="308"/>
        <v>1</v>
      </c>
      <c r="O1323" s="31" t="str">
        <f>IF(LEN(Q1323)=0,"",DEC2HEX(MOD(HEX2DEC(INDEX(Assembler!$D$13:$D$512,M1323))+N1323,65536),4))</f>
        <v/>
      </c>
      <c r="P1323" s="78" t="str">
        <f t="shared" si="309"/>
        <v/>
      </c>
      <c r="Q1323" s="31" t="str">
        <f>INDEX(Assembler!$E$13:$G$512,M1323,N1323+1)</f>
        <v/>
      </c>
      <c r="R1323" s="81"/>
      <c r="S1323" s="31" t="str">
        <f t="shared" si="310"/>
        <v/>
      </c>
      <c r="T1323" s="31">
        <f t="shared" si="314"/>
        <v>1</v>
      </c>
      <c r="U1323" s="31" t="str">
        <f t="shared" si="302"/>
        <v/>
      </c>
      <c r="V1323" s="31" t="str">
        <f t="shared" si="303"/>
        <v/>
      </c>
      <c r="W1323" s="31" t="str">
        <f>IF(LEN(U1323)=0,"",SUM(T$5:T1323))</f>
        <v/>
      </c>
      <c r="X1323" s="31" t="str">
        <f t="shared" si="304"/>
        <v/>
      </c>
      <c r="Y1323" s="31" t="str">
        <f t="shared" si="311"/>
        <v/>
      </c>
    </row>
    <row r="1324" spans="1:25" x14ac:dyDescent="0.2">
      <c r="A1324" s="127"/>
      <c r="B1324" s="82" t="str">
        <f t="shared" si="300"/>
        <v/>
      </c>
      <c r="C1324" s="82" t="str">
        <f t="shared" si="301"/>
        <v/>
      </c>
      <c r="D1324" s="127"/>
      <c r="E1324" s="82" t="str">
        <f t="shared" si="305"/>
        <v/>
      </c>
      <c r="F1324" s="82" t="str">
        <f t="shared" si="306"/>
        <v/>
      </c>
      <c r="G1324" s="127"/>
      <c r="H1324" s="75" t="str">
        <f t="shared" si="307"/>
        <v/>
      </c>
      <c r="I1324" s="127"/>
      <c r="J1324" s="75" t="str">
        <f t="shared" si="312"/>
        <v/>
      </c>
      <c r="K1324" s="127"/>
      <c r="L1324" s="31">
        <v>1319</v>
      </c>
      <c r="M1324" s="31">
        <f t="shared" si="313"/>
        <v>440</v>
      </c>
      <c r="N1324" s="31">
        <f t="shared" si="308"/>
        <v>2</v>
      </c>
      <c r="O1324" s="31" t="str">
        <f>IF(LEN(Q1324)=0,"",DEC2HEX(MOD(HEX2DEC(INDEX(Assembler!$D$13:$D$512,M1324))+N1324,65536),4))</f>
        <v/>
      </c>
      <c r="P1324" s="78" t="str">
        <f t="shared" si="309"/>
        <v/>
      </c>
      <c r="Q1324" s="31" t="str">
        <f>INDEX(Assembler!$E$13:$G$512,M1324,N1324+1)</f>
        <v/>
      </c>
      <c r="R1324" s="81"/>
      <c r="S1324" s="31" t="str">
        <f t="shared" si="310"/>
        <v/>
      </c>
      <c r="T1324" s="31">
        <f t="shared" si="314"/>
        <v>1</v>
      </c>
      <c r="U1324" s="31" t="str">
        <f t="shared" si="302"/>
        <v/>
      </c>
      <c r="V1324" s="31" t="str">
        <f t="shared" si="303"/>
        <v/>
      </c>
      <c r="W1324" s="31" t="str">
        <f>IF(LEN(U1324)=0,"",SUM(T$5:T1324))</f>
        <v/>
      </c>
      <c r="X1324" s="31" t="str">
        <f t="shared" si="304"/>
        <v/>
      </c>
      <c r="Y1324" s="31" t="str">
        <f t="shared" si="311"/>
        <v/>
      </c>
    </row>
    <row r="1325" spans="1:25" x14ac:dyDescent="0.2">
      <c r="A1325" s="127"/>
      <c r="B1325" s="82" t="str">
        <f t="shared" si="300"/>
        <v/>
      </c>
      <c r="C1325" s="82" t="str">
        <f t="shared" si="301"/>
        <v/>
      </c>
      <c r="D1325" s="127"/>
      <c r="E1325" s="82" t="str">
        <f t="shared" si="305"/>
        <v/>
      </c>
      <c r="F1325" s="82" t="str">
        <f t="shared" si="306"/>
        <v/>
      </c>
      <c r="G1325" s="127"/>
      <c r="H1325" s="75" t="str">
        <f t="shared" si="307"/>
        <v/>
      </c>
      <c r="I1325" s="127"/>
      <c r="J1325" s="75" t="str">
        <f t="shared" si="312"/>
        <v/>
      </c>
      <c r="K1325" s="127"/>
      <c r="L1325" s="31">
        <v>1320</v>
      </c>
      <c r="M1325" s="31">
        <f t="shared" si="313"/>
        <v>441</v>
      </c>
      <c r="N1325" s="31">
        <f t="shared" si="308"/>
        <v>0</v>
      </c>
      <c r="O1325" s="31" t="str">
        <f>IF(LEN(Q1325)=0,"",DEC2HEX(MOD(HEX2DEC(INDEX(Assembler!$D$13:$D$512,M1325))+N1325,65536),4))</f>
        <v/>
      </c>
      <c r="P1325" s="78" t="str">
        <f t="shared" si="309"/>
        <v/>
      </c>
      <c r="Q1325" s="31" t="str">
        <f>INDEX(Assembler!$E$13:$G$512,M1325,N1325+1)</f>
        <v/>
      </c>
      <c r="R1325" s="81"/>
      <c r="S1325" s="31" t="str">
        <f t="shared" si="310"/>
        <v/>
      </c>
      <c r="T1325" s="31">
        <f t="shared" si="314"/>
        <v>1</v>
      </c>
      <c r="U1325" s="31" t="str">
        <f t="shared" si="302"/>
        <v/>
      </c>
      <c r="V1325" s="31" t="str">
        <f t="shared" si="303"/>
        <v/>
      </c>
      <c r="W1325" s="31" t="str">
        <f>IF(LEN(U1325)=0,"",SUM(T$5:T1325))</f>
        <v/>
      </c>
      <c r="X1325" s="31" t="str">
        <f t="shared" si="304"/>
        <v/>
      </c>
      <c r="Y1325" s="31" t="str">
        <f t="shared" si="311"/>
        <v/>
      </c>
    </row>
    <row r="1326" spans="1:25" x14ac:dyDescent="0.2">
      <c r="A1326" s="127"/>
      <c r="B1326" s="82" t="str">
        <f t="shared" si="300"/>
        <v/>
      </c>
      <c r="C1326" s="82" t="str">
        <f t="shared" si="301"/>
        <v/>
      </c>
      <c r="D1326" s="127"/>
      <c r="E1326" s="82" t="str">
        <f t="shared" si="305"/>
        <v/>
      </c>
      <c r="F1326" s="82" t="str">
        <f t="shared" si="306"/>
        <v/>
      </c>
      <c r="G1326" s="127"/>
      <c r="H1326" s="75" t="str">
        <f t="shared" si="307"/>
        <v/>
      </c>
      <c r="I1326" s="127"/>
      <c r="J1326" s="75" t="str">
        <f t="shared" si="312"/>
        <v/>
      </c>
      <c r="K1326" s="127"/>
      <c r="L1326" s="31">
        <v>1321</v>
      </c>
      <c r="M1326" s="31">
        <f t="shared" si="313"/>
        <v>441</v>
      </c>
      <c r="N1326" s="31">
        <f t="shared" si="308"/>
        <v>1</v>
      </c>
      <c r="O1326" s="31" t="str">
        <f>IF(LEN(Q1326)=0,"",DEC2HEX(MOD(HEX2DEC(INDEX(Assembler!$D$13:$D$512,M1326))+N1326,65536),4))</f>
        <v/>
      </c>
      <c r="P1326" s="78" t="str">
        <f t="shared" si="309"/>
        <v/>
      </c>
      <c r="Q1326" s="31" t="str">
        <f>INDEX(Assembler!$E$13:$G$512,M1326,N1326+1)</f>
        <v/>
      </c>
      <c r="R1326" s="81"/>
      <c r="S1326" s="31" t="str">
        <f t="shared" si="310"/>
        <v/>
      </c>
      <c r="T1326" s="31">
        <f t="shared" si="314"/>
        <v>1</v>
      </c>
      <c r="U1326" s="31" t="str">
        <f t="shared" si="302"/>
        <v/>
      </c>
      <c r="V1326" s="31" t="str">
        <f t="shared" si="303"/>
        <v/>
      </c>
      <c r="W1326" s="31" t="str">
        <f>IF(LEN(U1326)=0,"",SUM(T$5:T1326))</f>
        <v/>
      </c>
      <c r="X1326" s="31" t="str">
        <f t="shared" si="304"/>
        <v/>
      </c>
      <c r="Y1326" s="31" t="str">
        <f t="shared" si="311"/>
        <v/>
      </c>
    </row>
    <row r="1327" spans="1:25" x14ac:dyDescent="0.2">
      <c r="A1327" s="127"/>
      <c r="B1327" s="82" t="str">
        <f t="shared" si="300"/>
        <v/>
      </c>
      <c r="C1327" s="82" t="str">
        <f t="shared" si="301"/>
        <v/>
      </c>
      <c r="D1327" s="127"/>
      <c r="E1327" s="82" t="str">
        <f t="shared" si="305"/>
        <v/>
      </c>
      <c r="F1327" s="82" t="str">
        <f t="shared" si="306"/>
        <v/>
      </c>
      <c r="G1327" s="127"/>
      <c r="H1327" s="75" t="str">
        <f t="shared" si="307"/>
        <v/>
      </c>
      <c r="I1327" s="127"/>
      <c r="J1327" s="75" t="str">
        <f t="shared" si="312"/>
        <v/>
      </c>
      <c r="K1327" s="127"/>
      <c r="L1327" s="31">
        <v>1322</v>
      </c>
      <c r="M1327" s="31">
        <f t="shared" si="313"/>
        <v>441</v>
      </c>
      <c r="N1327" s="31">
        <f t="shared" si="308"/>
        <v>2</v>
      </c>
      <c r="O1327" s="31" t="str">
        <f>IF(LEN(Q1327)=0,"",DEC2HEX(MOD(HEX2DEC(INDEX(Assembler!$D$13:$D$512,M1327))+N1327,65536),4))</f>
        <v/>
      </c>
      <c r="P1327" s="78" t="str">
        <f t="shared" si="309"/>
        <v/>
      </c>
      <c r="Q1327" s="31" t="str">
        <f>INDEX(Assembler!$E$13:$G$512,M1327,N1327+1)</f>
        <v/>
      </c>
      <c r="R1327" s="81"/>
      <c r="S1327" s="31" t="str">
        <f t="shared" si="310"/>
        <v/>
      </c>
      <c r="T1327" s="31">
        <f t="shared" si="314"/>
        <v>1</v>
      </c>
      <c r="U1327" s="31" t="str">
        <f t="shared" si="302"/>
        <v/>
      </c>
      <c r="V1327" s="31" t="str">
        <f t="shared" si="303"/>
        <v/>
      </c>
      <c r="W1327" s="31" t="str">
        <f>IF(LEN(U1327)=0,"",SUM(T$5:T1327))</f>
        <v/>
      </c>
      <c r="X1327" s="31" t="str">
        <f t="shared" si="304"/>
        <v/>
      </c>
      <c r="Y1327" s="31" t="str">
        <f t="shared" si="311"/>
        <v/>
      </c>
    </row>
    <row r="1328" spans="1:25" x14ac:dyDescent="0.2">
      <c r="A1328" s="127"/>
      <c r="B1328" s="82" t="str">
        <f t="shared" si="300"/>
        <v/>
      </c>
      <c r="C1328" s="82" t="str">
        <f t="shared" si="301"/>
        <v/>
      </c>
      <c r="D1328" s="127"/>
      <c r="E1328" s="82" t="str">
        <f t="shared" si="305"/>
        <v/>
      </c>
      <c r="F1328" s="82" t="str">
        <f t="shared" si="306"/>
        <v/>
      </c>
      <c r="G1328" s="127"/>
      <c r="H1328" s="75" t="str">
        <f t="shared" si="307"/>
        <v/>
      </c>
      <c r="I1328" s="127"/>
      <c r="J1328" s="75" t="str">
        <f t="shared" si="312"/>
        <v/>
      </c>
      <c r="K1328" s="127"/>
      <c r="L1328" s="31">
        <v>1323</v>
      </c>
      <c r="M1328" s="31">
        <f t="shared" si="313"/>
        <v>442</v>
      </c>
      <c r="N1328" s="31">
        <f t="shared" si="308"/>
        <v>0</v>
      </c>
      <c r="O1328" s="31" t="str">
        <f>IF(LEN(Q1328)=0,"",DEC2HEX(MOD(HEX2DEC(INDEX(Assembler!$D$13:$D$512,M1328))+N1328,65536),4))</f>
        <v/>
      </c>
      <c r="P1328" s="78" t="str">
        <f t="shared" si="309"/>
        <v/>
      </c>
      <c r="Q1328" s="31" t="str">
        <f>INDEX(Assembler!$E$13:$G$512,M1328,N1328+1)</f>
        <v/>
      </c>
      <c r="R1328" s="81"/>
      <c r="S1328" s="31" t="str">
        <f t="shared" si="310"/>
        <v/>
      </c>
      <c r="T1328" s="31">
        <f t="shared" si="314"/>
        <v>1</v>
      </c>
      <c r="U1328" s="31" t="str">
        <f t="shared" si="302"/>
        <v/>
      </c>
      <c r="V1328" s="31" t="str">
        <f t="shared" si="303"/>
        <v/>
      </c>
      <c r="W1328" s="31" t="str">
        <f>IF(LEN(U1328)=0,"",SUM(T$5:T1328))</f>
        <v/>
      </c>
      <c r="X1328" s="31" t="str">
        <f t="shared" si="304"/>
        <v/>
      </c>
      <c r="Y1328" s="31" t="str">
        <f t="shared" si="311"/>
        <v/>
      </c>
    </row>
    <row r="1329" spans="1:25" x14ac:dyDescent="0.2">
      <c r="A1329" s="127"/>
      <c r="B1329" s="82" t="str">
        <f t="shared" si="300"/>
        <v/>
      </c>
      <c r="C1329" s="82" t="str">
        <f t="shared" si="301"/>
        <v/>
      </c>
      <c r="D1329" s="127"/>
      <c r="E1329" s="82" t="str">
        <f t="shared" si="305"/>
        <v/>
      </c>
      <c r="F1329" s="82" t="str">
        <f t="shared" si="306"/>
        <v/>
      </c>
      <c r="G1329" s="127"/>
      <c r="H1329" s="75" t="str">
        <f t="shared" si="307"/>
        <v/>
      </c>
      <c r="I1329" s="127"/>
      <c r="J1329" s="75" t="str">
        <f t="shared" si="312"/>
        <v/>
      </c>
      <c r="K1329" s="127"/>
      <c r="L1329" s="31">
        <v>1324</v>
      </c>
      <c r="M1329" s="31">
        <f t="shared" si="313"/>
        <v>442</v>
      </c>
      <c r="N1329" s="31">
        <f t="shared" si="308"/>
        <v>1</v>
      </c>
      <c r="O1329" s="31" t="str">
        <f>IF(LEN(Q1329)=0,"",DEC2HEX(MOD(HEX2DEC(INDEX(Assembler!$D$13:$D$512,M1329))+N1329,65536),4))</f>
        <v/>
      </c>
      <c r="P1329" s="78" t="str">
        <f t="shared" si="309"/>
        <v/>
      </c>
      <c r="Q1329" s="31" t="str">
        <f>INDEX(Assembler!$E$13:$G$512,M1329,N1329+1)</f>
        <v/>
      </c>
      <c r="R1329" s="81"/>
      <c r="S1329" s="31" t="str">
        <f t="shared" si="310"/>
        <v/>
      </c>
      <c r="T1329" s="31">
        <f t="shared" si="314"/>
        <v>1</v>
      </c>
      <c r="U1329" s="31" t="str">
        <f t="shared" si="302"/>
        <v/>
      </c>
      <c r="V1329" s="31" t="str">
        <f t="shared" si="303"/>
        <v/>
      </c>
      <c r="W1329" s="31" t="str">
        <f>IF(LEN(U1329)=0,"",SUM(T$5:T1329))</f>
        <v/>
      </c>
      <c r="X1329" s="31" t="str">
        <f t="shared" si="304"/>
        <v/>
      </c>
      <c r="Y1329" s="31" t="str">
        <f t="shared" si="311"/>
        <v/>
      </c>
    </row>
    <row r="1330" spans="1:25" x14ac:dyDescent="0.2">
      <c r="A1330" s="127"/>
      <c r="B1330" s="82" t="str">
        <f t="shared" si="300"/>
        <v/>
      </c>
      <c r="C1330" s="82" t="str">
        <f t="shared" si="301"/>
        <v/>
      </c>
      <c r="D1330" s="127"/>
      <c r="E1330" s="82" t="str">
        <f t="shared" si="305"/>
        <v/>
      </c>
      <c r="F1330" s="82" t="str">
        <f t="shared" si="306"/>
        <v/>
      </c>
      <c r="G1330" s="127"/>
      <c r="H1330" s="75" t="str">
        <f t="shared" si="307"/>
        <v/>
      </c>
      <c r="I1330" s="127"/>
      <c r="J1330" s="75" t="str">
        <f t="shared" si="312"/>
        <v/>
      </c>
      <c r="K1330" s="127"/>
      <c r="L1330" s="31">
        <v>1325</v>
      </c>
      <c r="M1330" s="31">
        <f t="shared" si="313"/>
        <v>442</v>
      </c>
      <c r="N1330" s="31">
        <f t="shared" si="308"/>
        <v>2</v>
      </c>
      <c r="O1330" s="31" t="str">
        <f>IF(LEN(Q1330)=0,"",DEC2HEX(MOD(HEX2DEC(INDEX(Assembler!$D$13:$D$512,M1330))+N1330,65536),4))</f>
        <v/>
      </c>
      <c r="P1330" s="78" t="str">
        <f t="shared" si="309"/>
        <v/>
      </c>
      <c r="Q1330" s="31" t="str">
        <f>INDEX(Assembler!$E$13:$G$512,M1330,N1330+1)</f>
        <v/>
      </c>
      <c r="R1330" s="81"/>
      <c r="S1330" s="31" t="str">
        <f t="shared" si="310"/>
        <v/>
      </c>
      <c r="T1330" s="31">
        <f t="shared" si="314"/>
        <v>1</v>
      </c>
      <c r="U1330" s="31" t="str">
        <f t="shared" si="302"/>
        <v/>
      </c>
      <c r="V1330" s="31" t="str">
        <f t="shared" si="303"/>
        <v/>
      </c>
      <c r="W1330" s="31" t="str">
        <f>IF(LEN(U1330)=0,"",SUM(T$5:T1330))</f>
        <v/>
      </c>
      <c r="X1330" s="31" t="str">
        <f t="shared" si="304"/>
        <v/>
      </c>
      <c r="Y1330" s="31" t="str">
        <f t="shared" si="311"/>
        <v/>
      </c>
    </row>
    <row r="1331" spans="1:25" x14ac:dyDescent="0.2">
      <c r="A1331" s="127"/>
      <c r="B1331" s="82" t="str">
        <f t="shared" si="300"/>
        <v/>
      </c>
      <c r="C1331" s="82" t="str">
        <f t="shared" si="301"/>
        <v/>
      </c>
      <c r="D1331" s="127"/>
      <c r="E1331" s="82" t="str">
        <f t="shared" si="305"/>
        <v/>
      </c>
      <c r="F1331" s="82" t="str">
        <f t="shared" si="306"/>
        <v/>
      </c>
      <c r="G1331" s="127"/>
      <c r="H1331" s="75" t="str">
        <f t="shared" si="307"/>
        <v/>
      </c>
      <c r="I1331" s="127"/>
      <c r="J1331" s="75" t="str">
        <f t="shared" si="312"/>
        <v/>
      </c>
      <c r="K1331" s="127"/>
      <c r="L1331" s="31">
        <v>1326</v>
      </c>
      <c r="M1331" s="31">
        <f t="shared" si="313"/>
        <v>443</v>
      </c>
      <c r="N1331" s="31">
        <f t="shared" si="308"/>
        <v>0</v>
      </c>
      <c r="O1331" s="31" t="str">
        <f>IF(LEN(Q1331)=0,"",DEC2HEX(MOD(HEX2DEC(INDEX(Assembler!$D$13:$D$512,M1331))+N1331,65536),4))</f>
        <v/>
      </c>
      <c r="P1331" s="78" t="str">
        <f t="shared" si="309"/>
        <v/>
      </c>
      <c r="Q1331" s="31" t="str">
        <f>INDEX(Assembler!$E$13:$G$512,M1331,N1331+1)</f>
        <v/>
      </c>
      <c r="R1331" s="81"/>
      <c r="S1331" s="31" t="str">
        <f t="shared" si="310"/>
        <v/>
      </c>
      <c r="T1331" s="31">
        <f t="shared" si="314"/>
        <v>1</v>
      </c>
      <c r="U1331" s="31" t="str">
        <f t="shared" si="302"/>
        <v/>
      </c>
      <c r="V1331" s="31" t="str">
        <f t="shared" si="303"/>
        <v/>
      </c>
      <c r="W1331" s="31" t="str">
        <f>IF(LEN(U1331)=0,"",SUM(T$5:T1331))</f>
        <v/>
      </c>
      <c r="X1331" s="31" t="str">
        <f t="shared" si="304"/>
        <v/>
      </c>
      <c r="Y1331" s="31" t="str">
        <f t="shared" si="311"/>
        <v/>
      </c>
    </row>
    <row r="1332" spans="1:25" x14ac:dyDescent="0.2">
      <c r="A1332" s="127"/>
      <c r="B1332" s="82" t="str">
        <f t="shared" si="300"/>
        <v/>
      </c>
      <c r="C1332" s="82" t="str">
        <f t="shared" si="301"/>
        <v/>
      </c>
      <c r="D1332" s="127"/>
      <c r="E1332" s="82" t="str">
        <f t="shared" si="305"/>
        <v/>
      </c>
      <c r="F1332" s="82" t="str">
        <f t="shared" si="306"/>
        <v/>
      </c>
      <c r="G1332" s="127"/>
      <c r="H1332" s="75" t="str">
        <f t="shared" si="307"/>
        <v/>
      </c>
      <c r="I1332" s="127"/>
      <c r="J1332" s="75" t="str">
        <f t="shared" si="312"/>
        <v/>
      </c>
      <c r="K1332" s="127"/>
      <c r="L1332" s="31">
        <v>1327</v>
      </c>
      <c r="M1332" s="31">
        <f t="shared" si="313"/>
        <v>443</v>
      </c>
      <c r="N1332" s="31">
        <f t="shared" si="308"/>
        <v>1</v>
      </c>
      <c r="O1332" s="31" t="str">
        <f>IF(LEN(Q1332)=0,"",DEC2HEX(MOD(HEX2DEC(INDEX(Assembler!$D$13:$D$512,M1332))+N1332,65536),4))</f>
        <v/>
      </c>
      <c r="P1332" s="78" t="str">
        <f t="shared" si="309"/>
        <v/>
      </c>
      <c r="Q1332" s="31" t="str">
        <f>INDEX(Assembler!$E$13:$G$512,M1332,N1332+1)</f>
        <v/>
      </c>
      <c r="R1332" s="81"/>
      <c r="S1332" s="31" t="str">
        <f t="shared" si="310"/>
        <v/>
      </c>
      <c r="T1332" s="31">
        <f t="shared" si="314"/>
        <v>1</v>
      </c>
      <c r="U1332" s="31" t="str">
        <f t="shared" si="302"/>
        <v/>
      </c>
      <c r="V1332" s="31" t="str">
        <f t="shared" si="303"/>
        <v/>
      </c>
      <c r="W1332" s="31" t="str">
        <f>IF(LEN(U1332)=0,"",SUM(T$5:T1332))</f>
        <v/>
      </c>
      <c r="X1332" s="31" t="str">
        <f t="shared" si="304"/>
        <v/>
      </c>
      <c r="Y1332" s="31" t="str">
        <f t="shared" si="311"/>
        <v/>
      </c>
    </row>
    <row r="1333" spans="1:25" x14ac:dyDescent="0.2">
      <c r="A1333" s="127"/>
      <c r="B1333" s="82" t="str">
        <f t="shared" si="300"/>
        <v/>
      </c>
      <c r="C1333" s="82" t="str">
        <f t="shared" si="301"/>
        <v/>
      </c>
      <c r="D1333" s="127"/>
      <c r="E1333" s="82" t="str">
        <f t="shared" si="305"/>
        <v/>
      </c>
      <c r="F1333" s="82" t="str">
        <f t="shared" si="306"/>
        <v/>
      </c>
      <c r="G1333" s="127"/>
      <c r="H1333" s="75" t="str">
        <f t="shared" si="307"/>
        <v/>
      </c>
      <c r="I1333" s="127"/>
      <c r="J1333" s="75" t="str">
        <f t="shared" si="312"/>
        <v/>
      </c>
      <c r="K1333" s="127"/>
      <c r="L1333" s="31">
        <v>1328</v>
      </c>
      <c r="M1333" s="31">
        <f t="shared" si="313"/>
        <v>443</v>
      </c>
      <c r="N1333" s="31">
        <f t="shared" si="308"/>
        <v>2</v>
      </c>
      <c r="O1333" s="31" t="str">
        <f>IF(LEN(Q1333)=0,"",DEC2HEX(MOD(HEX2DEC(INDEX(Assembler!$D$13:$D$512,M1333))+N1333,65536),4))</f>
        <v/>
      </c>
      <c r="P1333" s="78" t="str">
        <f t="shared" si="309"/>
        <v/>
      </c>
      <c r="Q1333" s="31" t="str">
        <f>INDEX(Assembler!$E$13:$G$512,M1333,N1333+1)</f>
        <v/>
      </c>
      <c r="R1333" s="81"/>
      <c r="S1333" s="31" t="str">
        <f t="shared" si="310"/>
        <v/>
      </c>
      <c r="T1333" s="31">
        <f t="shared" si="314"/>
        <v>1</v>
      </c>
      <c r="U1333" s="31" t="str">
        <f t="shared" si="302"/>
        <v/>
      </c>
      <c r="V1333" s="31" t="str">
        <f t="shared" si="303"/>
        <v/>
      </c>
      <c r="W1333" s="31" t="str">
        <f>IF(LEN(U1333)=0,"",SUM(T$5:T1333))</f>
        <v/>
      </c>
      <c r="X1333" s="31" t="str">
        <f t="shared" si="304"/>
        <v/>
      </c>
      <c r="Y1333" s="31" t="str">
        <f t="shared" si="311"/>
        <v/>
      </c>
    </row>
    <row r="1334" spans="1:25" x14ac:dyDescent="0.2">
      <c r="A1334" s="127"/>
      <c r="B1334" s="82" t="str">
        <f t="shared" si="300"/>
        <v/>
      </c>
      <c r="C1334" s="82" t="str">
        <f t="shared" si="301"/>
        <v/>
      </c>
      <c r="D1334" s="127"/>
      <c r="E1334" s="82" t="str">
        <f t="shared" si="305"/>
        <v/>
      </c>
      <c r="F1334" s="82" t="str">
        <f t="shared" si="306"/>
        <v/>
      </c>
      <c r="G1334" s="127"/>
      <c r="H1334" s="75" t="str">
        <f t="shared" si="307"/>
        <v/>
      </c>
      <c r="I1334" s="127"/>
      <c r="J1334" s="75" t="str">
        <f t="shared" si="312"/>
        <v/>
      </c>
      <c r="K1334" s="127"/>
      <c r="L1334" s="31">
        <v>1329</v>
      </c>
      <c r="M1334" s="31">
        <f t="shared" si="313"/>
        <v>444</v>
      </c>
      <c r="N1334" s="31">
        <f t="shared" si="308"/>
        <v>0</v>
      </c>
      <c r="O1334" s="31" t="str">
        <f>IF(LEN(Q1334)=0,"",DEC2HEX(MOD(HEX2DEC(INDEX(Assembler!$D$13:$D$512,M1334))+N1334,65536),4))</f>
        <v/>
      </c>
      <c r="P1334" s="78" t="str">
        <f t="shared" si="309"/>
        <v/>
      </c>
      <c r="Q1334" s="31" t="str">
        <f>INDEX(Assembler!$E$13:$G$512,M1334,N1334+1)</f>
        <v/>
      </c>
      <c r="R1334" s="81"/>
      <c r="S1334" s="31" t="str">
        <f t="shared" si="310"/>
        <v/>
      </c>
      <c r="T1334" s="31">
        <f t="shared" si="314"/>
        <v>1</v>
      </c>
      <c r="U1334" s="31" t="str">
        <f t="shared" si="302"/>
        <v/>
      </c>
      <c r="V1334" s="31" t="str">
        <f t="shared" si="303"/>
        <v/>
      </c>
      <c r="W1334" s="31" t="str">
        <f>IF(LEN(U1334)=0,"",SUM(T$5:T1334))</f>
        <v/>
      </c>
      <c r="X1334" s="31" t="str">
        <f t="shared" si="304"/>
        <v/>
      </c>
      <c r="Y1334" s="31" t="str">
        <f t="shared" si="311"/>
        <v/>
      </c>
    </row>
    <row r="1335" spans="1:25" x14ac:dyDescent="0.2">
      <c r="A1335" s="127"/>
      <c r="B1335" s="82" t="str">
        <f t="shared" si="300"/>
        <v/>
      </c>
      <c r="C1335" s="82" t="str">
        <f t="shared" si="301"/>
        <v/>
      </c>
      <c r="D1335" s="127"/>
      <c r="E1335" s="82" t="str">
        <f t="shared" si="305"/>
        <v/>
      </c>
      <c r="F1335" s="82" t="str">
        <f t="shared" si="306"/>
        <v/>
      </c>
      <c r="G1335" s="127"/>
      <c r="H1335" s="75" t="str">
        <f t="shared" si="307"/>
        <v/>
      </c>
      <c r="I1335" s="127"/>
      <c r="J1335" s="75" t="str">
        <f t="shared" si="312"/>
        <v/>
      </c>
      <c r="K1335" s="127"/>
      <c r="L1335" s="31">
        <v>1330</v>
      </c>
      <c r="M1335" s="31">
        <f t="shared" si="313"/>
        <v>444</v>
      </c>
      <c r="N1335" s="31">
        <f t="shared" si="308"/>
        <v>1</v>
      </c>
      <c r="O1335" s="31" t="str">
        <f>IF(LEN(Q1335)=0,"",DEC2HEX(MOD(HEX2DEC(INDEX(Assembler!$D$13:$D$512,M1335))+N1335,65536),4))</f>
        <v/>
      </c>
      <c r="P1335" s="78" t="str">
        <f t="shared" si="309"/>
        <v/>
      </c>
      <c r="Q1335" s="31" t="str">
        <f>INDEX(Assembler!$E$13:$G$512,M1335,N1335+1)</f>
        <v/>
      </c>
      <c r="R1335" s="81"/>
      <c r="S1335" s="31" t="str">
        <f t="shared" si="310"/>
        <v/>
      </c>
      <c r="T1335" s="31">
        <f t="shared" si="314"/>
        <v>1</v>
      </c>
      <c r="U1335" s="31" t="str">
        <f t="shared" si="302"/>
        <v/>
      </c>
      <c r="V1335" s="31" t="str">
        <f t="shared" si="303"/>
        <v/>
      </c>
      <c r="W1335" s="31" t="str">
        <f>IF(LEN(U1335)=0,"",SUM(T$5:T1335))</f>
        <v/>
      </c>
      <c r="X1335" s="31" t="str">
        <f t="shared" si="304"/>
        <v/>
      </c>
      <c r="Y1335" s="31" t="str">
        <f t="shared" si="311"/>
        <v/>
      </c>
    </row>
    <row r="1336" spans="1:25" x14ac:dyDescent="0.2">
      <c r="A1336" s="127"/>
      <c r="B1336" s="82" t="str">
        <f t="shared" si="300"/>
        <v/>
      </c>
      <c r="C1336" s="82" t="str">
        <f t="shared" si="301"/>
        <v/>
      </c>
      <c r="D1336" s="127"/>
      <c r="E1336" s="82" t="str">
        <f t="shared" si="305"/>
        <v/>
      </c>
      <c r="F1336" s="82" t="str">
        <f t="shared" si="306"/>
        <v/>
      </c>
      <c r="G1336" s="127"/>
      <c r="H1336" s="75" t="str">
        <f t="shared" si="307"/>
        <v/>
      </c>
      <c r="I1336" s="127"/>
      <c r="J1336" s="75" t="str">
        <f t="shared" si="312"/>
        <v/>
      </c>
      <c r="K1336" s="127"/>
      <c r="L1336" s="31">
        <v>1331</v>
      </c>
      <c r="M1336" s="31">
        <f t="shared" si="313"/>
        <v>444</v>
      </c>
      <c r="N1336" s="31">
        <f t="shared" si="308"/>
        <v>2</v>
      </c>
      <c r="O1336" s="31" t="str">
        <f>IF(LEN(Q1336)=0,"",DEC2HEX(MOD(HEX2DEC(INDEX(Assembler!$D$13:$D$512,M1336))+N1336,65536),4))</f>
        <v/>
      </c>
      <c r="P1336" s="78" t="str">
        <f t="shared" si="309"/>
        <v/>
      </c>
      <c r="Q1336" s="31" t="str">
        <f>INDEX(Assembler!$E$13:$G$512,M1336,N1336+1)</f>
        <v/>
      </c>
      <c r="R1336" s="81"/>
      <c r="S1336" s="31" t="str">
        <f t="shared" si="310"/>
        <v/>
      </c>
      <c r="T1336" s="31">
        <f t="shared" si="314"/>
        <v>1</v>
      </c>
      <c r="U1336" s="31" t="str">
        <f t="shared" si="302"/>
        <v/>
      </c>
      <c r="V1336" s="31" t="str">
        <f t="shared" si="303"/>
        <v/>
      </c>
      <c r="W1336" s="31" t="str">
        <f>IF(LEN(U1336)=0,"",SUM(T$5:T1336))</f>
        <v/>
      </c>
      <c r="X1336" s="31" t="str">
        <f t="shared" si="304"/>
        <v/>
      </c>
      <c r="Y1336" s="31" t="str">
        <f t="shared" si="311"/>
        <v/>
      </c>
    </row>
    <row r="1337" spans="1:25" x14ac:dyDescent="0.2">
      <c r="A1337" s="127"/>
      <c r="B1337" s="82" t="str">
        <f t="shared" si="300"/>
        <v/>
      </c>
      <c r="C1337" s="82" t="str">
        <f t="shared" si="301"/>
        <v/>
      </c>
      <c r="D1337" s="127"/>
      <c r="E1337" s="82" t="str">
        <f t="shared" si="305"/>
        <v/>
      </c>
      <c r="F1337" s="82" t="str">
        <f t="shared" si="306"/>
        <v/>
      </c>
      <c r="G1337" s="127"/>
      <c r="H1337" s="75" t="str">
        <f t="shared" si="307"/>
        <v/>
      </c>
      <c r="I1337" s="127"/>
      <c r="J1337" s="75" t="str">
        <f t="shared" si="312"/>
        <v/>
      </c>
      <c r="K1337" s="127"/>
      <c r="L1337" s="31">
        <v>1332</v>
      </c>
      <c r="M1337" s="31">
        <f t="shared" si="313"/>
        <v>445</v>
      </c>
      <c r="N1337" s="31">
        <f t="shared" si="308"/>
        <v>0</v>
      </c>
      <c r="O1337" s="31" t="str">
        <f>IF(LEN(Q1337)=0,"",DEC2HEX(MOD(HEX2DEC(INDEX(Assembler!$D$13:$D$512,M1337))+N1337,65536),4))</f>
        <v/>
      </c>
      <c r="P1337" s="78" t="str">
        <f t="shared" si="309"/>
        <v/>
      </c>
      <c r="Q1337" s="31" t="str">
        <f>INDEX(Assembler!$E$13:$G$512,M1337,N1337+1)</f>
        <v/>
      </c>
      <c r="R1337" s="81"/>
      <c r="S1337" s="31" t="str">
        <f t="shared" si="310"/>
        <v/>
      </c>
      <c r="T1337" s="31">
        <f t="shared" si="314"/>
        <v>1</v>
      </c>
      <c r="U1337" s="31" t="str">
        <f t="shared" si="302"/>
        <v/>
      </c>
      <c r="V1337" s="31" t="str">
        <f t="shared" si="303"/>
        <v/>
      </c>
      <c r="W1337" s="31" t="str">
        <f>IF(LEN(U1337)=0,"",SUM(T$5:T1337))</f>
        <v/>
      </c>
      <c r="X1337" s="31" t="str">
        <f t="shared" si="304"/>
        <v/>
      </c>
      <c r="Y1337" s="31" t="str">
        <f t="shared" si="311"/>
        <v/>
      </c>
    </row>
    <row r="1338" spans="1:25" x14ac:dyDescent="0.2">
      <c r="A1338" s="127"/>
      <c r="B1338" s="82" t="str">
        <f t="shared" si="300"/>
        <v/>
      </c>
      <c r="C1338" s="82" t="str">
        <f t="shared" si="301"/>
        <v/>
      </c>
      <c r="D1338" s="127"/>
      <c r="E1338" s="82" t="str">
        <f t="shared" si="305"/>
        <v/>
      </c>
      <c r="F1338" s="82" t="str">
        <f t="shared" si="306"/>
        <v/>
      </c>
      <c r="G1338" s="127"/>
      <c r="H1338" s="75" t="str">
        <f t="shared" si="307"/>
        <v/>
      </c>
      <c r="I1338" s="127"/>
      <c r="J1338" s="75" t="str">
        <f t="shared" si="312"/>
        <v/>
      </c>
      <c r="K1338" s="127"/>
      <c r="L1338" s="31">
        <v>1333</v>
      </c>
      <c r="M1338" s="31">
        <f t="shared" si="313"/>
        <v>445</v>
      </c>
      <c r="N1338" s="31">
        <f t="shared" si="308"/>
        <v>1</v>
      </c>
      <c r="O1338" s="31" t="str">
        <f>IF(LEN(Q1338)=0,"",DEC2HEX(MOD(HEX2DEC(INDEX(Assembler!$D$13:$D$512,M1338))+N1338,65536),4))</f>
        <v/>
      </c>
      <c r="P1338" s="78" t="str">
        <f t="shared" si="309"/>
        <v/>
      </c>
      <c r="Q1338" s="31" t="str">
        <f>INDEX(Assembler!$E$13:$G$512,M1338,N1338+1)</f>
        <v/>
      </c>
      <c r="R1338" s="81"/>
      <c r="S1338" s="31" t="str">
        <f t="shared" si="310"/>
        <v/>
      </c>
      <c r="T1338" s="31">
        <f t="shared" si="314"/>
        <v>1</v>
      </c>
      <c r="U1338" s="31" t="str">
        <f t="shared" si="302"/>
        <v/>
      </c>
      <c r="V1338" s="31" t="str">
        <f t="shared" si="303"/>
        <v/>
      </c>
      <c r="W1338" s="31" t="str">
        <f>IF(LEN(U1338)=0,"",SUM(T$5:T1338))</f>
        <v/>
      </c>
      <c r="X1338" s="31" t="str">
        <f t="shared" si="304"/>
        <v/>
      </c>
      <c r="Y1338" s="31" t="str">
        <f t="shared" si="311"/>
        <v/>
      </c>
    </row>
    <row r="1339" spans="1:25" x14ac:dyDescent="0.2">
      <c r="A1339" s="127"/>
      <c r="B1339" s="82" t="str">
        <f t="shared" si="300"/>
        <v/>
      </c>
      <c r="C1339" s="82" t="str">
        <f t="shared" si="301"/>
        <v/>
      </c>
      <c r="D1339" s="127"/>
      <c r="E1339" s="82" t="str">
        <f t="shared" si="305"/>
        <v/>
      </c>
      <c r="F1339" s="82" t="str">
        <f t="shared" si="306"/>
        <v/>
      </c>
      <c r="G1339" s="127"/>
      <c r="H1339" s="75" t="str">
        <f t="shared" si="307"/>
        <v/>
      </c>
      <c r="I1339" s="127"/>
      <c r="J1339" s="75" t="str">
        <f t="shared" si="312"/>
        <v/>
      </c>
      <c r="K1339" s="127"/>
      <c r="L1339" s="31">
        <v>1334</v>
      </c>
      <c r="M1339" s="31">
        <f t="shared" si="313"/>
        <v>445</v>
      </c>
      <c r="N1339" s="31">
        <f t="shared" si="308"/>
        <v>2</v>
      </c>
      <c r="O1339" s="31" t="str">
        <f>IF(LEN(Q1339)=0,"",DEC2HEX(MOD(HEX2DEC(INDEX(Assembler!$D$13:$D$512,M1339))+N1339,65536),4))</f>
        <v/>
      </c>
      <c r="P1339" s="78" t="str">
        <f t="shared" si="309"/>
        <v/>
      </c>
      <c r="Q1339" s="31" t="str">
        <f>INDEX(Assembler!$E$13:$G$512,M1339,N1339+1)</f>
        <v/>
      </c>
      <c r="R1339" s="81"/>
      <c r="S1339" s="31" t="str">
        <f t="shared" si="310"/>
        <v/>
      </c>
      <c r="T1339" s="31">
        <f t="shared" si="314"/>
        <v>1</v>
      </c>
      <c r="U1339" s="31" t="str">
        <f t="shared" si="302"/>
        <v/>
      </c>
      <c r="V1339" s="31" t="str">
        <f t="shared" si="303"/>
        <v/>
      </c>
      <c r="W1339" s="31" t="str">
        <f>IF(LEN(U1339)=0,"",SUM(T$5:T1339))</f>
        <v/>
      </c>
      <c r="X1339" s="31" t="str">
        <f t="shared" si="304"/>
        <v/>
      </c>
      <c r="Y1339" s="31" t="str">
        <f t="shared" si="311"/>
        <v/>
      </c>
    </row>
    <row r="1340" spans="1:25" x14ac:dyDescent="0.2">
      <c r="A1340" s="127"/>
      <c r="B1340" s="82" t="str">
        <f t="shared" si="300"/>
        <v/>
      </c>
      <c r="C1340" s="82" t="str">
        <f t="shared" si="301"/>
        <v/>
      </c>
      <c r="D1340" s="127"/>
      <c r="E1340" s="82" t="str">
        <f t="shared" si="305"/>
        <v/>
      </c>
      <c r="F1340" s="82" t="str">
        <f t="shared" si="306"/>
        <v/>
      </c>
      <c r="G1340" s="127"/>
      <c r="H1340" s="75" t="str">
        <f t="shared" si="307"/>
        <v/>
      </c>
      <c r="I1340" s="127"/>
      <c r="J1340" s="75" t="str">
        <f t="shared" si="312"/>
        <v/>
      </c>
      <c r="K1340" s="127"/>
      <c r="L1340" s="31">
        <v>1335</v>
      </c>
      <c r="M1340" s="31">
        <f t="shared" si="313"/>
        <v>446</v>
      </c>
      <c r="N1340" s="31">
        <f t="shared" si="308"/>
        <v>0</v>
      </c>
      <c r="O1340" s="31" t="str">
        <f>IF(LEN(Q1340)=0,"",DEC2HEX(MOD(HEX2DEC(INDEX(Assembler!$D$13:$D$512,M1340))+N1340,65536),4))</f>
        <v/>
      </c>
      <c r="P1340" s="78" t="str">
        <f t="shared" si="309"/>
        <v/>
      </c>
      <c r="Q1340" s="31" t="str">
        <f>INDEX(Assembler!$E$13:$G$512,M1340,N1340+1)</f>
        <v/>
      </c>
      <c r="R1340" s="81"/>
      <c r="S1340" s="31" t="str">
        <f t="shared" si="310"/>
        <v/>
      </c>
      <c r="T1340" s="31">
        <f t="shared" si="314"/>
        <v>1</v>
      </c>
      <c r="U1340" s="31" t="str">
        <f t="shared" si="302"/>
        <v/>
      </c>
      <c r="V1340" s="31" t="str">
        <f t="shared" si="303"/>
        <v/>
      </c>
      <c r="W1340" s="31" t="str">
        <f>IF(LEN(U1340)=0,"",SUM(T$5:T1340))</f>
        <v/>
      </c>
      <c r="X1340" s="31" t="str">
        <f t="shared" si="304"/>
        <v/>
      </c>
      <c r="Y1340" s="31" t="str">
        <f t="shared" si="311"/>
        <v/>
      </c>
    </row>
    <row r="1341" spans="1:25" x14ac:dyDescent="0.2">
      <c r="A1341" s="127"/>
      <c r="B1341" s="82" t="str">
        <f t="shared" si="300"/>
        <v/>
      </c>
      <c r="C1341" s="82" t="str">
        <f t="shared" si="301"/>
        <v/>
      </c>
      <c r="D1341" s="127"/>
      <c r="E1341" s="82" t="str">
        <f t="shared" si="305"/>
        <v/>
      </c>
      <c r="F1341" s="82" t="str">
        <f t="shared" si="306"/>
        <v/>
      </c>
      <c r="G1341" s="127"/>
      <c r="H1341" s="75" t="str">
        <f t="shared" si="307"/>
        <v/>
      </c>
      <c r="I1341" s="127"/>
      <c r="J1341" s="75" t="str">
        <f t="shared" si="312"/>
        <v/>
      </c>
      <c r="K1341" s="127"/>
      <c r="L1341" s="31">
        <v>1336</v>
      </c>
      <c r="M1341" s="31">
        <f t="shared" si="313"/>
        <v>446</v>
      </c>
      <c r="N1341" s="31">
        <f t="shared" si="308"/>
        <v>1</v>
      </c>
      <c r="O1341" s="31" t="str">
        <f>IF(LEN(Q1341)=0,"",DEC2HEX(MOD(HEX2DEC(INDEX(Assembler!$D$13:$D$512,M1341))+N1341,65536),4))</f>
        <v/>
      </c>
      <c r="P1341" s="78" t="str">
        <f t="shared" si="309"/>
        <v/>
      </c>
      <c r="Q1341" s="31" t="str">
        <f>INDEX(Assembler!$E$13:$G$512,M1341,N1341+1)</f>
        <v/>
      </c>
      <c r="R1341" s="81"/>
      <c r="S1341" s="31" t="str">
        <f t="shared" si="310"/>
        <v/>
      </c>
      <c r="T1341" s="31">
        <f t="shared" si="314"/>
        <v>1</v>
      </c>
      <c r="U1341" s="31" t="str">
        <f t="shared" si="302"/>
        <v/>
      </c>
      <c r="V1341" s="31" t="str">
        <f t="shared" si="303"/>
        <v/>
      </c>
      <c r="W1341" s="31" t="str">
        <f>IF(LEN(U1341)=0,"",SUM(T$5:T1341))</f>
        <v/>
      </c>
      <c r="X1341" s="31" t="str">
        <f t="shared" si="304"/>
        <v/>
      </c>
      <c r="Y1341" s="31" t="str">
        <f t="shared" si="311"/>
        <v/>
      </c>
    </row>
    <row r="1342" spans="1:25" x14ac:dyDescent="0.2">
      <c r="A1342" s="127"/>
      <c r="B1342" s="82" t="str">
        <f t="shared" si="300"/>
        <v/>
      </c>
      <c r="C1342" s="82" t="str">
        <f t="shared" si="301"/>
        <v/>
      </c>
      <c r="D1342" s="127"/>
      <c r="E1342" s="82" t="str">
        <f t="shared" si="305"/>
        <v/>
      </c>
      <c r="F1342" s="82" t="str">
        <f t="shared" si="306"/>
        <v/>
      </c>
      <c r="G1342" s="127"/>
      <c r="H1342" s="75" t="str">
        <f t="shared" si="307"/>
        <v/>
      </c>
      <c r="I1342" s="127"/>
      <c r="J1342" s="75" t="str">
        <f t="shared" si="312"/>
        <v/>
      </c>
      <c r="K1342" s="127"/>
      <c r="L1342" s="31">
        <v>1337</v>
      </c>
      <c r="M1342" s="31">
        <f t="shared" si="313"/>
        <v>446</v>
      </c>
      <c r="N1342" s="31">
        <f t="shared" si="308"/>
        <v>2</v>
      </c>
      <c r="O1342" s="31" t="str">
        <f>IF(LEN(Q1342)=0,"",DEC2HEX(MOD(HEX2DEC(INDEX(Assembler!$D$13:$D$512,M1342))+N1342,65536),4))</f>
        <v/>
      </c>
      <c r="P1342" s="78" t="str">
        <f t="shared" si="309"/>
        <v/>
      </c>
      <c r="Q1342" s="31" t="str">
        <f>INDEX(Assembler!$E$13:$G$512,M1342,N1342+1)</f>
        <v/>
      </c>
      <c r="R1342" s="81"/>
      <c r="S1342" s="31" t="str">
        <f t="shared" si="310"/>
        <v/>
      </c>
      <c r="T1342" s="31">
        <f t="shared" si="314"/>
        <v>1</v>
      </c>
      <c r="U1342" s="31" t="str">
        <f t="shared" si="302"/>
        <v/>
      </c>
      <c r="V1342" s="31" t="str">
        <f t="shared" si="303"/>
        <v/>
      </c>
      <c r="W1342" s="31" t="str">
        <f>IF(LEN(U1342)=0,"",SUM(T$5:T1342))</f>
        <v/>
      </c>
      <c r="X1342" s="31" t="str">
        <f t="shared" si="304"/>
        <v/>
      </c>
      <c r="Y1342" s="31" t="str">
        <f t="shared" si="311"/>
        <v/>
      </c>
    </row>
    <row r="1343" spans="1:25" x14ac:dyDescent="0.2">
      <c r="A1343" s="127"/>
      <c r="B1343" s="82" t="str">
        <f t="shared" si="300"/>
        <v/>
      </c>
      <c r="C1343" s="82" t="str">
        <f t="shared" si="301"/>
        <v/>
      </c>
      <c r="D1343" s="127"/>
      <c r="E1343" s="82" t="str">
        <f t="shared" si="305"/>
        <v/>
      </c>
      <c r="F1343" s="82" t="str">
        <f t="shared" si="306"/>
        <v/>
      </c>
      <c r="G1343" s="127"/>
      <c r="H1343" s="75" t="str">
        <f t="shared" si="307"/>
        <v/>
      </c>
      <c r="I1343" s="127"/>
      <c r="J1343" s="75" t="str">
        <f t="shared" si="312"/>
        <v/>
      </c>
      <c r="K1343" s="127"/>
      <c r="L1343" s="31">
        <v>1338</v>
      </c>
      <c r="M1343" s="31">
        <f t="shared" si="313"/>
        <v>447</v>
      </c>
      <c r="N1343" s="31">
        <f t="shared" si="308"/>
        <v>0</v>
      </c>
      <c r="O1343" s="31" t="str">
        <f>IF(LEN(Q1343)=0,"",DEC2HEX(MOD(HEX2DEC(INDEX(Assembler!$D$13:$D$512,M1343))+N1343,65536),4))</f>
        <v/>
      </c>
      <c r="P1343" s="78" t="str">
        <f t="shared" si="309"/>
        <v/>
      </c>
      <c r="Q1343" s="31" t="str">
        <f>INDEX(Assembler!$E$13:$G$512,M1343,N1343+1)</f>
        <v/>
      </c>
      <c r="R1343" s="81"/>
      <c r="S1343" s="31" t="str">
        <f t="shared" si="310"/>
        <v/>
      </c>
      <c r="T1343" s="31">
        <f t="shared" si="314"/>
        <v>1</v>
      </c>
      <c r="U1343" s="31" t="str">
        <f t="shared" si="302"/>
        <v/>
      </c>
      <c r="V1343" s="31" t="str">
        <f t="shared" si="303"/>
        <v/>
      </c>
      <c r="W1343" s="31" t="str">
        <f>IF(LEN(U1343)=0,"",SUM(T$5:T1343))</f>
        <v/>
      </c>
      <c r="X1343" s="31" t="str">
        <f t="shared" si="304"/>
        <v/>
      </c>
      <c r="Y1343" s="31" t="str">
        <f t="shared" si="311"/>
        <v/>
      </c>
    </row>
    <row r="1344" spans="1:25" x14ac:dyDescent="0.2">
      <c r="A1344" s="127"/>
      <c r="B1344" s="82" t="str">
        <f t="shared" si="300"/>
        <v/>
      </c>
      <c r="C1344" s="82" t="str">
        <f t="shared" si="301"/>
        <v/>
      </c>
      <c r="D1344" s="127"/>
      <c r="E1344" s="82" t="str">
        <f t="shared" si="305"/>
        <v/>
      </c>
      <c r="F1344" s="82" t="str">
        <f t="shared" si="306"/>
        <v/>
      </c>
      <c r="G1344" s="127"/>
      <c r="H1344" s="75" t="str">
        <f t="shared" si="307"/>
        <v/>
      </c>
      <c r="I1344" s="127"/>
      <c r="J1344" s="75" t="str">
        <f t="shared" si="312"/>
        <v/>
      </c>
      <c r="K1344" s="127"/>
      <c r="L1344" s="31">
        <v>1339</v>
      </c>
      <c r="M1344" s="31">
        <f t="shared" si="313"/>
        <v>447</v>
      </c>
      <c r="N1344" s="31">
        <f t="shared" si="308"/>
        <v>1</v>
      </c>
      <c r="O1344" s="31" t="str">
        <f>IF(LEN(Q1344)=0,"",DEC2HEX(MOD(HEX2DEC(INDEX(Assembler!$D$13:$D$512,M1344))+N1344,65536),4))</f>
        <v/>
      </c>
      <c r="P1344" s="78" t="str">
        <f t="shared" si="309"/>
        <v/>
      </c>
      <c r="Q1344" s="31" t="str">
        <f>INDEX(Assembler!$E$13:$G$512,M1344,N1344+1)</f>
        <v/>
      </c>
      <c r="R1344" s="81"/>
      <c r="S1344" s="31" t="str">
        <f t="shared" si="310"/>
        <v/>
      </c>
      <c r="T1344" s="31">
        <f t="shared" si="314"/>
        <v>1</v>
      </c>
      <c r="U1344" s="31" t="str">
        <f t="shared" si="302"/>
        <v/>
      </c>
      <c r="V1344" s="31" t="str">
        <f t="shared" si="303"/>
        <v/>
      </c>
      <c r="W1344" s="31" t="str">
        <f>IF(LEN(U1344)=0,"",SUM(T$5:T1344))</f>
        <v/>
      </c>
      <c r="X1344" s="31" t="str">
        <f t="shared" si="304"/>
        <v/>
      </c>
      <c r="Y1344" s="31" t="str">
        <f t="shared" si="311"/>
        <v/>
      </c>
    </row>
    <row r="1345" spans="1:25" x14ac:dyDescent="0.2">
      <c r="A1345" s="127"/>
      <c r="B1345" s="82" t="str">
        <f t="shared" si="300"/>
        <v/>
      </c>
      <c r="C1345" s="82" t="str">
        <f t="shared" si="301"/>
        <v/>
      </c>
      <c r="D1345" s="127"/>
      <c r="E1345" s="82" t="str">
        <f t="shared" si="305"/>
        <v/>
      </c>
      <c r="F1345" s="82" t="str">
        <f t="shared" si="306"/>
        <v/>
      </c>
      <c r="G1345" s="127"/>
      <c r="H1345" s="75" t="str">
        <f t="shared" si="307"/>
        <v/>
      </c>
      <c r="I1345" s="127"/>
      <c r="J1345" s="75" t="str">
        <f t="shared" si="312"/>
        <v/>
      </c>
      <c r="K1345" s="127"/>
      <c r="L1345" s="31">
        <v>1340</v>
      </c>
      <c r="M1345" s="31">
        <f t="shared" si="313"/>
        <v>447</v>
      </c>
      <c r="N1345" s="31">
        <f t="shared" si="308"/>
        <v>2</v>
      </c>
      <c r="O1345" s="31" t="str">
        <f>IF(LEN(Q1345)=0,"",DEC2HEX(MOD(HEX2DEC(INDEX(Assembler!$D$13:$D$512,M1345))+N1345,65536),4))</f>
        <v/>
      </c>
      <c r="P1345" s="78" t="str">
        <f t="shared" si="309"/>
        <v/>
      </c>
      <c r="Q1345" s="31" t="str">
        <f>INDEX(Assembler!$E$13:$G$512,M1345,N1345+1)</f>
        <v/>
      </c>
      <c r="R1345" s="81"/>
      <c r="S1345" s="31" t="str">
        <f t="shared" si="310"/>
        <v/>
      </c>
      <c r="T1345" s="31">
        <f t="shared" si="314"/>
        <v>1</v>
      </c>
      <c r="U1345" s="31" t="str">
        <f t="shared" si="302"/>
        <v/>
      </c>
      <c r="V1345" s="31" t="str">
        <f t="shared" si="303"/>
        <v/>
      </c>
      <c r="W1345" s="31" t="str">
        <f>IF(LEN(U1345)=0,"",SUM(T$5:T1345))</f>
        <v/>
      </c>
      <c r="X1345" s="31" t="str">
        <f t="shared" si="304"/>
        <v/>
      </c>
      <c r="Y1345" s="31" t="str">
        <f t="shared" si="311"/>
        <v/>
      </c>
    </row>
    <row r="1346" spans="1:25" x14ac:dyDescent="0.2">
      <c r="A1346" s="127"/>
      <c r="B1346" s="82" t="str">
        <f t="shared" si="300"/>
        <v/>
      </c>
      <c r="C1346" s="82" t="str">
        <f t="shared" si="301"/>
        <v/>
      </c>
      <c r="D1346" s="127"/>
      <c r="E1346" s="82" t="str">
        <f t="shared" si="305"/>
        <v/>
      </c>
      <c r="F1346" s="82" t="str">
        <f t="shared" si="306"/>
        <v/>
      </c>
      <c r="G1346" s="127"/>
      <c r="H1346" s="75" t="str">
        <f t="shared" si="307"/>
        <v/>
      </c>
      <c r="I1346" s="127"/>
      <c r="J1346" s="75" t="str">
        <f t="shared" si="312"/>
        <v/>
      </c>
      <c r="K1346" s="127"/>
      <c r="L1346" s="31">
        <v>1341</v>
      </c>
      <c r="M1346" s="31">
        <f t="shared" si="313"/>
        <v>448</v>
      </c>
      <c r="N1346" s="31">
        <f t="shared" si="308"/>
        <v>0</v>
      </c>
      <c r="O1346" s="31" t="str">
        <f>IF(LEN(Q1346)=0,"",DEC2HEX(MOD(HEX2DEC(INDEX(Assembler!$D$13:$D$512,M1346))+N1346,65536),4))</f>
        <v/>
      </c>
      <c r="P1346" s="78" t="str">
        <f t="shared" si="309"/>
        <v/>
      </c>
      <c r="Q1346" s="31" t="str">
        <f>INDEX(Assembler!$E$13:$G$512,M1346,N1346+1)</f>
        <v/>
      </c>
      <c r="R1346" s="81"/>
      <c r="S1346" s="31" t="str">
        <f t="shared" si="310"/>
        <v/>
      </c>
      <c r="T1346" s="31">
        <f t="shared" si="314"/>
        <v>1</v>
      </c>
      <c r="U1346" s="31" t="str">
        <f t="shared" si="302"/>
        <v/>
      </c>
      <c r="V1346" s="31" t="str">
        <f t="shared" si="303"/>
        <v/>
      </c>
      <c r="W1346" s="31" t="str">
        <f>IF(LEN(U1346)=0,"",SUM(T$5:T1346))</f>
        <v/>
      </c>
      <c r="X1346" s="31" t="str">
        <f t="shared" si="304"/>
        <v/>
      </c>
      <c r="Y1346" s="31" t="str">
        <f t="shared" si="311"/>
        <v/>
      </c>
    </row>
    <row r="1347" spans="1:25" x14ac:dyDescent="0.2">
      <c r="A1347" s="127"/>
      <c r="B1347" s="82" t="str">
        <f t="shared" si="300"/>
        <v/>
      </c>
      <c r="C1347" s="82" t="str">
        <f t="shared" si="301"/>
        <v/>
      </c>
      <c r="D1347" s="127"/>
      <c r="E1347" s="82" t="str">
        <f t="shared" si="305"/>
        <v/>
      </c>
      <c r="F1347" s="82" t="str">
        <f t="shared" si="306"/>
        <v/>
      </c>
      <c r="G1347" s="127"/>
      <c r="H1347" s="75" t="str">
        <f t="shared" si="307"/>
        <v/>
      </c>
      <c r="I1347" s="127"/>
      <c r="J1347" s="75" t="str">
        <f t="shared" si="312"/>
        <v/>
      </c>
      <c r="K1347" s="127"/>
      <c r="L1347" s="31">
        <v>1342</v>
      </c>
      <c r="M1347" s="31">
        <f t="shared" si="313"/>
        <v>448</v>
      </c>
      <c r="N1347" s="31">
        <f t="shared" si="308"/>
        <v>1</v>
      </c>
      <c r="O1347" s="31" t="str">
        <f>IF(LEN(Q1347)=0,"",DEC2HEX(MOD(HEX2DEC(INDEX(Assembler!$D$13:$D$512,M1347))+N1347,65536),4))</f>
        <v/>
      </c>
      <c r="P1347" s="78" t="str">
        <f t="shared" si="309"/>
        <v/>
      </c>
      <c r="Q1347" s="31" t="str">
        <f>INDEX(Assembler!$E$13:$G$512,M1347,N1347+1)</f>
        <v/>
      </c>
      <c r="R1347" s="81"/>
      <c r="S1347" s="31" t="str">
        <f t="shared" si="310"/>
        <v/>
      </c>
      <c r="T1347" s="31">
        <f t="shared" si="314"/>
        <v>1</v>
      </c>
      <c r="U1347" s="31" t="str">
        <f t="shared" si="302"/>
        <v/>
      </c>
      <c r="V1347" s="31" t="str">
        <f t="shared" si="303"/>
        <v/>
      </c>
      <c r="W1347" s="31" t="str">
        <f>IF(LEN(U1347)=0,"",SUM(T$5:T1347))</f>
        <v/>
      </c>
      <c r="X1347" s="31" t="str">
        <f t="shared" si="304"/>
        <v/>
      </c>
      <c r="Y1347" s="31" t="str">
        <f t="shared" si="311"/>
        <v/>
      </c>
    </row>
    <row r="1348" spans="1:25" x14ac:dyDescent="0.2">
      <c r="A1348" s="127"/>
      <c r="B1348" s="82" t="str">
        <f t="shared" si="300"/>
        <v/>
      </c>
      <c r="C1348" s="82" t="str">
        <f t="shared" si="301"/>
        <v/>
      </c>
      <c r="D1348" s="127"/>
      <c r="E1348" s="82" t="str">
        <f t="shared" si="305"/>
        <v/>
      </c>
      <c r="F1348" s="82" t="str">
        <f t="shared" si="306"/>
        <v/>
      </c>
      <c r="G1348" s="127"/>
      <c r="H1348" s="75" t="str">
        <f t="shared" si="307"/>
        <v/>
      </c>
      <c r="I1348" s="127"/>
      <c r="J1348" s="75" t="str">
        <f t="shared" si="312"/>
        <v/>
      </c>
      <c r="K1348" s="127"/>
      <c r="L1348" s="31">
        <v>1343</v>
      </c>
      <c r="M1348" s="31">
        <f t="shared" si="313"/>
        <v>448</v>
      </c>
      <c r="N1348" s="31">
        <f t="shared" si="308"/>
        <v>2</v>
      </c>
      <c r="O1348" s="31" t="str">
        <f>IF(LEN(Q1348)=0,"",DEC2HEX(MOD(HEX2DEC(INDEX(Assembler!$D$13:$D$512,M1348))+N1348,65536),4))</f>
        <v/>
      </c>
      <c r="P1348" s="78" t="str">
        <f t="shared" si="309"/>
        <v/>
      </c>
      <c r="Q1348" s="31" t="str">
        <f>INDEX(Assembler!$E$13:$G$512,M1348,N1348+1)</f>
        <v/>
      </c>
      <c r="R1348" s="81"/>
      <c r="S1348" s="31" t="str">
        <f t="shared" si="310"/>
        <v/>
      </c>
      <c r="T1348" s="31">
        <f t="shared" si="314"/>
        <v>1</v>
      </c>
      <c r="U1348" s="31" t="str">
        <f t="shared" si="302"/>
        <v/>
      </c>
      <c r="V1348" s="31" t="str">
        <f t="shared" si="303"/>
        <v/>
      </c>
      <c r="W1348" s="31" t="str">
        <f>IF(LEN(U1348)=0,"",SUM(T$5:T1348))</f>
        <v/>
      </c>
      <c r="X1348" s="31" t="str">
        <f t="shared" si="304"/>
        <v/>
      </c>
      <c r="Y1348" s="31" t="str">
        <f t="shared" si="311"/>
        <v/>
      </c>
    </row>
    <row r="1349" spans="1:25" x14ac:dyDescent="0.2">
      <c r="A1349" s="127"/>
      <c r="B1349" s="82" t="str">
        <f t="shared" ref="B1349:B1412" si="315">IF(LEN(S1349)=0,"",DEC2HEX(S1349,4))</f>
        <v/>
      </c>
      <c r="C1349" s="82" t="str">
        <f t="shared" ref="C1349:C1412" si="316">IF(LEN(B1349)=0,"",VLOOKUP(B1349,$O$5:$Q$1494,3,0))</f>
        <v/>
      </c>
      <c r="D1349" s="127"/>
      <c r="E1349" s="82" t="str">
        <f t="shared" si="305"/>
        <v/>
      </c>
      <c r="F1349" s="82" t="str">
        <f t="shared" si="306"/>
        <v/>
      </c>
      <c r="G1349" s="127"/>
      <c r="H1349" s="75" t="str">
        <f t="shared" si="307"/>
        <v/>
      </c>
      <c r="I1349" s="127"/>
      <c r="J1349" s="75" t="str">
        <f t="shared" si="312"/>
        <v/>
      </c>
      <c r="K1349" s="127"/>
      <c r="L1349" s="31">
        <v>1344</v>
      </c>
      <c r="M1349" s="31">
        <f t="shared" si="313"/>
        <v>449</v>
      </c>
      <c r="N1349" s="31">
        <f t="shared" si="308"/>
        <v>0</v>
      </c>
      <c r="O1349" s="31" t="str">
        <f>IF(LEN(Q1349)=0,"",DEC2HEX(MOD(HEX2DEC(INDEX(Assembler!$D$13:$D$512,M1349))+N1349,65536),4))</f>
        <v/>
      </c>
      <c r="P1349" s="78" t="str">
        <f t="shared" si="309"/>
        <v/>
      </c>
      <c r="Q1349" s="31" t="str">
        <f>INDEX(Assembler!$E$13:$G$512,M1349,N1349+1)</f>
        <v/>
      </c>
      <c r="R1349" s="81"/>
      <c r="S1349" s="31" t="str">
        <f t="shared" si="310"/>
        <v/>
      </c>
      <c r="T1349" s="31">
        <f t="shared" si="314"/>
        <v>1</v>
      </c>
      <c r="U1349" s="31" t="str">
        <f t="shared" ref="U1349:U1412" si="317">IF(OR(LEN(S1349)=0,T1349=0),"",IF(T1350=1,1,IF(T1351=1,2,IF(T1352=1,3,IF(T1353=1,4,IF(T1354=1,5,IF(T1355=1,6,IF(T1356=1,7,IF(T1357=1,8,IF(T1358=1,9,IF(T1359=1,10,IF(T1360=1,11,IF(T1361=1,12,IF(T1362=1,13,IF(T1363=1,14,IF(T1364=1,15,16))))))))))))))))</f>
        <v/>
      </c>
      <c r="V1349" s="31" t="str">
        <f t="shared" ref="V1349:V1412" si="318">IF(OR(LEN(S1349)=0,T1349=0),"",MOD(U1349+HEX2DEC(LEFT(B1349,2))+HEX2DEC(RIGHT(B1349,2))+HEX2DEC(C1349)+IF(T1350=1,0,HEX2DEC(C1350)+IF(T1351=1,0,HEX2DEC(C1351)+IF(T1352=1,0,HEX2DEC(C1352)+IF(T1353=1,0,HEX2DEC(C1353)+IF(T1354=1,0,HEX2DEC(C1354)+IF(T1355=1,0,HEX2DEC(C1355)+IF(T1356=1,0,HEX2DEC(C1356)+IF(T1357=1,0,HEX2DEC(C1357)+IF(T1358=1,0,HEX2DEC(C1358)+IF(T1359=1,0,HEX2DEC(C1359)+IF(T1360=1,0,HEX2DEC(C1360)+IF(T1361=1,0,HEX2DEC(C1361)+IF(T1362=1,0,HEX2DEC(C1362)+IF(T1363=1,0,HEX2DEC(C1363)+IF(T1364=1,0,HEX2DEC(C1364)))))))))))))))),256))</f>
        <v/>
      </c>
      <c r="W1349" s="31" t="str">
        <f>IF(LEN(U1349)=0,"",SUM(T$5:T1349))</f>
        <v/>
      </c>
      <c r="X1349" s="31" t="str">
        <f t="shared" ref="X1349:X1412" si="319">IF(LEN(W1349)=0,"",CONCATENATE(":",DEC2HEX(U1349,2),B1349,"00",C1349,IF(U1349&gt;1,C1350,""),IF(U1349&gt;2,C1351,""),IF(U1349&gt;3,C1352,""),IF(U1349&gt;4,C1353,""),IF(U1349&gt;5,C1354,""),IF(U1349&gt;6,C1355,""),IF(U1349&gt;7,C1356,""),IF(U1349&gt;8,C1357,""),IF(U1349&gt;9,C1358,""),IF(U1349&gt;10,C1359,""),IF(U1349&gt;11,C1360,""),IF(U1349&gt;12,C1361,""),IF(U1349&gt;13,C1362,""),IF(U1349&gt;14,C1363,""),IF(U1349&gt;15,C1364,""),DEC2HEX(MOD(-V1349,256),2)))</f>
        <v/>
      </c>
      <c r="Y1349" s="31" t="str">
        <f t="shared" si="311"/>
        <v/>
      </c>
    </row>
    <row r="1350" spans="1:25" x14ac:dyDescent="0.2">
      <c r="A1350" s="127"/>
      <c r="B1350" s="82" t="str">
        <f t="shared" si="315"/>
        <v/>
      </c>
      <c r="C1350" s="82" t="str">
        <f t="shared" si="316"/>
        <v/>
      </c>
      <c r="D1350" s="127"/>
      <c r="E1350" s="82" t="str">
        <f t="shared" ref="E1350:E1413" si="320">IF(LEN(B1350)=0,"",DEC2OCT(HEX2DEC(B1350),6))</f>
        <v/>
      </c>
      <c r="F1350" s="82" t="str">
        <f t="shared" ref="F1350:F1413" si="321">IF(LEN(C1350)=0,"",DEC2OCT(HEX2DEC(C1350),3))</f>
        <v/>
      </c>
      <c r="G1350" s="127"/>
      <c r="H1350" s="75" t="str">
        <f t="shared" ref="H1350:H1413" si="322">IF(ISNA(MATCH(L1350+1,$W$5:$W$1504,0)),IF(ISNA(MATCH(L1350,$W$5:$W$1504,0)),"",":0000000000"),VLOOKUP(L1350+1,$W$5:$X$1504,2,0))</f>
        <v/>
      </c>
      <c r="I1350" s="127"/>
      <c r="J1350" s="75" t="str">
        <f t="shared" si="312"/>
        <v/>
      </c>
      <c r="K1350" s="127"/>
      <c r="L1350" s="31">
        <v>1345</v>
      </c>
      <c r="M1350" s="31">
        <f t="shared" si="313"/>
        <v>449</v>
      </c>
      <c r="N1350" s="31">
        <f t="shared" ref="N1350:N1413" si="323">MOD(L1350,3)</f>
        <v>1</v>
      </c>
      <c r="O1350" s="31" t="str">
        <f>IF(LEN(Q1350)=0,"",DEC2HEX(MOD(HEX2DEC(INDEX(Assembler!$D$13:$D$512,M1350))+N1350,65536),4))</f>
        <v/>
      </c>
      <c r="P1350" s="78" t="str">
        <f t="shared" ref="P1350:P1413" si="324">IF(LEN(O1350)=0,"",VALUE(HEX2DEC(O1350)))</f>
        <v/>
      </c>
      <c r="Q1350" s="31" t="str">
        <f>INDEX(Assembler!$E$13:$G$512,M1350,N1350+1)</f>
        <v/>
      </c>
      <c r="R1350" s="81"/>
      <c r="S1350" s="31" t="str">
        <f t="shared" ref="S1350:S1413" si="325">IF(ISNUMBER(SMALL($P$5:$P$1504,L1350+1)),SMALL($P$5:$P$1504,L1350+1),"")</f>
        <v/>
      </c>
      <c r="T1350" s="31">
        <f t="shared" si="314"/>
        <v>1</v>
      </c>
      <c r="U1350" s="31" t="str">
        <f t="shared" si="317"/>
        <v/>
      </c>
      <c r="V1350" s="31" t="str">
        <f t="shared" si="318"/>
        <v/>
      </c>
      <c r="W1350" s="31" t="str">
        <f>IF(LEN(U1350)=0,"",SUM(T$5:T1350))</f>
        <v/>
      </c>
      <c r="X1350" s="31" t="str">
        <f t="shared" si="319"/>
        <v/>
      </c>
      <c r="Y1350" s="31" t="str">
        <f t="shared" ref="Y1350:Y1413" si="326">IF(LEN(X1350)=0,"",CONCATENATE(MID(X1350,4,4),": ",MID(X1350,10,2),IF(U1350&gt;1,CONCATENATE(" ",MID(X1350,12,2)),""),IF(U1350&gt;2,CONCATENATE(" ",MID(X1350,14,2)),""),IF(U1350&gt;3,CONCATENATE(" ",MID(X1350,16,2)),""),IF(U1350&gt;4,CONCATENATE(" ",MID(X1350,18,2)),""),IF(U1350&gt;5,CONCATENATE(" ",MID(X1350,20,2)),""),IF(U1350&gt;6,CONCATENATE(" ",MID(X1350,22,2)),""),IF(U1350&gt;7,CONCATENATE(" ",MID(X1350,24,2)),""),IF(U1350&gt;8,CONCATENATE(" ",MID(X1350,26,2)),""),IF(U1350&gt;9,CONCATENATE(" ",MID(X1350,28,2)),""),IF(U1350&gt;10,CONCATENATE(" ",MID(X1350,30,2)),""),IF(U1350&gt;11,CONCATENATE(" ",MID(X1350,32,2)),""),IF(U1350&gt;12,CONCATENATE(" ",MID(X1350,34,2)),""),IF(U1350&gt;13,CONCATENATE(" ",MID(X1350,36,2)),""),IF(U1350&gt;14,CONCATENATE(" ",MID(X1350,38,2)),""),IF(U1350&gt;15,CONCATENATE(" ",MID(X1350,40,2)),"")))</f>
        <v/>
      </c>
    </row>
    <row r="1351" spans="1:25" x14ac:dyDescent="0.2">
      <c r="A1351" s="127"/>
      <c r="B1351" s="82" t="str">
        <f t="shared" si="315"/>
        <v/>
      </c>
      <c r="C1351" s="82" t="str">
        <f t="shared" si="316"/>
        <v/>
      </c>
      <c r="D1351" s="127"/>
      <c r="E1351" s="82" t="str">
        <f t="shared" si="320"/>
        <v/>
      </c>
      <c r="F1351" s="82" t="str">
        <f t="shared" si="321"/>
        <v/>
      </c>
      <c r="G1351" s="127"/>
      <c r="H1351" s="75" t="str">
        <f t="shared" si="322"/>
        <v/>
      </c>
      <c r="I1351" s="127"/>
      <c r="J1351" s="75" t="str">
        <f t="shared" ref="J1351:J1414" si="327">IF(LEN(H1350)&lt;12,"",VLOOKUP(H1350,$X$5:$Y$1504,2,0))</f>
        <v/>
      </c>
      <c r="K1351" s="127"/>
      <c r="L1351" s="31">
        <v>1346</v>
      </c>
      <c r="M1351" s="31">
        <f t="shared" ref="M1351:M1414" si="328">INT(L1351/3)+1</f>
        <v>449</v>
      </c>
      <c r="N1351" s="31">
        <f t="shared" si="323"/>
        <v>2</v>
      </c>
      <c r="O1351" s="31" t="str">
        <f>IF(LEN(Q1351)=0,"",DEC2HEX(MOD(HEX2DEC(INDEX(Assembler!$D$13:$D$512,M1351))+N1351,65536),4))</f>
        <v/>
      </c>
      <c r="P1351" s="78" t="str">
        <f t="shared" si="324"/>
        <v/>
      </c>
      <c r="Q1351" s="31" t="str">
        <f>INDEX(Assembler!$E$13:$G$512,M1351,N1351+1)</f>
        <v/>
      </c>
      <c r="R1351" s="81"/>
      <c r="S1351" s="31" t="str">
        <f t="shared" si="325"/>
        <v/>
      </c>
      <c r="T1351" s="31">
        <f t="shared" si="314"/>
        <v>1</v>
      </c>
      <c r="U1351" s="31" t="str">
        <f t="shared" si="317"/>
        <v/>
      </c>
      <c r="V1351" s="31" t="str">
        <f t="shared" si="318"/>
        <v/>
      </c>
      <c r="W1351" s="31" t="str">
        <f>IF(LEN(U1351)=0,"",SUM(T$5:T1351))</f>
        <v/>
      </c>
      <c r="X1351" s="31" t="str">
        <f t="shared" si="319"/>
        <v/>
      </c>
      <c r="Y1351" s="31" t="str">
        <f t="shared" si="326"/>
        <v/>
      </c>
    </row>
    <row r="1352" spans="1:25" x14ac:dyDescent="0.2">
      <c r="A1352" s="127"/>
      <c r="B1352" s="82" t="str">
        <f t="shared" si="315"/>
        <v/>
      </c>
      <c r="C1352" s="82" t="str">
        <f t="shared" si="316"/>
        <v/>
      </c>
      <c r="D1352" s="127"/>
      <c r="E1352" s="82" t="str">
        <f t="shared" si="320"/>
        <v/>
      </c>
      <c r="F1352" s="82" t="str">
        <f t="shared" si="321"/>
        <v/>
      </c>
      <c r="G1352" s="127"/>
      <c r="H1352" s="75" t="str">
        <f t="shared" si="322"/>
        <v/>
      </c>
      <c r="I1352" s="127"/>
      <c r="J1352" s="75" t="str">
        <f t="shared" si="327"/>
        <v/>
      </c>
      <c r="K1352" s="127"/>
      <c r="L1352" s="31">
        <v>1347</v>
      </c>
      <c r="M1352" s="31">
        <f t="shared" si="328"/>
        <v>450</v>
      </c>
      <c r="N1352" s="31">
        <f t="shared" si="323"/>
        <v>0</v>
      </c>
      <c r="O1352" s="31" t="str">
        <f>IF(LEN(Q1352)=0,"",DEC2HEX(MOD(HEX2DEC(INDEX(Assembler!$D$13:$D$512,M1352))+N1352,65536),4))</f>
        <v/>
      </c>
      <c r="P1352" s="78" t="str">
        <f t="shared" si="324"/>
        <v/>
      </c>
      <c r="Q1352" s="31" t="str">
        <f>INDEX(Assembler!$E$13:$G$512,M1352,N1352+1)</f>
        <v/>
      </c>
      <c r="R1352" s="81"/>
      <c r="S1352" s="31" t="str">
        <f t="shared" si="325"/>
        <v/>
      </c>
      <c r="T1352" s="31">
        <f t="shared" si="314"/>
        <v>1</v>
      </c>
      <c r="U1352" s="31" t="str">
        <f t="shared" si="317"/>
        <v/>
      </c>
      <c r="V1352" s="31" t="str">
        <f t="shared" si="318"/>
        <v/>
      </c>
      <c r="W1352" s="31" t="str">
        <f>IF(LEN(U1352)=0,"",SUM(T$5:T1352))</f>
        <v/>
      </c>
      <c r="X1352" s="31" t="str">
        <f t="shared" si="319"/>
        <v/>
      </c>
      <c r="Y1352" s="31" t="str">
        <f t="shared" si="326"/>
        <v/>
      </c>
    </row>
    <row r="1353" spans="1:25" x14ac:dyDescent="0.2">
      <c r="A1353" s="127"/>
      <c r="B1353" s="82" t="str">
        <f t="shared" si="315"/>
        <v/>
      </c>
      <c r="C1353" s="82" t="str">
        <f t="shared" si="316"/>
        <v/>
      </c>
      <c r="D1353" s="127"/>
      <c r="E1353" s="82" t="str">
        <f t="shared" si="320"/>
        <v/>
      </c>
      <c r="F1353" s="82" t="str">
        <f t="shared" si="321"/>
        <v/>
      </c>
      <c r="G1353" s="127"/>
      <c r="H1353" s="75" t="str">
        <f t="shared" si="322"/>
        <v/>
      </c>
      <c r="I1353" s="127"/>
      <c r="J1353" s="75" t="str">
        <f t="shared" si="327"/>
        <v/>
      </c>
      <c r="K1353" s="127"/>
      <c r="L1353" s="31">
        <v>1348</v>
      </c>
      <c r="M1353" s="31">
        <f t="shared" si="328"/>
        <v>450</v>
      </c>
      <c r="N1353" s="31">
        <f t="shared" si="323"/>
        <v>1</v>
      </c>
      <c r="O1353" s="31" t="str">
        <f>IF(LEN(Q1353)=0,"",DEC2HEX(MOD(HEX2DEC(INDEX(Assembler!$D$13:$D$512,M1353))+N1353,65536),4))</f>
        <v/>
      </c>
      <c r="P1353" s="78" t="str">
        <f t="shared" si="324"/>
        <v/>
      </c>
      <c r="Q1353" s="31" t="str">
        <f>INDEX(Assembler!$E$13:$G$512,M1353,N1353+1)</f>
        <v/>
      </c>
      <c r="R1353" s="81"/>
      <c r="S1353" s="31" t="str">
        <f t="shared" si="325"/>
        <v/>
      </c>
      <c r="T1353" s="31">
        <f t="shared" si="314"/>
        <v>1</v>
      </c>
      <c r="U1353" s="31" t="str">
        <f t="shared" si="317"/>
        <v/>
      </c>
      <c r="V1353" s="31" t="str">
        <f t="shared" si="318"/>
        <v/>
      </c>
      <c r="W1353" s="31" t="str">
        <f>IF(LEN(U1353)=0,"",SUM(T$5:T1353))</f>
        <v/>
      </c>
      <c r="X1353" s="31" t="str">
        <f t="shared" si="319"/>
        <v/>
      </c>
      <c r="Y1353" s="31" t="str">
        <f t="shared" si="326"/>
        <v/>
      </c>
    </row>
    <row r="1354" spans="1:25" x14ac:dyDescent="0.2">
      <c r="A1354" s="127"/>
      <c r="B1354" s="82" t="str">
        <f t="shared" si="315"/>
        <v/>
      </c>
      <c r="C1354" s="82" t="str">
        <f t="shared" si="316"/>
        <v/>
      </c>
      <c r="D1354" s="127"/>
      <c r="E1354" s="82" t="str">
        <f t="shared" si="320"/>
        <v/>
      </c>
      <c r="F1354" s="82" t="str">
        <f t="shared" si="321"/>
        <v/>
      </c>
      <c r="G1354" s="127"/>
      <c r="H1354" s="75" t="str">
        <f t="shared" si="322"/>
        <v/>
      </c>
      <c r="I1354" s="127"/>
      <c r="J1354" s="75" t="str">
        <f t="shared" si="327"/>
        <v/>
      </c>
      <c r="K1354" s="127"/>
      <c r="L1354" s="31">
        <v>1349</v>
      </c>
      <c r="M1354" s="31">
        <f t="shared" si="328"/>
        <v>450</v>
      </c>
      <c r="N1354" s="31">
        <f t="shared" si="323"/>
        <v>2</v>
      </c>
      <c r="O1354" s="31" t="str">
        <f>IF(LEN(Q1354)=0,"",DEC2HEX(MOD(HEX2DEC(INDEX(Assembler!$D$13:$D$512,M1354))+N1354,65536),4))</f>
        <v/>
      </c>
      <c r="P1354" s="78" t="str">
        <f t="shared" si="324"/>
        <v/>
      </c>
      <c r="Q1354" s="31" t="str">
        <f>INDEX(Assembler!$E$13:$G$512,M1354,N1354+1)</f>
        <v/>
      </c>
      <c r="R1354" s="81"/>
      <c r="S1354" s="31" t="str">
        <f t="shared" si="325"/>
        <v/>
      </c>
      <c r="T1354" s="31">
        <f t="shared" si="314"/>
        <v>1</v>
      </c>
      <c r="U1354" s="31" t="str">
        <f t="shared" si="317"/>
        <v/>
      </c>
      <c r="V1354" s="31" t="str">
        <f t="shared" si="318"/>
        <v/>
      </c>
      <c r="W1354" s="31" t="str">
        <f>IF(LEN(U1354)=0,"",SUM(T$5:T1354))</f>
        <v/>
      </c>
      <c r="X1354" s="31" t="str">
        <f t="shared" si="319"/>
        <v/>
      </c>
      <c r="Y1354" s="31" t="str">
        <f t="shared" si="326"/>
        <v/>
      </c>
    </row>
    <row r="1355" spans="1:25" x14ac:dyDescent="0.2">
      <c r="A1355" s="127"/>
      <c r="B1355" s="82" t="str">
        <f t="shared" si="315"/>
        <v/>
      </c>
      <c r="C1355" s="82" t="str">
        <f t="shared" si="316"/>
        <v/>
      </c>
      <c r="D1355" s="127"/>
      <c r="E1355" s="82" t="str">
        <f t="shared" si="320"/>
        <v/>
      </c>
      <c r="F1355" s="82" t="str">
        <f t="shared" si="321"/>
        <v/>
      </c>
      <c r="G1355" s="127"/>
      <c r="H1355" s="75" t="str">
        <f t="shared" si="322"/>
        <v/>
      </c>
      <c r="I1355" s="127"/>
      <c r="J1355" s="75" t="str">
        <f t="shared" si="327"/>
        <v/>
      </c>
      <c r="K1355" s="127"/>
      <c r="L1355" s="31">
        <v>1350</v>
      </c>
      <c r="M1355" s="31">
        <f t="shared" si="328"/>
        <v>451</v>
      </c>
      <c r="N1355" s="31">
        <f t="shared" si="323"/>
        <v>0</v>
      </c>
      <c r="O1355" s="31" t="str">
        <f>IF(LEN(Q1355)=0,"",DEC2HEX(MOD(HEX2DEC(INDEX(Assembler!$D$13:$D$512,M1355))+N1355,65536),4))</f>
        <v/>
      </c>
      <c r="P1355" s="78" t="str">
        <f t="shared" si="324"/>
        <v/>
      </c>
      <c r="Q1355" s="31" t="str">
        <f>INDEX(Assembler!$E$13:$G$512,M1355,N1355+1)</f>
        <v/>
      </c>
      <c r="R1355" s="81"/>
      <c r="S1355" s="31" t="str">
        <f t="shared" si="325"/>
        <v/>
      </c>
      <c r="T1355" s="31">
        <f t="shared" si="314"/>
        <v>1</v>
      </c>
      <c r="U1355" s="31" t="str">
        <f t="shared" si="317"/>
        <v/>
      </c>
      <c r="V1355" s="31" t="str">
        <f t="shared" si="318"/>
        <v/>
      </c>
      <c r="W1355" s="31" t="str">
        <f>IF(LEN(U1355)=0,"",SUM(T$5:T1355))</f>
        <v/>
      </c>
      <c r="X1355" s="31" t="str">
        <f t="shared" si="319"/>
        <v/>
      </c>
      <c r="Y1355" s="31" t="str">
        <f t="shared" si="326"/>
        <v/>
      </c>
    </row>
    <row r="1356" spans="1:25" x14ac:dyDescent="0.2">
      <c r="A1356" s="127"/>
      <c r="B1356" s="82" t="str">
        <f t="shared" si="315"/>
        <v/>
      </c>
      <c r="C1356" s="82" t="str">
        <f t="shared" si="316"/>
        <v/>
      </c>
      <c r="D1356" s="127"/>
      <c r="E1356" s="82" t="str">
        <f t="shared" si="320"/>
        <v/>
      </c>
      <c r="F1356" s="82" t="str">
        <f t="shared" si="321"/>
        <v/>
      </c>
      <c r="G1356" s="127"/>
      <c r="H1356" s="75" t="str">
        <f t="shared" si="322"/>
        <v/>
      </c>
      <c r="I1356" s="127"/>
      <c r="J1356" s="75" t="str">
        <f t="shared" si="327"/>
        <v/>
      </c>
      <c r="K1356" s="127"/>
      <c r="L1356" s="31">
        <v>1351</v>
      </c>
      <c r="M1356" s="31">
        <f t="shared" si="328"/>
        <v>451</v>
      </c>
      <c r="N1356" s="31">
        <f t="shared" si="323"/>
        <v>1</v>
      </c>
      <c r="O1356" s="31" t="str">
        <f>IF(LEN(Q1356)=0,"",DEC2HEX(MOD(HEX2DEC(INDEX(Assembler!$D$13:$D$512,M1356))+N1356,65536),4))</f>
        <v/>
      </c>
      <c r="P1356" s="78" t="str">
        <f t="shared" si="324"/>
        <v/>
      </c>
      <c r="Q1356" s="31" t="str">
        <f>INDEX(Assembler!$E$13:$G$512,M1356,N1356+1)</f>
        <v/>
      </c>
      <c r="R1356" s="81"/>
      <c r="S1356" s="31" t="str">
        <f t="shared" si="325"/>
        <v/>
      </c>
      <c r="T1356" s="31">
        <f t="shared" si="314"/>
        <v>1</v>
      </c>
      <c r="U1356" s="31" t="str">
        <f t="shared" si="317"/>
        <v/>
      </c>
      <c r="V1356" s="31" t="str">
        <f t="shared" si="318"/>
        <v/>
      </c>
      <c r="W1356" s="31" t="str">
        <f>IF(LEN(U1356)=0,"",SUM(T$5:T1356))</f>
        <v/>
      </c>
      <c r="X1356" s="31" t="str">
        <f t="shared" si="319"/>
        <v/>
      </c>
      <c r="Y1356" s="31" t="str">
        <f t="shared" si="326"/>
        <v/>
      </c>
    </row>
    <row r="1357" spans="1:25" x14ac:dyDescent="0.2">
      <c r="A1357" s="127"/>
      <c r="B1357" s="82" t="str">
        <f t="shared" si="315"/>
        <v/>
      </c>
      <c r="C1357" s="82" t="str">
        <f t="shared" si="316"/>
        <v/>
      </c>
      <c r="D1357" s="127"/>
      <c r="E1357" s="82" t="str">
        <f t="shared" si="320"/>
        <v/>
      </c>
      <c r="F1357" s="82" t="str">
        <f t="shared" si="321"/>
        <v/>
      </c>
      <c r="G1357" s="127"/>
      <c r="H1357" s="75" t="str">
        <f t="shared" si="322"/>
        <v/>
      </c>
      <c r="I1357" s="127"/>
      <c r="J1357" s="75" t="str">
        <f t="shared" si="327"/>
        <v/>
      </c>
      <c r="K1357" s="127"/>
      <c r="L1357" s="31">
        <v>1352</v>
      </c>
      <c r="M1357" s="31">
        <f t="shared" si="328"/>
        <v>451</v>
      </c>
      <c r="N1357" s="31">
        <f t="shared" si="323"/>
        <v>2</v>
      </c>
      <c r="O1357" s="31" t="str">
        <f>IF(LEN(Q1357)=0,"",DEC2HEX(MOD(HEX2DEC(INDEX(Assembler!$D$13:$D$512,M1357))+N1357,65536),4))</f>
        <v/>
      </c>
      <c r="P1357" s="78" t="str">
        <f t="shared" si="324"/>
        <v/>
      </c>
      <c r="Q1357" s="31" t="str">
        <f>INDEX(Assembler!$E$13:$G$512,M1357,N1357+1)</f>
        <v/>
      </c>
      <c r="R1357" s="81"/>
      <c r="S1357" s="31" t="str">
        <f t="shared" si="325"/>
        <v/>
      </c>
      <c r="T1357" s="31">
        <f t="shared" si="314"/>
        <v>1</v>
      </c>
      <c r="U1357" s="31" t="str">
        <f t="shared" si="317"/>
        <v/>
      </c>
      <c r="V1357" s="31" t="str">
        <f t="shared" si="318"/>
        <v/>
      </c>
      <c r="W1357" s="31" t="str">
        <f>IF(LEN(U1357)=0,"",SUM(T$5:T1357))</f>
        <v/>
      </c>
      <c r="X1357" s="31" t="str">
        <f t="shared" si="319"/>
        <v/>
      </c>
      <c r="Y1357" s="31" t="str">
        <f t="shared" si="326"/>
        <v/>
      </c>
    </row>
    <row r="1358" spans="1:25" x14ac:dyDescent="0.2">
      <c r="A1358" s="127"/>
      <c r="B1358" s="82" t="str">
        <f t="shared" si="315"/>
        <v/>
      </c>
      <c r="C1358" s="82" t="str">
        <f t="shared" si="316"/>
        <v/>
      </c>
      <c r="D1358" s="127"/>
      <c r="E1358" s="82" t="str">
        <f t="shared" si="320"/>
        <v/>
      </c>
      <c r="F1358" s="82" t="str">
        <f t="shared" si="321"/>
        <v/>
      </c>
      <c r="G1358" s="127"/>
      <c r="H1358" s="75" t="str">
        <f t="shared" si="322"/>
        <v/>
      </c>
      <c r="I1358" s="127"/>
      <c r="J1358" s="75" t="str">
        <f t="shared" si="327"/>
        <v/>
      </c>
      <c r="K1358" s="127"/>
      <c r="L1358" s="31">
        <v>1353</v>
      </c>
      <c r="M1358" s="31">
        <f t="shared" si="328"/>
        <v>452</v>
      </c>
      <c r="N1358" s="31">
        <f t="shared" si="323"/>
        <v>0</v>
      </c>
      <c r="O1358" s="31" t="str">
        <f>IF(LEN(Q1358)=0,"",DEC2HEX(MOD(HEX2DEC(INDEX(Assembler!$D$13:$D$512,M1358))+N1358,65536),4))</f>
        <v/>
      </c>
      <c r="P1358" s="78" t="str">
        <f t="shared" si="324"/>
        <v/>
      </c>
      <c r="Q1358" s="31" t="str">
        <f>INDEX(Assembler!$E$13:$G$512,M1358,N1358+1)</f>
        <v/>
      </c>
      <c r="R1358" s="81"/>
      <c r="S1358" s="31" t="str">
        <f t="shared" si="325"/>
        <v/>
      </c>
      <c r="T1358" s="31">
        <f t="shared" si="314"/>
        <v>1</v>
      </c>
      <c r="U1358" s="31" t="str">
        <f t="shared" si="317"/>
        <v/>
      </c>
      <c r="V1358" s="31" t="str">
        <f t="shared" si="318"/>
        <v/>
      </c>
      <c r="W1358" s="31" t="str">
        <f>IF(LEN(U1358)=0,"",SUM(T$5:T1358))</f>
        <v/>
      </c>
      <c r="X1358" s="31" t="str">
        <f t="shared" si="319"/>
        <v/>
      </c>
      <c r="Y1358" s="31" t="str">
        <f t="shared" si="326"/>
        <v/>
      </c>
    </row>
    <row r="1359" spans="1:25" x14ac:dyDescent="0.2">
      <c r="A1359" s="127"/>
      <c r="B1359" s="82" t="str">
        <f t="shared" si="315"/>
        <v/>
      </c>
      <c r="C1359" s="82" t="str">
        <f t="shared" si="316"/>
        <v/>
      </c>
      <c r="D1359" s="127"/>
      <c r="E1359" s="82" t="str">
        <f t="shared" si="320"/>
        <v/>
      </c>
      <c r="F1359" s="82" t="str">
        <f t="shared" si="321"/>
        <v/>
      </c>
      <c r="G1359" s="127"/>
      <c r="H1359" s="75" t="str">
        <f t="shared" si="322"/>
        <v/>
      </c>
      <c r="I1359" s="127"/>
      <c r="J1359" s="75" t="str">
        <f t="shared" si="327"/>
        <v/>
      </c>
      <c r="K1359" s="127"/>
      <c r="L1359" s="31">
        <v>1354</v>
      </c>
      <c r="M1359" s="31">
        <f t="shared" si="328"/>
        <v>452</v>
      </c>
      <c r="N1359" s="31">
        <f t="shared" si="323"/>
        <v>1</v>
      </c>
      <c r="O1359" s="31" t="str">
        <f>IF(LEN(Q1359)=0,"",DEC2HEX(MOD(HEX2DEC(INDEX(Assembler!$D$13:$D$512,M1359))+N1359,65536),4))</f>
        <v/>
      </c>
      <c r="P1359" s="78" t="str">
        <f t="shared" si="324"/>
        <v/>
      </c>
      <c r="Q1359" s="31" t="str">
        <f>INDEX(Assembler!$E$13:$G$512,M1359,N1359+1)</f>
        <v/>
      </c>
      <c r="R1359" s="81"/>
      <c r="S1359" s="31" t="str">
        <f t="shared" si="325"/>
        <v/>
      </c>
      <c r="T1359" s="31">
        <f t="shared" si="314"/>
        <v>1</v>
      </c>
      <c r="U1359" s="31" t="str">
        <f t="shared" si="317"/>
        <v/>
      </c>
      <c r="V1359" s="31" t="str">
        <f t="shared" si="318"/>
        <v/>
      </c>
      <c r="W1359" s="31" t="str">
        <f>IF(LEN(U1359)=0,"",SUM(T$5:T1359))</f>
        <v/>
      </c>
      <c r="X1359" s="31" t="str">
        <f t="shared" si="319"/>
        <v/>
      </c>
      <c r="Y1359" s="31" t="str">
        <f t="shared" si="326"/>
        <v/>
      </c>
    </row>
    <row r="1360" spans="1:25" x14ac:dyDescent="0.2">
      <c r="A1360" s="127"/>
      <c r="B1360" s="82" t="str">
        <f t="shared" si="315"/>
        <v/>
      </c>
      <c r="C1360" s="82" t="str">
        <f t="shared" si="316"/>
        <v/>
      </c>
      <c r="D1360" s="127"/>
      <c r="E1360" s="82" t="str">
        <f t="shared" si="320"/>
        <v/>
      </c>
      <c r="F1360" s="82" t="str">
        <f t="shared" si="321"/>
        <v/>
      </c>
      <c r="G1360" s="127"/>
      <c r="H1360" s="75" t="str">
        <f t="shared" si="322"/>
        <v/>
      </c>
      <c r="I1360" s="127"/>
      <c r="J1360" s="75" t="str">
        <f t="shared" si="327"/>
        <v/>
      </c>
      <c r="K1360" s="127"/>
      <c r="L1360" s="31">
        <v>1355</v>
      </c>
      <c r="M1360" s="31">
        <f t="shared" si="328"/>
        <v>452</v>
      </c>
      <c r="N1360" s="31">
        <f t="shared" si="323"/>
        <v>2</v>
      </c>
      <c r="O1360" s="31" t="str">
        <f>IF(LEN(Q1360)=0,"",DEC2HEX(MOD(HEX2DEC(INDEX(Assembler!$D$13:$D$512,M1360))+N1360,65536),4))</f>
        <v/>
      </c>
      <c r="P1360" s="78" t="str">
        <f t="shared" si="324"/>
        <v/>
      </c>
      <c r="Q1360" s="31" t="str">
        <f>INDEX(Assembler!$E$13:$G$512,M1360,N1360+1)</f>
        <v/>
      </c>
      <c r="R1360" s="81"/>
      <c r="S1360" s="31" t="str">
        <f t="shared" si="325"/>
        <v/>
      </c>
      <c r="T1360" s="31">
        <f t="shared" si="314"/>
        <v>1</v>
      </c>
      <c r="U1360" s="31" t="str">
        <f t="shared" si="317"/>
        <v/>
      </c>
      <c r="V1360" s="31" t="str">
        <f t="shared" si="318"/>
        <v/>
      </c>
      <c r="W1360" s="31" t="str">
        <f>IF(LEN(U1360)=0,"",SUM(T$5:T1360))</f>
        <v/>
      </c>
      <c r="X1360" s="31" t="str">
        <f t="shared" si="319"/>
        <v/>
      </c>
      <c r="Y1360" s="31" t="str">
        <f t="shared" si="326"/>
        <v/>
      </c>
    </row>
    <row r="1361" spans="1:25" x14ac:dyDescent="0.2">
      <c r="A1361" s="127"/>
      <c r="B1361" s="82" t="str">
        <f t="shared" si="315"/>
        <v/>
      </c>
      <c r="C1361" s="82" t="str">
        <f t="shared" si="316"/>
        <v/>
      </c>
      <c r="D1361" s="127"/>
      <c r="E1361" s="82" t="str">
        <f t="shared" si="320"/>
        <v/>
      </c>
      <c r="F1361" s="82" t="str">
        <f t="shared" si="321"/>
        <v/>
      </c>
      <c r="G1361" s="127"/>
      <c r="H1361" s="75" t="str">
        <f t="shared" si="322"/>
        <v/>
      </c>
      <c r="I1361" s="127"/>
      <c r="J1361" s="75" t="str">
        <f t="shared" si="327"/>
        <v/>
      </c>
      <c r="K1361" s="127"/>
      <c r="L1361" s="31">
        <v>1356</v>
      </c>
      <c r="M1361" s="31">
        <f t="shared" si="328"/>
        <v>453</v>
      </c>
      <c r="N1361" s="31">
        <f t="shared" si="323"/>
        <v>0</v>
      </c>
      <c r="O1361" s="31" t="str">
        <f>IF(LEN(Q1361)=0,"",DEC2HEX(MOD(HEX2DEC(INDEX(Assembler!$D$13:$D$512,M1361))+N1361,65536),4))</f>
        <v/>
      </c>
      <c r="P1361" s="78" t="str">
        <f t="shared" si="324"/>
        <v/>
      </c>
      <c r="Q1361" s="31" t="str">
        <f>INDEX(Assembler!$E$13:$G$512,M1361,N1361+1)</f>
        <v/>
      </c>
      <c r="R1361" s="81"/>
      <c r="S1361" s="31" t="str">
        <f t="shared" si="325"/>
        <v/>
      </c>
      <c r="T1361" s="31">
        <f t="shared" si="314"/>
        <v>1</v>
      </c>
      <c r="U1361" s="31" t="str">
        <f t="shared" si="317"/>
        <v/>
      </c>
      <c r="V1361" s="31" t="str">
        <f t="shared" si="318"/>
        <v/>
      </c>
      <c r="W1361" s="31" t="str">
        <f>IF(LEN(U1361)=0,"",SUM(T$5:T1361))</f>
        <v/>
      </c>
      <c r="X1361" s="31" t="str">
        <f t="shared" si="319"/>
        <v/>
      </c>
      <c r="Y1361" s="31" t="str">
        <f t="shared" si="326"/>
        <v/>
      </c>
    </row>
    <row r="1362" spans="1:25" x14ac:dyDescent="0.2">
      <c r="A1362" s="127"/>
      <c r="B1362" s="82" t="str">
        <f t="shared" si="315"/>
        <v/>
      </c>
      <c r="C1362" s="82" t="str">
        <f t="shared" si="316"/>
        <v/>
      </c>
      <c r="D1362" s="127"/>
      <c r="E1362" s="82" t="str">
        <f t="shared" si="320"/>
        <v/>
      </c>
      <c r="F1362" s="82" t="str">
        <f t="shared" si="321"/>
        <v/>
      </c>
      <c r="G1362" s="127"/>
      <c r="H1362" s="75" t="str">
        <f t="shared" si="322"/>
        <v/>
      </c>
      <c r="I1362" s="127"/>
      <c r="J1362" s="75" t="str">
        <f t="shared" si="327"/>
        <v/>
      </c>
      <c r="K1362" s="127"/>
      <c r="L1362" s="31">
        <v>1357</v>
      </c>
      <c r="M1362" s="31">
        <f t="shared" si="328"/>
        <v>453</v>
      </c>
      <c r="N1362" s="31">
        <f t="shared" si="323"/>
        <v>1</v>
      </c>
      <c r="O1362" s="31" t="str">
        <f>IF(LEN(Q1362)=0,"",DEC2HEX(MOD(HEX2DEC(INDEX(Assembler!$D$13:$D$512,M1362))+N1362,65536),4))</f>
        <v/>
      </c>
      <c r="P1362" s="78" t="str">
        <f t="shared" si="324"/>
        <v/>
      </c>
      <c r="Q1362" s="31" t="str">
        <f>INDEX(Assembler!$E$13:$G$512,M1362,N1362+1)</f>
        <v/>
      </c>
      <c r="R1362" s="81"/>
      <c r="S1362" s="31" t="str">
        <f t="shared" si="325"/>
        <v/>
      </c>
      <c r="T1362" s="31">
        <f t="shared" ref="T1362:T1425" si="329">IF(LEN(S1362)=0,1,IF(S1362-1=S1361,IF(L1362&lt;16,0,IF(SUM(T1347:T1361)=0,1,0)),1))</f>
        <v>1</v>
      </c>
      <c r="U1362" s="31" t="str">
        <f t="shared" si="317"/>
        <v/>
      </c>
      <c r="V1362" s="31" t="str">
        <f t="shared" si="318"/>
        <v/>
      </c>
      <c r="W1362" s="31" t="str">
        <f>IF(LEN(U1362)=0,"",SUM(T$5:T1362))</f>
        <v/>
      </c>
      <c r="X1362" s="31" t="str">
        <f t="shared" si="319"/>
        <v/>
      </c>
      <c r="Y1362" s="31" t="str">
        <f t="shared" si="326"/>
        <v/>
      </c>
    </row>
    <row r="1363" spans="1:25" x14ac:dyDescent="0.2">
      <c r="A1363" s="127"/>
      <c r="B1363" s="82" t="str">
        <f t="shared" si="315"/>
        <v/>
      </c>
      <c r="C1363" s="82" t="str">
        <f t="shared" si="316"/>
        <v/>
      </c>
      <c r="D1363" s="127"/>
      <c r="E1363" s="82" t="str">
        <f t="shared" si="320"/>
        <v/>
      </c>
      <c r="F1363" s="82" t="str">
        <f t="shared" si="321"/>
        <v/>
      </c>
      <c r="G1363" s="127"/>
      <c r="H1363" s="75" t="str">
        <f t="shared" si="322"/>
        <v/>
      </c>
      <c r="I1363" s="127"/>
      <c r="J1363" s="75" t="str">
        <f t="shared" si="327"/>
        <v/>
      </c>
      <c r="K1363" s="127"/>
      <c r="L1363" s="31">
        <v>1358</v>
      </c>
      <c r="M1363" s="31">
        <f t="shared" si="328"/>
        <v>453</v>
      </c>
      <c r="N1363" s="31">
        <f t="shared" si="323"/>
        <v>2</v>
      </c>
      <c r="O1363" s="31" t="str">
        <f>IF(LEN(Q1363)=0,"",DEC2HEX(MOD(HEX2DEC(INDEX(Assembler!$D$13:$D$512,M1363))+N1363,65536),4))</f>
        <v/>
      </c>
      <c r="P1363" s="78" t="str">
        <f t="shared" si="324"/>
        <v/>
      </c>
      <c r="Q1363" s="31" t="str">
        <f>INDEX(Assembler!$E$13:$G$512,M1363,N1363+1)</f>
        <v/>
      </c>
      <c r="R1363" s="81"/>
      <c r="S1363" s="31" t="str">
        <f t="shared" si="325"/>
        <v/>
      </c>
      <c r="T1363" s="31">
        <f t="shared" si="329"/>
        <v>1</v>
      </c>
      <c r="U1363" s="31" t="str">
        <f t="shared" si="317"/>
        <v/>
      </c>
      <c r="V1363" s="31" t="str">
        <f t="shared" si="318"/>
        <v/>
      </c>
      <c r="W1363" s="31" t="str">
        <f>IF(LEN(U1363)=0,"",SUM(T$5:T1363))</f>
        <v/>
      </c>
      <c r="X1363" s="31" t="str">
        <f t="shared" si="319"/>
        <v/>
      </c>
      <c r="Y1363" s="31" t="str">
        <f t="shared" si="326"/>
        <v/>
      </c>
    </row>
    <row r="1364" spans="1:25" x14ac:dyDescent="0.2">
      <c r="A1364" s="127"/>
      <c r="B1364" s="82" t="str">
        <f t="shared" si="315"/>
        <v/>
      </c>
      <c r="C1364" s="82" t="str">
        <f t="shared" si="316"/>
        <v/>
      </c>
      <c r="D1364" s="127"/>
      <c r="E1364" s="82" t="str">
        <f t="shared" si="320"/>
        <v/>
      </c>
      <c r="F1364" s="82" t="str">
        <f t="shared" si="321"/>
        <v/>
      </c>
      <c r="G1364" s="127"/>
      <c r="H1364" s="75" t="str">
        <f t="shared" si="322"/>
        <v/>
      </c>
      <c r="I1364" s="127"/>
      <c r="J1364" s="75" t="str">
        <f t="shared" si="327"/>
        <v/>
      </c>
      <c r="K1364" s="127"/>
      <c r="L1364" s="31">
        <v>1359</v>
      </c>
      <c r="M1364" s="31">
        <f t="shared" si="328"/>
        <v>454</v>
      </c>
      <c r="N1364" s="31">
        <f t="shared" si="323"/>
        <v>0</v>
      </c>
      <c r="O1364" s="31" t="str">
        <f>IF(LEN(Q1364)=0,"",DEC2HEX(MOD(HEX2DEC(INDEX(Assembler!$D$13:$D$512,M1364))+N1364,65536),4))</f>
        <v/>
      </c>
      <c r="P1364" s="78" t="str">
        <f t="shared" si="324"/>
        <v/>
      </c>
      <c r="Q1364" s="31" t="str">
        <f>INDEX(Assembler!$E$13:$G$512,M1364,N1364+1)</f>
        <v/>
      </c>
      <c r="R1364" s="81"/>
      <c r="S1364" s="31" t="str">
        <f t="shared" si="325"/>
        <v/>
      </c>
      <c r="T1364" s="31">
        <f t="shared" si="329"/>
        <v>1</v>
      </c>
      <c r="U1364" s="31" t="str">
        <f t="shared" si="317"/>
        <v/>
      </c>
      <c r="V1364" s="31" t="str">
        <f t="shared" si="318"/>
        <v/>
      </c>
      <c r="W1364" s="31" t="str">
        <f>IF(LEN(U1364)=0,"",SUM(T$5:T1364))</f>
        <v/>
      </c>
      <c r="X1364" s="31" t="str">
        <f t="shared" si="319"/>
        <v/>
      </c>
      <c r="Y1364" s="31" t="str">
        <f t="shared" si="326"/>
        <v/>
      </c>
    </row>
    <row r="1365" spans="1:25" x14ac:dyDescent="0.2">
      <c r="A1365" s="127"/>
      <c r="B1365" s="82" t="str">
        <f t="shared" si="315"/>
        <v/>
      </c>
      <c r="C1365" s="82" t="str">
        <f t="shared" si="316"/>
        <v/>
      </c>
      <c r="D1365" s="127"/>
      <c r="E1365" s="82" t="str">
        <f t="shared" si="320"/>
        <v/>
      </c>
      <c r="F1365" s="82" t="str">
        <f t="shared" si="321"/>
        <v/>
      </c>
      <c r="G1365" s="127"/>
      <c r="H1365" s="75" t="str">
        <f t="shared" si="322"/>
        <v/>
      </c>
      <c r="I1365" s="127"/>
      <c r="J1365" s="75" t="str">
        <f t="shared" si="327"/>
        <v/>
      </c>
      <c r="K1365" s="127"/>
      <c r="L1365" s="31">
        <v>1360</v>
      </c>
      <c r="M1365" s="31">
        <f t="shared" si="328"/>
        <v>454</v>
      </c>
      <c r="N1365" s="31">
        <f t="shared" si="323"/>
        <v>1</v>
      </c>
      <c r="O1365" s="31" t="str">
        <f>IF(LEN(Q1365)=0,"",DEC2HEX(MOD(HEX2DEC(INDEX(Assembler!$D$13:$D$512,M1365))+N1365,65536),4))</f>
        <v/>
      </c>
      <c r="P1365" s="78" t="str">
        <f t="shared" si="324"/>
        <v/>
      </c>
      <c r="Q1365" s="31" t="str">
        <f>INDEX(Assembler!$E$13:$G$512,M1365,N1365+1)</f>
        <v/>
      </c>
      <c r="R1365" s="81"/>
      <c r="S1365" s="31" t="str">
        <f t="shared" si="325"/>
        <v/>
      </c>
      <c r="T1365" s="31">
        <f t="shared" si="329"/>
        <v>1</v>
      </c>
      <c r="U1365" s="31" t="str">
        <f t="shared" si="317"/>
        <v/>
      </c>
      <c r="V1365" s="31" t="str">
        <f t="shared" si="318"/>
        <v/>
      </c>
      <c r="W1365" s="31" t="str">
        <f>IF(LEN(U1365)=0,"",SUM(T$5:T1365))</f>
        <v/>
      </c>
      <c r="X1365" s="31" t="str">
        <f t="shared" si="319"/>
        <v/>
      </c>
      <c r="Y1365" s="31" t="str">
        <f t="shared" si="326"/>
        <v/>
      </c>
    </row>
    <row r="1366" spans="1:25" x14ac:dyDescent="0.2">
      <c r="A1366" s="127"/>
      <c r="B1366" s="82" t="str">
        <f t="shared" si="315"/>
        <v/>
      </c>
      <c r="C1366" s="82" t="str">
        <f t="shared" si="316"/>
        <v/>
      </c>
      <c r="D1366" s="127"/>
      <c r="E1366" s="82" t="str">
        <f t="shared" si="320"/>
        <v/>
      </c>
      <c r="F1366" s="82" t="str">
        <f t="shared" si="321"/>
        <v/>
      </c>
      <c r="G1366" s="127"/>
      <c r="H1366" s="75" t="str">
        <f t="shared" si="322"/>
        <v/>
      </c>
      <c r="I1366" s="127"/>
      <c r="J1366" s="75" t="str">
        <f t="shared" si="327"/>
        <v/>
      </c>
      <c r="K1366" s="127"/>
      <c r="L1366" s="31">
        <v>1361</v>
      </c>
      <c r="M1366" s="31">
        <f t="shared" si="328"/>
        <v>454</v>
      </c>
      <c r="N1366" s="31">
        <f t="shared" si="323"/>
        <v>2</v>
      </c>
      <c r="O1366" s="31" t="str">
        <f>IF(LEN(Q1366)=0,"",DEC2HEX(MOD(HEX2DEC(INDEX(Assembler!$D$13:$D$512,M1366))+N1366,65536),4))</f>
        <v/>
      </c>
      <c r="P1366" s="78" t="str">
        <f t="shared" si="324"/>
        <v/>
      </c>
      <c r="Q1366" s="31" t="str">
        <f>INDEX(Assembler!$E$13:$G$512,M1366,N1366+1)</f>
        <v/>
      </c>
      <c r="R1366" s="81"/>
      <c r="S1366" s="31" t="str">
        <f t="shared" si="325"/>
        <v/>
      </c>
      <c r="T1366" s="31">
        <f t="shared" si="329"/>
        <v>1</v>
      </c>
      <c r="U1366" s="31" t="str">
        <f t="shared" si="317"/>
        <v/>
      </c>
      <c r="V1366" s="31" t="str">
        <f t="shared" si="318"/>
        <v/>
      </c>
      <c r="W1366" s="31" t="str">
        <f>IF(LEN(U1366)=0,"",SUM(T$5:T1366))</f>
        <v/>
      </c>
      <c r="X1366" s="31" t="str">
        <f t="shared" si="319"/>
        <v/>
      </c>
      <c r="Y1366" s="31" t="str">
        <f t="shared" si="326"/>
        <v/>
      </c>
    </row>
    <row r="1367" spans="1:25" x14ac:dyDescent="0.2">
      <c r="A1367" s="127"/>
      <c r="B1367" s="82" t="str">
        <f t="shared" si="315"/>
        <v/>
      </c>
      <c r="C1367" s="82" t="str">
        <f t="shared" si="316"/>
        <v/>
      </c>
      <c r="D1367" s="127"/>
      <c r="E1367" s="82" t="str">
        <f t="shared" si="320"/>
        <v/>
      </c>
      <c r="F1367" s="82" t="str">
        <f t="shared" si="321"/>
        <v/>
      </c>
      <c r="G1367" s="127"/>
      <c r="H1367" s="75" t="str">
        <f t="shared" si="322"/>
        <v/>
      </c>
      <c r="I1367" s="127"/>
      <c r="J1367" s="75" t="str">
        <f t="shared" si="327"/>
        <v/>
      </c>
      <c r="K1367" s="127"/>
      <c r="L1367" s="31">
        <v>1362</v>
      </c>
      <c r="M1367" s="31">
        <f t="shared" si="328"/>
        <v>455</v>
      </c>
      <c r="N1367" s="31">
        <f t="shared" si="323"/>
        <v>0</v>
      </c>
      <c r="O1367" s="31" t="str">
        <f>IF(LEN(Q1367)=0,"",DEC2HEX(MOD(HEX2DEC(INDEX(Assembler!$D$13:$D$512,M1367))+N1367,65536),4))</f>
        <v/>
      </c>
      <c r="P1367" s="78" t="str">
        <f t="shared" si="324"/>
        <v/>
      </c>
      <c r="Q1367" s="31" t="str">
        <f>INDEX(Assembler!$E$13:$G$512,M1367,N1367+1)</f>
        <v/>
      </c>
      <c r="R1367" s="81"/>
      <c r="S1367" s="31" t="str">
        <f t="shared" si="325"/>
        <v/>
      </c>
      <c r="T1367" s="31">
        <f t="shared" si="329"/>
        <v>1</v>
      </c>
      <c r="U1367" s="31" t="str">
        <f t="shared" si="317"/>
        <v/>
      </c>
      <c r="V1367" s="31" t="str">
        <f t="shared" si="318"/>
        <v/>
      </c>
      <c r="W1367" s="31" t="str">
        <f>IF(LEN(U1367)=0,"",SUM(T$5:T1367))</f>
        <v/>
      </c>
      <c r="X1367" s="31" t="str">
        <f t="shared" si="319"/>
        <v/>
      </c>
      <c r="Y1367" s="31" t="str">
        <f t="shared" si="326"/>
        <v/>
      </c>
    </row>
    <row r="1368" spans="1:25" x14ac:dyDescent="0.2">
      <c r="A1368" s="127"/>
      <c r="B1368" s="82" t="str">
        <f t="shared" si="315"/>
        <v/>
      </c>
      <c r="C1368" s="82" t="str">
        <f t="shared" si="316"/>
        <v/>
      </c>
      <c r="D1368" s="127"/>
      <c r="E1368" s="82" t="str">
        <f t="shared" si="320"/>
        <v/>
      </c>
      <c r="F1368" s="82" t="str">
        <f t="shared" si="321"/>
        <v/>
      </c>
      <c r="G1368" s="127"/>
      <c r="H1368" s="75" t="str">
        <f t="shared" si="322"/>
        <v/>
      </c>
      <c r="I1368" s="127"/>
      <c r="J1368" s="75" t="str">
        <f t="shared" si="327"/>
        <v/>
      </c>
      <c r="K1368" s="127"/>
      <c r="L1368" s="31">
        <v>1363</v>
      </c>
      <c r="M1368" s="31">
        <f t="shared" si="328"/>
        <v>455</v>
      </c>
      <c r="N1368" s="31">
        <f t="shared" si="323"/>
        <v>1</v>
      </c>
      <c r="O1368" s="31" t="str">
        <f>IF(LEN(Q1368)=0,"",DEC2HEX(MOD(HEX2DEC(INDEX(Assembler!$D$13:$D$512,M1368))+N1368,65536),4))</f>
        <v/>
      </c>
      <c r="P1368" s="78" t="str">
        <f t="shared" si="324"/>
        <v/>
      </c>
      <c r="Q1368" s="31" t="str">
        <f>INDEX(Assembler!$E$13:$G$512,M1368,N1368+1)</f>
        <v/>
      </c>
      <c r="R1368" s="81"/>
      <c r="S1368" s="31" t="str">
        <f t="shared" si="325"/>
        <v/>
      </c>
      <c r="T1368" s="31">
        <f t="shared" si="329"/>
        <v>1</v>
      </c>
      <c r="U1368" s="31" t="str">
        <f t="shared" si="317"/>
        <v/>
      </c>
      <c r="V1368" s="31" t="str">
        <f t="shared" si="318"/>
        <v/>
      </c>
      <c r="W1368" s="31" t="str">
        <f>IF(LEN(U1368)=0,"",SUM(T$5:T1368))</f>
        <v/>
      </c>
      <c r="X1368" s="31" t="str">
        <f t="shared" si="319"/>
        <v/>
      </c>
      <c r="Y1368" s="31" t="str">
        <f t="shared" si="326"/>
        <v/>
      </c>
    </row>
    <row r="1369" spans="1:25" x14ac:dyDescent="0.2">
      <c r="A1369" s="127"/>
      <c r="B1369" s="82" t="str">
        <f t="shared" si="315"/>
        <v/>
      </c>
      <c r="C1369" s="82" t="str">
        <f t="shared" si="316"/>
        <v/>
      </c>
      <c r="D1369" s="127"/>
      <c r="E1369" s="82" t="str">
        <f t="shared" si="320"/>
        <v/>
      </c>
      <c r="F1369" s="82" t="str">
        <f t="shared" si="321"/>
        <v/>
      </c>
      <c r="G1369" s="127"/>
      <c r="H1369" s="75" t="str">
        <f t="shared" si="322"/>
        <v/>
      </c>
      <c r="I1369" s="127"/>
      <c r="J1369" s="75" t="str">
        <f t="shared" si="327"/>
        <v/>
      </c>
      <c r="K1369" s="127"/>
      <c r="L1369" s="31">
        <v>1364</v>
      </c>
      <c r="M1369" s="31">
        <f t="shared" si="328"/>
        <v>455</v>
      </c>
      <c r="N1369" s="31">
        <f t="shared" si="323"/>
        <v>2</v>
      </c>
      <c r="O1369" s="31" t="str">
        <f>IF(LEN(Q1369)=0,"",DEC2HEX(MOD(HEX2DEC(INDEX(Assembler!$D$13:$D$512,M1369))+N1369,65536),4))</f>
        <v/>
      </c>
      <c r="P1369" s="78" t="str">
        <f t="shared" si="324"/>
        <v/>
      </c>
      <c r="Q1369" s="31" t="str">
        <f>INDEX(Assembler!$E$13:$G$512,M1369,N1369+1)</f>
        <v/>
      </c>
      <c r="R1369" s="81"/>
      <c r="S1369" s="31" t="str">
        <f t="shared" si="325"/>
        <v/>
      </c>
      <c r="T1369" s="31">
        <f t="shared" si="329"/>
        <v>1</v>
      </c>
      <c r="U1369" s="31" t="str">
        <f t="shared" si="317"/>
        <v/>
      </c>
      <c r="V1369" s="31" t="str">
        <f t="shared" si="318"/>
        <v/>
      </c>
      <c r="W1369" s="31" t="str">
        <f>IF(LEN(U1369)=0,"",SUM(T$5:T1369))</f>
        <v/>
      </c>
      <c r="X1369" s="31" t="str">
        <f t="shared" si="319"/>
        <v/>
      </c>
      <c r="Y1369" s="31" t="str">
        <f t="shared" si="326"/>
        <v/>
      </c>
    </row>
    <row r="1370" spans="1:25" x14ac:dyDescent="0.2">
      <c r="A1370" s="127"/>
      <c r="B1370" s="82" t="str">
        <f t="shared" si="315"/>
        <v/>
      </c>
      <c r="C1370" s="82" t="str">
        <f t="shared" si="316"/>
        <v/>
      </c>
      <c r="D1370" s="127"/>
      <c r="E1370" s="82" t="str">
        <f t="shared" si="320"/>
        <v/>
      </c>
      <c r="F1370" s="82" t="str">
        <f t="shared" si="321"/>
        <v/>
      </c>
      <c r="G1370" s="127"/>
      <c r="H1370" s="75" t="str">
        <f t="shared" si="322"/>
        <v/>
      </c>
      <c r="I1370" s="127"/>
      <c r="J1370" s="75" t="str">
        <f t="shared" si="327"/>
        <v/>
      </c>
      <c r="K1370" s="127"/>
      <c r="L1370" s="31">
        <v>1365</v>
      </c>
      <c r="M1370" s="31">
        <f t="shared" si="328"/>
        <v>456</v>
      </c>
      <c r="N1370" s="31">
        <f t="shared" si="323"/>
        <v>0</v>
      </c>
      <c r="O1370" s="31" t="str">
        <f>IF(LEN(Q1370)=0,"",DEC2HEX(MOD(HEX2DEC(INDEX(Assembler!$D$13:$D$512,M1370))+N1370,65536),4))</f>
        <v/>
      </c>
      <c r="P1370" s="78" t="str">
        <f t="shared" si="324"/>
        <v/>
      </c>
      <c r="Q1370" s="31" t="str">
        <f>INDEX(Assembler!$E$13:$G$512,M1370,N1370+1)</f>
        <v/>
      </c>
      <c r="R1370" s="81"/>
      <c r="S1370" s="31" t="str">
        <f t="shared" si="325"/>
        <v/>
      </c>
      <c r="T1370" s="31">
        <f t="shared" si="329"/>
        <v>1</v>
      </c>
      <c r="U1370" s="31" t="str">
        <f t="shared" si="317"/>
        <v/>
      </c>
      <c r="V1370" s="31" t="str">
        <f t="shared" si="318"/>
        <v/>
      </c>
      <c r="W1370" s="31" t="str">
        <f>IF(LEN(U1370)=0,"",SUM(T$5:T1370))</f>
        <v/>
      </c>
      <c r="X1370" s="31" t="str">
        <f t="shared" si="319"/>
        <v/>
      </c>
      <c r="Y1370" s="31" t="str">
        <f t="shared" si="326"/>
        <v/>
      </c>
    </row>
    <row r="1371" spans="1:25" x14ac:dyDescent="0.2">
      <c r="A1371" s="127"/>
      <c r="B1371" s="82" t="str">
        <f t="shared" si="315"/>
        <v/>
      </c>
      <c r="C1371" s="82" t="str">
        <f t="shared" si="316"/>
        <v/>
      </c>
      <c r="D1371" s="127"/>
      <c r="E1371" s="82" t="str">
        <f t="shared" si="320"/>
        <v/>
      </c>
      <c r="F1371" s="82" t="str">
        <f t="shared" si="321"/>
        <v/>
      </c>
      <c r="G1371" s="127"/>
      <c r="H1371" s="75" t="str">
        <f t="shared" si="322"/>
        <v/>
      </c>
      <c r="I1371" s="127"/>
      <c r="J1371" s="75" t="str">
        <f t="shared" si="327"/>
        <v/>
      </c>
      <c r="K1371" s="127"/>
      <c r="L1371" s="31">
        <v>1366</v>
      </c>
      <c r="M1371" s="31">
        <f t="shared" si="328"/>
        <v>456</v>
      </c>
      <c r="N1371" s="31">
        <f t="shared" si="323"/>
        <v>1</v>
      </c>
      <c r="O1371" s="31" t="str">
        <f>IF(LEN(Q1371)=0,"",DEC2HEX(MOD(HEX2DEC(INDEX(Assembler!$D$13:$D$512,M1371))+N1371,65536),4))</f>
        <v/>
      </c>
      <c r="P1371" s="78" t="str">
        <f t="shared" si="324"/>
        <v/>
      </c>
      <c r="Q1371" s="31" t="str">
        <f>INDEX(Assembler!$E$13:$G$512,M1371,N1371+1)</f>
        <v/>
      </c>
      <c r="R1371" s="81"/>
      <c r="S1371" s="31" t="str">
        <f t="shared" si="325"/>
        <v/>
      </c>
      <c r="T1371" s="31">
        <f t="shared" si="329"/>
        <v>1</v>
      </c>
      <c r="U1371" s="31" t="str">
        <f t="shared" si="317"/>
        <v/>
      </c>
      <c r="V1371" s="31" t="str">
        <f t="shared" si="318"/>
        <v/>
      </c>
      <c r="W1371" s="31" t="str">
        <f>IF(LEN(U1371)=0,"",SUM(T$5:T1371))</f>
        <v/>
      </c>
      <c r="X1371" s="31" t="str">
        <f t="shared" si="319"/>
        <v/>
      </c>
      <c r="Y1371" s="31" t="str">
        <f t="shared" si="326"/>
        <v/>
      </c>
    </row>
    <row r="1372" spans="1:25" x14ac:dyDescent="0.2">
      <c r="A1372" s="127"/>
      <c r="B1372" s="82" t="str">
        <f t="shared" si="315"/>
        <v/>
      </c>
      <c r="C1372" s="82" t="str">
        <f t="shared" si="316"/>
        <v/>
      </c>
      <c r="D1372" s="127"/>
      <c r="E1372" s="82" t="str">
        <f t="shared" si="320"/>
        <v/>
      </c>
      <c r="F1372" s="82" t="str">
        <f t="shared" si="321"/>
        <v/>
      </c>
      <c r="G1372" s="127"/>
      <c r="H1372" s="75" t="str">
        <f t="shared" si="322"/>
        <v/>
      </c>
      <c r="I1372" s="127"/>
      <c r="J1372" s="75" t="str">
        <f t="shared" si="327"/>
        <v/>
      </c>
      <c r="K1372" s="127"/>
      <c r="L1372" s="31">
        <v>1367</v>
      </c>
      <c r="M1372" s="31">
        <f t="shared" si="328"/>
        <v>456</v>
      </c>
      <c r="N1372" s="31">
        <f t="shared" si="323"/>
        <v>2</v>
      </c>
      <c r="O1372" s="31" t="str">
        <f>IF(LEN(Q1372)=0,"",DEC2HEX(MOD(HEX2DEC(INDEX(Assembler!$D$13:$D$512,M1372))+N1372,65536),4))</f>
        <v/>
      </c>
      <c r="P1372" s="78" t="str">
        <f t="shared" si="324"/>
        <v/>
      </c>
      <c r="Q1372" s="31" t="str">
        <f>INDEX(Assembler!$E$13:$G$512,M1372,N1372+1)</f>
        <v/>
      </c>
      <c r="R1372" s="81"/>
      <c r="S1372" s="31" t="str">
        <f t="shared" si="325"/>
        <v/>
      </c>
      <c r="T1372" s="31">
        <f t="shared" si="329"/>
        <v>1</v>
      </c>
      <c r="U1372" s="31" t="str">
        <f t="shared" si="317"/>
        <v/>
      </c>
      <c r="V1372" s="31" t="str">
        <f t="shared" si="318"/>
        <v/>
      </c>
      <c r="W1372" s="31" t="str">
        <f>IF(LEN(U1372)=0,"",SUM(T$5:T1372))</f>
        <v/>
      </c>
      <c r="X1372" s="31" t="str">
        <f t="shared" si="319"/>
        <v/>
      </c>
      <c r="Y1372" s="31" t="str">
        <f t="shared" si="326"/>
        <v/>
      </c>
    </row>
    <row r="1373" spans="1:25" x14ac:dyDescent="0.2">
      <c r="A1373" s="127"/>
      <c r="B1373" s="82" t="str">
        <f t="shared" si="315"/>
        <v/>
      </c>
      <c r="C1373" s="82" t="str">
        <f t="shared" si="316"/>
        <v/>
      </c>
      <c r="D1373" s="127"/>
      <c r="E1373" s="82" t="str">
        <f t="shared" si="320"/>
        <v/>
      </c>
      <c r="F1373" s="82" t="str">
        <f t="shared" si="321"/>
        <v/>
      </c>
      <c r="G1373" s="127"/>
      <c r="H1373" s="75" t="str">
        <f t="shared" si="322"/>
        <v/>
      </c>
      <c r="I1373" s="127"/>
      <c r="J1373" s="75" t="str">
        <f t="shared" si="327"/>
        <v/>
      </c>
      <c r="K1373" s="127"/>
      <c r="L1373" s="31">
        <v>1368</v>
      </c>
      <c r="M1373" s="31">
        <f t="shared" si="328"/>
        <v>457</v>
      </c>
      <c r="N1373" s="31">
        <f t="shared" si="323"/>
        <v>0</v>
      </c>
      <c r="O1373" s="31" t="str">
        <f>IF(LEN(Q1373)=0,"",DEC2HEX(MOD(HEX2DEC(INDEX(Assembler!$D$13:$D$512,M1373))+N1373,65536),4))</f>
        <v/>
      </c>
      <c r="P1373" s="78" t="str">
        <f t="shared" si="324"/>
        <v/>
      </c>
      <c r="Q1373" s="31" t="str">
        <f>INDEX(Assembler!$E$13:$G$512,M1373,N1373+1)</f>
        <v/>
      </c>
      <c r="R1373" s="81"/>
      <c r="S1373" s="31" t="str">
        <f t="shared" si="325"/>
        <v/>
      </c>
      <c r="T1373" s="31">
        <f t="shared" si="329"/>
        <v>1</v>
      </c>
      <c r="U1373" s="31" t="str">
        <f t="shared" si="317"/>
        <v/>
      </c>
      <c r="V1373" s="31" t="str">
        <f t="shared" si="318"/>
        <v/>
      </c>
      <c r="W1373" s="31" t="str">
        <f>IF(LEN(U1373)=0,"",SUM(T$5:T1373))</f>
        <v/>
      </c>
      <c r="X1373" s="31" t="str">
        <f t="shared" si="319"/>
        <v/>
      </c>
      <c r="Y1373" s="31" t="str">
        <f t="shared" si="326"/>
        <v/>
      </c>
    </row>
    <row r="1374" spans="1:25" x14ac:dyDescent="0.2">
      <c r="A1374" s="127"/>
      <c r="B1374" s="82" t="str">
        <f t="shared" si="315"/>
        <v/>
      </c>
      <c r="C1374" s="82" t="str">
        <f t="shared" si="316"/>
        <v/>
      </c>
      <c r="D1374" s="127"/>
      <c r="E1374" s="82" t="str">
        <f t="shared" si="320"/>
        <v/>
      </c>
      <c r="F1374" s="82" t="str">
        <f t="shared" si="321"/>
        <v/>
      </c>
      <c r="G1374" s="127"/>
      <c r="H1374" s="75" t="str">
        <f t="shared" si="322"/>
        <v/>
      </c>
      <c r="I1374" s="127"/>
      <c r="J1374" s="75" t="str">
        <f t="shared" si="327"/>
        <v/>
      </c>
      <c r="K1374" s="127"/>
      <c r="L1374" s="31">
        <v>1369</v>
      </c>
      <c r="M1374" s="31">
        <f t="shared" si="328"/>
        <v>457</v>
      </c>
      <c r="N1374" s="31">
        <f t="shared" si="323"/>
        <v>1</v>
      </c>
      <c r="O1374" s="31" t="str">
        <f>IF(LEN(Q1374)=0,"",DEC2HEX(MOD(HEX2DEC(INDEX(Assembler!$D$13:$D$512,M1374))+N1374,65536),4))</f>
        <v/>
      </c>
      <c r="P1374" s="78" t="str">
        <f t="shared" si="324"/>
        <v/>
      </c>
      <c r="Q1374" s="31" t="str">
        <f>INDEX(Assembler!$E$13:$G$512,M1374,N1374+1)</f>
        <v/>
      </c>
      <c r="R1374" s="81"/>
      <c r="S1374" s="31" t="str">
        <f t="shared" si="325"/>
        <v/>
      </c>
      <c r="T1374" s="31">
        <f t="shared" si="329"/>
        <v>1</v>
      </c>
      <c r="U1374" s="31" t="str">
        <f t="shared" si="317"/>
        <v/>
      </c>
      <c r="V1374" s="31" t="str">
        <f t="shared" si="318"/>
        <v/>
      </c>
      <c r="W1374" s="31" t="str">
        <f>IF(LEN(U1374)=0,"",SUM(T$5:T1374))</f>
        <v/>
      </c>
      <c r="X1374" s="31" t="str">
        <f t="shared" si="319"/>
        <v/>
      </c>
      <c r="Y1374" s="31" t="str">
        <f t="shared" si="326"/>
        <v/>
      </c>
    </row>
    <row r="1375" spans="1:25" x14ac:dyDescent="0.2">
      <c r="A1375" s="127"/>
      <c r="B1375" s="82" t="str">
        <f t="shared" si="315"/>
        <v/>
      </c>
      <c r="C1375" s="82" t="str">
        <f t="shared" si="316"/>
        <v/>
      </c>
      <c r="D1375" s="127"/>
      <c r="E1375" s="82" t="str">
        <f t="shared" si="320"/>
        <v/>
      </c>
      <c r="F1375" s="82" t="str">
        <f t="shared" si="321"/>
        <v/>
      </c>
      <c r="G1375" s="127"/>
      <c r="H1375" s="75" t="str">
        <f t="shared" si="322"/>
        <v/>
      </c>
      <c r="I1375" s="127"/>
      <c r="J1375" s="75" t="str">
        <f t="shared" si="327"/>
        <v/>
      </c>
      <c r="K1375" s="127"/>
      <c r="L1375" s="31">
        <v>1370</v>
      </c>
      <c r="M1375" s="31">
        <f t="shared" si="328"/>
        <v>457</v>
      </c>
      <c r="N1375" s="31">
        <f t="shared" si="323"/>
        <v>2</v>
      </c>
      <c r="O1375" s="31" t="str">
        <f>IF(LEN(Q1375)=0,"",DEC2HEX(MOD(HEX2DEC(INDEX(Assembler!$D$13:$D$512,M1375))+N1375,65536),4))</f>
        <v/>
      </c>
      <c r="P1375" s="78" t="str">
        <f t="shared" si="324"/>
        <v/>
      </c>
      <c r="Q1375" s="31" t="str">
        <f>INDEX(Assembler!$E$13:$G$512,M1375,N1375+1)</f>
        <v/>
      </c>
      <c r="R1375" s="81"/>
      <c r="S1375" s="31" t="str">
        <f t="shared" si="325"/>
        <v/>
      </c>
      <c r="T1375" s="31">
        <f t="shared" si="329"/>
        <v>1</v>
      </c>
      <c r="U1375" s="31" t="str">
        <f t="shared" si="317"/>
        <v/>
      </c>
      <c r="V1375" s="31" t="str">
        <f t="shared" si="318"/>
        <v/>
      </c>
      <c r="W1375" s="31" t="str">
        <f>IF(LEN(U1375)=0,"",SUM(T$5:T1375))</f>
        <v/>
      </c>
      <c r="X1375" s="31" t="str">
        <f t="shared" si="319"/>
        <v/>
      </c>
      <c r="Y1375" s="31" t="str">
        <f t="shared" si="326"/>
        <v/>
      </c>
    </row>
    <row r="1376" spans="1:25" x14ac:dyDescent="0.2">
      <c r="A1376" s="127"/>
      <c r="B1376" s="82" t="str">
        <f t="shared" si="315"/>
        <v/>
      </c>
      <c r="C1376" s="82" t="str">
        <f t="shared" si="316"/>
        <v/>
      </c>
      <c r="D1376" s="127"/>
      <c r="E1376" s="82" t="str">
        <f t="shared" si="320"/>
        <v/>
      </c>
      <c r="F1376" s="82" t="str">
        <f t="shared" si="321"/>
        <v/>
      </c>
      <c r="G1376" s="127"/>
      <c r="H1376" s="75" t="str">
        <f t="shared" si="322"/>
        <v/>
      </c>
      <c r="I1376" s="127"/>
      <c r="J1376" s="75" t="str">
        <f t="shared" si="327"/>
        <v/>
      </c>
      <c r="K1376" s="127"/>
      <c r="L1376" s="31">
        <v>1371</v>
      </c>
      <c r="M1376" s="31">
        <f t="shared" si="328"/>
        <v>458</v>
      </c>
      <c r="N1376" s="31">
        <f t="shared" si="323"/>
        <v>0</v>
      </c>
      <c r="O1376" s="31" t="str">
        <f>IF(LEN(Q1376)=0,"",DEC2HEX(MOD(HEX2DEC(INDEX(Assembler!$D$13:$D$512,M1376))+N1376,65536),4))</f>
        <v/>
      </c>
      <c r="P1376" s="78" t="str">
        <f t="shared" si="324"/>
        <v/>
      </c>
      <c r="Q1376" s="31" t="str">
        <f>INDEX(Assembler!$E$13:$G$512,M1376,N1376+1)</f>
        <v/>
      </c>
      <c r="R1376" s="81"/>
      <c r="S1376" s="31" t="str">
        <f t="shared" si="325"/>
        <v/>
      </c>
      <c r="T1376" s="31">
        <f t="shared" si="329"/>
        <v>1</v>
      </c>
      <c r="U1376" s="31" t="str">
        <f t="shared" si="317"/>
        <v/>
      </c>
      <c r="V1376" s="31" t="str">
        <f t="shared" si="318"/>
        <v/>
      </c>
      <c r="W1376" s="31" t="str">
        <f>IF(LEN(U1376)=0,"",SUM(T$5:T1376))</f>
        <v/>
      </c>
      <c r="X1376" s="31" t="str">
        <f t="shared" si="319"/>
        <v/>
      </c>
      <c r="Y1376" s="31" t="str">
        <f t="shared" si="326"/>
        <v/>
      </c>
    </row>
    <row r="1377" spans="1:25" x14ac:dyDescent="0.2">
      <c r="A1377" s="127"/>
      <c r="B1377" s="82" t="str">
        <f t="shared" si="315"/>
        <v/>
      </c>
      <c r="C1377" s="82" t="str">
        <f t="shared" si="316"/>
        <v/>
      </c>
      <c r="D1377" s="127"/>
      <c r="E1377" s="82" t="str">
        <f t="shared" si="320"/>
        <v/>
      </c>
      <c r="F1377" s="82" t="str">
        <f t="shared" si="321"/>
        <v/>
      </c>
      <c r="G1377" s="127"/>
      <c r="H1377" s="75" t="str">
        <f t="shared" si="322"/>
        <v/>
      </c>
      <c r="I1377" s="127"/>
      <c r="J1377" s="75" t="str">
        <f t="shared" si="327"/>
        <v/>
      </c>
      <c r="K1377" s="127"/>
      <c r="L1377" s="31">
        <v>1372</v>
      </c>
      <c r="M1377" s="31">
        <f t="shared" si="328"/>
        <v>458</v>
      </c>
      <c r="N1377" s="31">
        <f t="shared" si="323"/>
        <v>1</v>
      </c>
      <c r="O1377" s="31" t="str">
        <f>IF(LEN(Q1377)=0,"",DEC2HEX(MOD(HEX2DEC(INDEX(Assembler!$D$13:$D$512,M1377))+N1377,65536),4))</f>
        <v/>
      </c>
      <c r="P1377" s="78" t="str">
        <f t="shared" si="324"/>
        <v/>
      </c>
      <c r="Q1377" s="31" t="str">
        <f>INDEX(Assembler!$E$13:$G$512,M1377,N1377+1)</f>
        <v/>
      </c>
      <c r="R1377" s="81"/>
      <c r="S1377" s="31" t="str">
        <f t="shared" si="325"/>
        <v/>
      </c>
      <c r="T1377" s="31">
        <f t="shared" si="329"/>
        <v>1</v>
      </c>
      <c r="U1377" s="31" t="str">
        <f t="shared" si="317"/>
        <v/>
      </c>
      <c r="V1377" s="31" t="str">
        <f t="shared" si="318"/>
        <v/>
      </c>
      <c r="W1377" s="31" t="str">
        <f>IF(LEN(U1377)=0,"",SUM(T$5:T1377))</f>
        <v/>
      </c>
      <c r="X1377" s="31" t="str">
        <f t="shared" si="319"/>
        <v/>
      </c>
      <c r="Y1377" s="31" t="str">
        <f t="shared" si="326"/>
        <v/>
      </c>
    </row>
    <row r="1378" spans="1:25" x14ac:dyDescent="0.2">
      <c r="A1378" s="127"/>
      <c r="B1378" s="82" t="str">
        <f t="shared" si="315"/>
        <v/>
      </c>
      <c r="C1378" s="82" t="str">
        <f t="shared" si="316"/>
        <v/>
      </c>
      <c r="D1378" s="127"/>
      <c r="E1378" s="82" t="str">
        <f t="shared" si="320"/>
        <v/>
      </c>
      <c r="F1378" s="82" t="str">
        <f t="shared" si="321"/>
        <v/>
      </c>
      <c r="G1378" s="127"/>
      <c r="H1378" s="75" t="str">
        <f t="shared" si="322"/>
        <v/>
      </c>
      <c r="I1378" s="127"/>
      <c r="J1378" s="75" t="str">
        <f t="shared" si="327"/>
        <v/>
      </c>
      <c r="K1378" s="127"/>
      <c r="L1378" s="31">
        <v>1373</v>
      </c>
      <c r="M1378" s="31">
        <f t="shared" si="328"/>
        <v>458</v>
      </c>
      <c r="N1378" s="31">
        <f t="shared" si="323"/>
        <v>2</v>
      </c>
      <c r="O1378" s="31" t="str">
        <f>IF(LEN(Q1378)=0,"",DEC2HEX(MOD(HEX2DEC(INDEX(Assembler!$D$13:$D$512,M1378))+N1378,65536),4))</f>
        <v/>
      </c>
      <c r="P1378" s="78" t="str">
        <f t="shared" si="324"/>
        <v/>
      </c>
      <c r="Q1378" s="31" t="str">
        <f>INDEX(Assembler!$E$13:$G$512,M1378,N1378+1)</f>
        <v/>
      </c>
      <c r="R1378" s="81"/>
      <c r="S1378" s="31" t="str">
        <f t="shared" si="325"/>
        <v/>
      </c>
      <c r="T1378" s="31">
        <f t="shared" si="329"/>
        <v>1</v>
      </c>
      <c r="U1378" s="31" t="str">
        <f t="shared" si="317"/>
        <v/>
      </c>
      <c r="V1378" s="31" t="str">
        <f t="shared" si="318"/>
        <v/>
      </c>
      <c r="W1378" s="31" t="str">
        <f>IF(LEN(U1378)=0,"",SUM(T$5:T1378))</f>
        <v/>
      </c>
      <c r="X1378" s="31" t="str">
        <f t="shared" si="319"/>
        <v/>
      </c>
      <c r="Y1378" s="31" t="str">
        <f t="shared" si="326"/>
        <v/>
      </c>
    </row>
    <row r="1379" spans="1:25" x14ac:dyDescent="0.2">
      <c r="A1379" s="127"/>
      <c r="B1379" s="82" t="str">
        <f t="shared" si="315"/>
        <v/>
      </c>
      <c r="C1379" s="82" t="str">
        <f t="shared" si="316"/>
        <v/>
      </c>
      <c r="D1379" s="127"/>
      <c r="E1379" s="82" t="str">
        <f t="shared" si="320"/>
        <v/>
      </c>
      <c r="F1379" s="82" t="str">
        <f t="shared" si="321"/>
        <v/>
      </c>
      <c r="G1379" s="127"/>
      <c r="H1379" s="75" t="str">
        <f t="shared" si="322"/>
        <v/>
      </c>
      <c r="I1379" s="127"/>
      <c r="J1379" s="75" t="str">
        <f t="shared" si="327"/>
        <v/>
      </c>
      <c r="K1379" s="127"/>
      <c r="L1379" s="31">
        <v>1374</v>
      </c>
      <c r="M1379" s="31">
        <f t="shared" si="328"/>
        <v>459</v>
      </c>
      <c r="N1379" s="31">
        <f t="shared" si="323"/>
        <v>0</v>
      </c>
      <c r="O1379" s="31" t="str">
        <f>IF(LEN(Q1379)=0,"",DEC2HEX(MOD(HEX2DEC(INDEX(Assembler!$D$13:$D$512,M1379))+N1379,65536),4))</f>
        <v/>
      </c>
      <c r="P1379" s="78" t="str">
        <f t="shared" si="324"/>
        <v/>
      </c>
      <c r="Q1379" s="31" t="str">
        <f>INDEX(Assembler!$E$13:$G$512,M1379,N1379+1)</f>
        <v/>
      </c>
      <c r="R1379" s="81"/>
      <c r="S1379" s="31" t="str">
        <f t="shared" si="325"/>
        <v/>
      </c>
      <c r="T1379" s="31">
        <f t="shared" si="329"/>
        <v>1</v>
      </c>
      <c r="U1379" s="31" t="str">
        <f t="shared" si="317"/>
        <v/>
      </c>
      <c r="V1379" s="31" t="str">
        <f t="shared" si="318"/>
        <v/>
      </c>
      <c r="W1379" s="31" t="str">
        <f>IF(LEN(U1379)=0,"",SUM(T$5:T1379))</f>
        <v/>
      </c>
      <c r="X1379" s="31" t="str">
        <f t="shared" si="319"/>
        <v/>
      </c>
      <c r="Y1379" s="31" t="str">
        <f t="shared" si="326"/>
        <v/>
      </c>
    </row>
    <row r="1380" spans="1:25" x14ac:dyDescent="0.2">
      <c r="A1380" s="127"/>
      <c r="B1380" s="82" t="str">
        <f t="shared" si="315"/>
        <v/>
      </c>
      <c r="C1380" s="82" t="str">
        <f t="shared" si="316"/>
        <v/>
      </c>
      <c r="D1380" s="127"/>
      <c r="E1380" s="82" t="str">
        <f t="shared" si="320"/>
        <v/>
      </c>
      <c r="F1380" s="82" t="str">
        <f t="shared" si="321"/>
        <v/>
      </c>
      <c r="G1380" s="127"/>
      <c r="H1380" s="75" t="str">
        <f t="shared" si="322"/>
        <v/>
      </c>
      <c r="I1380" s="127"/>
      <c r="J1380" s="75" t="str">
        <f t="shared" si="327"/>
        <v/>
      </c>
      <c r="K1380" s="127"/>
      <c r="L1380" s="31">
        <v>1375</v>
      </c>
      <c r="M1380" s="31">
        <f t="shared" si="328"/>
        <v>459</v>
      </c>
      <c r="N1380" s="31">
        <f t="shared" si="323"/>
        <v>1</v>
      </c>
      <c r="O1380" s="31" t="str">
        <f>IF(LEN(Q1380)=0,"",DEC2HEX(MOD(HEX2DEC(INDEX(Assembler!$D$13:$D$512,M1380))+N1380,65536),4))</f>
        <v/>
      </c>
      <c r="P1380" s="78" t="str">
        <f t="shared" si="324"/>
        <v/>
      </c>
      <c r="Q1380" s="31" t="str">
        <f>INDEX(Assembler!$E$13:$G$512,M1380,N1380+1)</f>
        <v/>
      </c>
      <c r="R1380" s="81"/>
      <c r="S1380" s="31" t="str">
        <f t="shared" si="325"/>
        <v/>
      </c>
      <c r="T1380" s="31">
        <f t="shared" si="329"/>
        <v>1</v>
      </c>
      <c r="U1380" s="31" t="str">
        <f t="shared" si="317"/>
        <v/>
      </c>
      <c r="V1380" s="31" t="str">
        <f t="shared" si="318"/>
        <v/>
      </c>
      <c r="W1380" s="31" t="str">
        <f>IF(LEN(U1380)=0,"",SUM(T$5:T1380))</f>
        <v/>
      </c>
      <c r="X1380" s="31" t="str">
        <f t="shared" si="319"/>
        <v/>
      </c>
      <c r="Y1380" s="31" t="str">
        <f t="shared" si="326"/>
        <v/>
      </c>
    </row>
    <row r="1381" spans="1:25" x14ac:dyDescent="0.2">
      <c r="A1381" s="127"/>
      <c r="B1381" s="82" t="str">
        <f t="shared" si="315"/>
        <v/>
      </c>
      <c r="C1381" s="82" t="str">
        <f t="shared" si="316"/>
        <v/>
      </c>
      <c r="D1381" s="127"/>
      <c r="E1381" s="82" t="str">
        <f t="shared" si="320"/>
        <v/>
      </c>
      <c r="F1381" s="82" t="str">
        <f t="shared" si="321"/>
        <v/>
      </c>
      <c r="G1381" s="127"/>
      <c r="H1381" s="75" t="str">
        <f t="shared" si="322"/>
        <v/>
      </c>
      <c r="I1381" s="127"/>
      <c r="J1381" s="75" t="str">
        <f t="shared" si="327"/>
        <v/>
      </c>
      <c r="K1381" s="127"/>
      <c r="L1381" s="31">
        <v>1376</v>
      </c>
      <c r="M1381" s="31">
        <f t="shared" si="328"/>
        <v>459</v>
      </c>
      <c r="N1381" s="31">
        <f t="shared" si="323"/>
        <v>2</v>
      </c>
      <c r="O1381" s="31" t="str">
        <f>IF(LEN(Q1381)=0,"",DEC2HEX(MOD(HEX2DEC(INDEX(Assembler!$D$13:$D$512,M1381))+N1381,65536),4))</f>
        <v/>
      </c>
      <c r="P1381" s="78" t="str">
        <f t="shared" si="324"/>
        <v/>
      </c>
      <c r="Q1381" s="31" t="str">
        <f>INDEX(Assembler!$E$13:$G$512,M1381,N1381+1)</f>
        <v/>
      </c>
      <c r="R1381" s="81"/>
      <c r="S1381" s="31" t="str">
        <f t="shared" si="325"/>
        <v/>
      </c>
      <c r="T1381" s="31">
        <f t="shared" si="329"/>
        <v>1</v>
      </c>
      <c r="U1381" s="31" t="str">
        <f t="shared" si="317"/>
        <v/>
      </c>
      <c r="V1381" s="31" t="str">
        <f t="shared" si="318"/>
        <v/>
      </c>
      <c r="W1381" s="31" t="str">
        <f>IF(LEN(U1381)=0,"",SUM(T$5:T1381))</f>
        <v/>
      </c>
      <c r="X1381" s="31" t="str">
        <f t="shared" si="319"/>
        <v/>
      </c>
      <c r="Y1381" s="31" t="str">
        <f t="shared" si="326"/>
        <v/>
      </c>
    </row>
    <row r="1382" spans="1:25" x14ac:dyDescent="0.2">
      <c r="A1382" s="127"/>
      <c r="B1382" s="82" t="str">
        <f t="shared" si="315"/>
        <v/>
      </c>
      <c r="C1382" s="82" t="str">
        <f t="shared" si="316"/>
        <v/>
      </c>
      <c r="D1382" s="127"/>
      <c r="E1382" s="82" t="str">
        <f t="shared" si="320"/>
        <v/>
      </c>
      <c r="F1382" s="82" t="str">
        <f t="shared" si="321"/>
        <v/>
      </c>
      <c r="G1382" s="127"/>
      <c r="H1382" s="75" t="str">
        <f t="shared" si="322"/>
        <v/>
      </c>
      <c r="I1382" s="127"/>
      <c r="J1382" s="75" t="str">
        <f t="shared" si="327"/>
        <v/>
      </c>
      <c r="K1382" s="127"/>
      <c r="L1382" s="31">
        <v>1377</v>
      </c>
      <c r="M1382" s="31">
        <f t="shared" si="328"/>
        <v>460</v>
      </c>
      <c r="N1382" s="31">
        <f t="shared" si="323"/>
        <v>0</v>
      </c>
      <c r="O1382" s="31" t="str">
        <f>IF(LEN(Q1382)=0,"",DEC2HEX(MOD(HEX2DEC(INDEX(Assembler!$D$13:$D$512,M1382))+N1382,65536),4))</f>
        <v/>
      </c>
      <c r="P1382" s="78" t="str">
        <f t="shared" si="324"/>
        <v/>
      </c>
      <c r="Q1382" s="31" t="str">
        <f>INDEX(Assembler!$E$13:$G$512,M1382,N1382+1)</f>
        <v/>
      </c>
      <c r="R1382" s="81"/>
      <c r="S1382" s="31" t="str">
        <f t="shared" si="325"/>
        <v/>
      </c>
      <c r="T1382" s="31">
        <f t="shared" si="329"/>
        <v>1</v>
      </c>
      <c r="U1382" s="31" t="str">
        <f t="shared" si="317"/>
        <v/>
      </c>
      <c r="V1382" s="31" t="str">
        <f t="shared" si="318"/>
        <v/>
      </c>
      <c r="W1382" s="31" t="str">
        <f>IF(LEN(U1382)=0,"",SUM(T$5:T1382))</f>
        <v/>
      </c>
      <c r="X1382" s="31" t="str">
        <f t="shared" si="319"/>
        <v/>
      </c>
      <c r="Y1382" s="31" t="str">
        <f t="shared" si="326"/>
        <v/>
      </c>
    </row>
    <row r="1383" spans="1:25" x14ac:dyDescent="0.2">
      <c r="A1383" s="127"/>
      <c r="B1383" s="82" t="str">
        <f t="shared" si="315"/>
        <v/>
      </c>
      <c r="C1383" s="82" t="str">
        <f t="shared" si="316"/>
        <v/>
      </c>
      <c r="D1383" s="127"/>
      <c r="E1383" s="82" t="str">
        <f t="shared" si="320"/>
        <v/>
      </c>
      <c r="F1383" s="82" t="str">
        <f t="shared" si="321"/>
        <v/>
      </c>
      <c r="G1383" s="127"/>
      <c r="H1383" s="75" t="str">
        <f t="shared" si="322"/>
        <v/>
      </c>
      <c r="I1383" s="127"/>
      <c r="J1383" s="75" t="str">
        <f t="shared" si="327"/>
        <v/>
      </c>
      <c r="K1383" s="127"/>
      <c r="L1383" s="31">
        <v>1378</v>
      </c>
      <c r="M1383" s="31">
        <f t="shared" si="328"/>
        <v>460</v>
      </c>
      <c r="N1383" s="31">
        <f t="shared" si="323"/>
        <v>1</v>
      </c>
      <c r="O1383" s="31" t="str">
        <f>IF(LEN(Q1383)=0,"",DEC2HEX(MOD(HEX2DEC(INDEX(Assembler!$D$13:$D$512,M1383))+N1383,65536),4))</f>
        <v/>
      </c>
      <c r="P1383" s="78" t="str">
        <f t="shared" si="324"/>
        <v/>
      </c>
      <c r="Q1383" s="31" t="str">
        <f>INDEX(Assembler!$E$13:$G$512,M1383,N1383+1)</f>
        <v/>
      </c>
      <c r="R1383" s="81"/>
      <c r="S1383" s="31" t="str">
        <f t="shared" si="325"/>
        <v/>
      </c>
      <c r="T1383" s="31">
        <f t="shared" si="329"/>
        <v>1</v>
      </c>
      <c r="U1383" s="31" t="str">
        <f t="shared" si="317"/>
        <v/>
      </c>
      <c r="V1383" s="31" t="str">
        <f t="shared" si="318"/>
        <v/>
      </c>
      <c r="W1383" s="31" t="str">
        <f>IF(LEN(U1383)=0,"",SUM(T$5:T1383))</f>
        <v/>
      </c>
      <c r="X1383" s="31" t="str">
        <f t="shared" si="319"/>
        <v/>
      </c>
      <c r="Y1383" s="31" t="str">
        <f t="shared" si="326"/>
        <v/>
      </c>
    </row>
    <row r="1384" spans="1:25" x14ac:dyDescent="0.2">
      <c r="A1384" s="127"/>
      <c r="B1384" s="82" t="str">
        <f t="shared" si="315"/>
        <v/>
      </c>
      <c r="C1384" s="82" t="str">
        <f t="shared" si="316"/>
        <v/>
      </c>
      <c r="D1384" s="127"/>
      <c r="E1384" s="82" t="str">
        <f t="shared" si="320"/>
        <v/>
      </c>
      <c r="F1384" s="82" t="str">
        <f t="shared" si="321"/>
        <v/>
      </c>
      <c r="G1384" s="127"/>
      <c r="H1384" s="75" t="str">
        <f t="shared" si="322"/>
        <v/>
      </c>
      <c r="I1384" s="127"/>
      <c r="J1384" s="75" t="str">
        <f t="shared" si="327"/>
        <v/>
      </c>
      <c r="K1384" s="127"/>
      <c r="L1384" s="31">
        <v>1379</v>
      </c>
      <c r="M1384" s="31">
        <f t="shared" si="328"/>
        <v>460</v>
      </c>
      <c r="N1384" s="31">
        <f t="shared" si="323"/>
        <v>2</v>
      </c>
      <c r="O1384" s="31" t="str">
        <f>IF(LEN(Q1384)=0,"",DEC2HEX(MOD(HEX2DEC(INDEX(Assembler!$D$13:$D$512,M1384))+N1384,65536),4))</f>
        <v/>
      </c>
      <c r="P1384" s="78" t="str">
        <f t="shared" si="324"/>
        <v/>
      </c>
      <c r="Q1384" s="31" t="str">
        <f>INDEX(Assembler!$E$13:$G$512,M1384,N1384+1)</f>
        <v/>
      </c>
      <c r="R1384" s="81"/>
      <c r="S1384" s="31" t="str">
        <f t="shared" si="325"/>
        <v/>
      </c>
      <c r="T1384" s="31">
        <f t="shared" si="329"/>
        <v>1</v>
      </c>
      <c r="U1384" s="31" t="str">
        <f t="shared" si="317"/>
        <v/>
      </c>
      <c r="V1384" s="31" t="str">
        <f t="shared" si="318"/>
        <v/>
      </c>
      <c r="W1384" s="31" t="str">
        <f>IF(LEN(U1384)=0,"",SUM(T$5:T1384))</f>
        <v/>
      </c>
      <c r="X1384" s="31" t="str">
        <f t="shared" si="319"/>
        <v/>
      </c>
      <c r="Y1384" s="31" t="str">
        <f t="shared" si="326"/>
        <v/>
      </c>
    </row>
    <row r="1385" spans="1:25" x14ac:dyDescent="0.2">
      <c r="A1385" s="127"/>
      <c r="B1385" s="82" t="str">
        <f t="shared" si="315"/>
        <v/>
      </c>
      <c r="C1385" s="82" t="str">
        <f t="shared" si="316"/>
        <v/>
      </c>
      <c r="D1385" s="127"/>
      <c r="E1385" s="82" t="str">
        <f t="shared" si="320"/>
        <v/>
      </c>
      <c r="F1385" s="82" t="str">
        <f t="shared" si="321"/>
        <v/>
      </c>
      <c r="G1385" s="127"/>
      <c r="H1385" s="75" t="str">
        <f t="shared" si="322"/>
        <v/>
      </c>
      <c r="I1385" s="127"/>
      <c r="J1385" s="75" t="str">
        <f t="shared" si="327"/>
        <v/>
      </c>
      <c r="K1385" s="127"/>
      <c r="L1385" s="31">
        <v>1380</v>
      </c>
      <c r="M1385" s="31">
        <f t="shared" si="328"/>
        <v>461</v>
      </c>
      <c r="N1385" s="31">
        <f t="shared" si="323"/>
        <v>0</v>
      </c>
      <c r="O1385" s="31" t="str">
        <f>IF(LEN(Q1385)=0,"",DEC2HEX(MOD(HEX2DEC(INDEX(Assembler!$D$13:$D$512,M1385))+N1385,65536),4))</f>
        <v/>
      </c>
      <c r="P1385" s="78" t="str">
        <f t="shared" si="324"/>
        <v/>
      </c>
      <c r="Q1385" s="31" t="str">
        <f>INDEX(Assembler!$E$13:$G$512,M1385,N1385+1)</f>
        <v/>
      </c>
      <c r="R1385" s="81"/>
      <c r="S1385" s="31" t="str">
        <f t="shared" si="325"/>
        <v/>
      </c>
      <c r="T1385" s="31">
        <f t="shared" si="329"/>
        <v>1</v>
      </c>
      <c r="U1385" s="31" t="str">
        <f t="shared" si="317"/>
        <v/>
      </c>
      <c r="V1385" s="31" t="str">
        <f t="shared" si="318"/>
        <v/>
      </c>
      <c r="W1385" s="31" t="str">
        <f>IF(LEN(U1385)=0,"",SUM(T$5:T1385))</f>
        <v/>
      </c>
      <c r="X1385" s="31" t="str">
        <f t="shared" si="319"/>
        <v/>
      </c>
      <c r="Y1385" s="31" t="str">
        <f t="shared" si="326"/>
        <v/>
      </c>
    </row>
    <row r="1386" spans="1:25" x14ac:dyDescent="0.2">
      <c r="A1386" s="127"/>
      <c r="B1386" s="82" t="str">
        <f t="shared" si="315"/>
        <v/>
      </c>
      <c r="C1386" s="82" t="str">
        <f t="shared" si="316"/>
        <v/>
      </c>
      <c r="D1386" s="127"/>
      <c r="E1386" s="82" t="str">
        <f t="shared" si="320"/>
        <v/>
      </c>
      <c r="F1386" s="82" t="str">
        <f t="shared" si="321"/>
        <v/>
      </c>
      <c r="G1386" s="127"/>
      <c r="H1386" s="75" t="str">
        <f t="shared" si="322"/>
        <v/>
      </c>
      <c r="I1386" s="127"/>
      <c r="J1386" s="75" t="str">
        <f t="shared" si="327"/>
        <v/>
      </c>
      <c r="K1386" s="127"/>
      <c r="L1386" s="31">
        <v>1381</v>
      </c>
      <c r="M1386" s="31">
        <f t="shared" si="328"/>
        <v>461</v>
      </c>
      <c r="N1386" s="31">
        <f t="shared" si="323"/>
        <v>1</v>
      </c>
      <c r="O1386" s="31" t="str">
        <f>IF(LEN(Q1386)=0,"",DEC2HEX(MOD(HEX2DEC(INDEX(Assembler!$D$13:$D$512,M1386))+N1386,65536),4))</f>
        <v/>
      </c>
      <c r="P1386" s="78" t="str">
        <f t="shared" si="324"/>
        <v/>
      </c>
      <c r="Q1386" s="31" t="str">
        <f>INDEX(Assembler!$E$13:$G$512,M1386,N1386+1)</f>
        <v/>
      </c>
      <c r="R1386" s="81"/>
      <c r="S1386" s="31" t="str">
        <f t="shared" si="325"/>
        <v/>
      </c>
      <c r="T1386" s="31">
        <f t="shared" si="329"/>
        <v>1</v>
      </c>
      <c r="U1386" s="31" t="str">
        <f t="shared" si="317"/>
        <v/>
      </c>
      <c r="V1386" s="31" t="str">
        <f t="shared" si="318"/>
        <v/>
      </c>
      <c r="W1386" s="31" t="str">
        <f>IF(LEN(U1386)=0,"",SUM(T$5:T1386))</f>
        <v/>
      </c>
      <c r="X1386" s="31" t="str">
        <f t="shared" si="319"/>
        <v/>
      </c>
      <c r="Y1386" s="31" t="str">
        <f t="shared" si="326"/>
        <v/>
      </c>
    </row>
    <row r="1387" spans="1:25" x14ac:dyDescent="0.2">
      <c r="A1387" s="127"/>
      <c r="B1387" s="82" t="str">
        <f t="shared" si="315"/>
        <v/>
      </c>
      <c r="C1387" s="82" t="str">
        <f t="shared" si="316"/>
        <v/>
      </c>
      <c r="D1387" s="127"/>
      <c r="E1387" s="82" t="str">
        <f t="shared" si="320"/>
        <v/>
      </c>
      <c r="F1387" s="82" t="str">
        <f t="shared" si="321"/>
        <v/>
      </c>
      <c r="G1387" s="127"/>
      <c r="H1387" s="75" t="str">
        <f t="shared" si="322"/>
        <v/>
      </c>
      <c r="I1387" s="127"/>
      <c r="J1387" s="75" t="str">
        <f t="shared" si="327"/>
        <v/>
      </c>
      <c r="K1387" s="127"/>
      <c r="L1387" s="31">
        <v>1382</v>
      </c>
      <c r="M1387" s="31">
        <f t="shared" si="328"/>
        <v>461</v>
      </c>
      <c r="N1387" s="31">
        <f t="shared" si="323"/>
        <v>2</v>
      </c>
      <c r="O1387" s="31" t="str">
        <f>IF(LEN(Q1387)=0,"",DEC2HEX(MOD(HEX2DEC(INDEX(Assembler!$D$13:$D$512,M1387))+N1387,65536),4))</f>
        <v/>
      </c>
      <c r="P1387" s="78" t="str">
        <f t="shared" si="324"/>
        <v/>
      </c>
      <c r="Q1387" s="31" t="str">
        <f>INDEX(Assembler!$E$13:$G$512,M1387,N1387+1)</f>
        <v/>
      </c>
      <c r="R1387" s="81"/>
      <c r="S1387" s="31" t="str">
        <f t="shared" si="325"/>
        <v/>
      </c>
      <c r="T1387" s="31">
        <f t="shared" si="329"/>
        <v>1</v>
      </c>
      <c r="U1387" s="31" t="str">
        <f t="shared" si="317"/>
        <v/>
      </c>
      <c r="V1387" s="31" t="str">
        <f t="shared" si="318"/>
        <v/>
      </c>
      <c r="W1387" s="31" t="str">
        <f>IF(LEN(U1387)=0,"",SUM(T$5:T1387))</f>
        <v/>
      </c>
      <c r="X1387" s="31" t="str">
        <f t="shared" si="319"/>
        <v/>
      </c>
      <c r="Y1387" s="31" t="str">
        <f t="shared" si="326"/>
        <v/>
      </c>
    </row>
    <row r="1388" spans="1:25" x14ac:dyDescent="0.2">
      <c r="A1388" s="127"/>
      <c r="B1388" s="82" t="str">
        <f t="shared" si="315"/>
        <v/>
      </c>
      <c r="C1388" s="82" t="str">
        <f t="shared" si="316"/>
        <v/>
      </c>
      <c r="D1388" s="127"/>
      <c r="E1388" s="82" t="str">
        <f t="shared" si="320"/>
        <v/>
      </c>
      <c r="F1388" s="82" t="str">
        <f t="shared" si="321"/>
        <v/>
      </c>
      <c r="G1388" s="127"/>
      <c r="H1388" s="75" t="str">
        <f t="shared" si="322"/>
        <v/>
      </c>
      <c r="I1388" s="127"/>
      <c r="J1388" s="75" t="str">
        <f t="shared" si="327"/>
        <v/>
      </c>
      <c r="K1388" s="127"/>
      <c r="L1388" s="31">
        <v>1383</v>
      </c>
      <c r="M1388" s="31">
        <f t="shared" si="328"/>
        <v>462</v>
      </c>
      <c r="N1388" s="31">
        <f t="shared" si="323"/>
        <v>0</v>
      </c>
      <c r="O1388" s="31" t="str">
        <f>IF(LEN(Q1388)=0,"",DEC2HEX(MOD(HEX2DEC(INDEX(Assembler!$D$13:$D$512,M1388))+N1388,65536),4))</f>
        <v/>
      </c>
      <c r="P1388" s="78" t="str">
        <f t="shared" si="324"/>
        <v/>
      </c>
      <c r="Q1388" s="31" t="str">
        <f>INDEX(Assembler!$E$13:$G$512,M1388,N1388+1)</f>
        <v/>
      </c>
      <c r="R1388" s="81"/>
      <c r="S1388" s="31" t="str">
        <f t="shared" si="325"/>
        <v/>
      </c>
      <c r="T1388" s="31">
        <f t="shared" si="329"/>
        <v>1</v>
      </c>
      <c r="U1388" s="31" t="str">
        <f t="shared" si="317"/>
        <v/>
      </c>
      <c r="V1388" s="31" t="str">
        <f t="shared" si="318"/>
        <v/>
      </c>
      <c r="W1388" s="31" t="str">
        <f>IF(LEN(U1388)=0,"",SUM(T$5:T1388))</f>
        <v/>
      </c>
      <c r="X1388" s="31" t="str">
        <f t="shared" si="319"/>
        <v/>
      </c>
      <c r="Y1388" s="31" t="str">
        <f t="shared" si="326"/>
        <v/>
      </c>
    </row>
    <row r="1389" spans="1:25" x14ac:dyDescent="0.2">
      <c r="A1389" s="127"/>
      <c r="B1389" s="82" t="str">
        <f t="shared" si="315"/>
        <v/>
      </c>
      <c r="C1389" s="82" t="str">
        <f t="shared" si="316"/>
        <v/>
      </c>
      <c r="D1389" s="127"/>
      <c r="E1389" s="82" t="str">
        <f t="shared" si="320"/>
        <v/>
      </c>
      <c r="F1389" s="82" t="str">
        <f t="shared" si="321"/>
        <v/>
      </c>
      <c r="G1389" s="127"/>
      <c r="H1389" s="75" t="str">
        <f t="shared" si="322"/>
        <v/>
      </c>
      <c r="I1389" s="127"/>
      <c r="J1389" s="75" t="str">
        <f t="shared" si="327"/>
        <v/>
      </c>
      <c r="K1389" s="127"/>
      <c r="L1389" s="31">
        <v>1384</v>
      </c>
      <c r="M1389" s="31">
        <f t="shared" si="328"/>
        <v>462</v>
      </c>
      <c r="N1389" s="31">
        <f t="shared" si="323"/>
        <v>1</v>
      </c>
      <c r="O1389" s="31" t="str">
        <f>IF(LEN(Q1389)=0,"",DEC2HEX(MOD(HEX2DEC(INDEX(Assembler!$D$13:$D$512,M1389))+N1389,65536),4))</f>
        <v/>
      </c>
      <c r="P1389" s="78" t="str">
        <f t="shared" si="324"/>
        <v/>
      </c>
      <c r="Q1389" s="31" t="str">
        <f>INDEX(Assembler!$E$13:$G$512,M1389,N1389+1)</f>
        <v/>
      </c>
      <c r="R1389" s="81"/>
      <c r="S1389" s="31" t="str">
        <f t="shared" si="325"/>
        <v/>
      </c>
      <c r="T1389" s="31">
        <f t="shared" si="329"/>
        <v>1</v>
      </c>
      <c r="U1389" s="31" t="str">
        <f t="shared" si="317"/>
        <v/>
      </c>
      <c r="V1389" s="31" t="str">
        <f t="shared" si="318"/>
        <v/>
      </c>
      <c r="W1389" s="31" t="str">
        <f>IF(LEN(U1389)=0,"",SUM(T$5:T1389))</f>
        <v/>
      </c>
      <c r="X1389" s="31" t="str">
        <f t="shared" si="319"/>
        <v/>
      </c>
      <c r="Y1389" s="31" t="str">
        <f t="shared" si="326"/>
        <v/>
      </c>
    </row>
    <row r="1390" spans="1:25" x14ac:dyDescent="0.2">
      <c r="A1390" s="127"/>
      <c r="B1390" s="82" t="str">
        <f t="shared" si="315"/>
        <v/>
      </c>
      <c r="C1390" s="82" t="str">
        <f t="shared" si="316"/>
        <v/>
      </c>
      <c r="D1390" s="127"/>
      <c r="E1390" s="82" t="str">
        <f t="shared" si="320"/>
        <v/>
      </c>
      <c r="F1390" s="82" t="str">
        <f t="shared" si="321"/>
        <v/>
      </c>
      <c r="G1390" s="127"/>
      <c r="H1390" s="75" t="str">
        <f t="shared" si="322"/>
        <v/>
      </c>
      <c r="I1390" s="127"/>
      <c r="J1390" s="75" t="str">
        <f t="shared" si="327"/>
        <v/>
      </c>
      <c r="K1390" s="127"/>
      <c r="L1390" s="31">
        <v>1385</v>
      </c>
      <c r="M1390" s="31">
        <f t="shared" si="328"/>
        <v>462</v>
      </c>
      <c r="N1390" s="31">
        <f t="shared" si="323"/>
        <v>2</v>
      </c>
      <c r="O1390" s="31" t="str">
        <f>IF(LEN(Q1390)=0,"",DEC2HEX(MOD(HEX2DEC(INDEX(Assembler!$D$13:$D$512,M1390))+N1390,65536),4))</f>
        <v/>
      </c>
      <c r="P1390" s="78" t="str">
        <f t="shared" si="324"/>
        <v/>
      </c>
      <c r="Q1390" s="31" t="str">
        <f>INDEX(Assembler!$E$13:$G$512,M1390,N1390+1)</f>
        <v/>
      </c>
      <c r="R1390" s="81"/>
      <c r="S1390" s="31" t="str">
        <f t="shared" si="325"/>
        <v/>
      </c>
      <c r="T1390" s="31">
        <f t="shared" si="329"/>
        <v>1</v>
      </c>
      <c r="U1390" s="31" t="str">
        <f t="shared" si="317"/>
        <v/>
      </c>
      <c r="V1390" s="31" t="str">
        <f t="shared" si="318"/>
        <v/>
      </c>
      <c r="W1390" s="31" t="str">
        <f>IF(LEN(U1390)=0,"",SUM(T$5:T1390))</f>
        <v/>
      </c>
      <c r="X1390" s="31" t="str">
        <f t="shared" si="319"/>
        <v/>
      </c>
      <c r="Y1390" s="31" t="str">
        <f t="shared" si="326"/>
        <v/>
      </c>
    </row>
    <row r="1391" spans="1:25" x14ac:dyDescent="0.2">
      <c r="A1391" s="127"/>
      <c r="B1391" s="82" t="str">
        <f t="shared" si="315"/>
        <v/>
      </c>
      <c r="C1391" s="82" t="str">
        <f t="shared" si="316"/>
        <v/>
      </c>
      <c r="D1391" s="127"/>
      <c r="E1391" s="82" t="str">
        <f t="shared" si="320"/>
        <v/>
      </c>
      <c r="F1391" s="82" t="str">
        <f t="shared" si="321"/>
        <v/>
      </c>
      <c r="G1391" s="127"/>
      <c r="H1391" s="75" t="str">
        <f t="shared" si="322"/>
        <v/>
      </c>
      <c r="I1391" s="127"/>
      <c r="J1391" s="75" t="str">
        <f t="shared" si="327"/>
        <v/>
      </c>
      <c r="K1391" s="127"/>
      <c r="L1391" s="31">
        <v>1386</v>
      </c>
      <c r="M1391" s="31">
        <f t="shared" si="328"/>
        <v>463</v>
      </c>
      <c r="N1391" s="31">
        <f t="shared" si="323"/>
        <v>0</v>
      </c>
      <c r="O1391" s="31" t="str">
        <f>IF(LEN(Q1391)=0,"",DEC2HEX(MOD(HEX2DEC(INDEX(Assembler!$D$13:$D$512,M1391))+N1391,65536),4))</f>
        <v/>
      </c>
      <c r="P1391" s="78" t="str">
        <f t="shared" si="324"/>
        <v/>
      </c>
      <c r="Q1391" s="31" t="str">
        <f>INDEX(Assembler!$E$13:$G$512,M1391,N1391+1)</f>
        <v/>
      </c>
      <c r="R1391" s="81"/>
      <c r="S1391" s="31" t="str">
        <f t="shared" si="325"/>
        <v/>
      </c>
      <c r="T1391" s="31">
        <f t="shared" si="329"/>
        <v>1</v>
      </c>
      <c r="U1391" s="31" t="str">
        <f t="shared" si="317"/>
        <v/>
      </c>
      <c r="V1391" s="31" t="str">
        <f t="shared" si="318"/>
        <v/>
      </c>
      <c r="W1391" s="31" t="str">
        <f>IF(LEN(U1391)=0,"",SUM(T$5:T1391))</f>
        <v/>
      </c>
      <c r="X1391" s="31" t="str">
        <f t="shared" si="319"/>
        <v/>
      </c>
      <c r="Y1391" s="31" t="str">
        <f t="shared" si="326"/>
        <v/>
      </c>
    </row>
    <row r="1392" spans="1:25" x14ac:dyDescent="0.2">
      <c r="A1392" s="127"/>
      <c r="B1392" s="82" t="str">
        <f t="shared" si="315"/>
        <v/>
      </c>
      <c r="C1392" s="82" t="str">
        <f t="shared" si="316"/>
        <v/>
      </c>
      <c r="D1392" s="127"/>
      <c r="E1392" s="82" t="str">
        <f t="shared" si="320"/>
        <v/>
      </c>
      <c r="F1392" s="82" t="str">
        <f t="shared" si="321"/>
        <v/>
      </c>
      <c r="G1392" s="127"/>
      <c r="H1392" s="75" t="str">
        <f t="shared" si="322"/>
        <v/>
      </c>
      <c r="I1392" s="127"/>
      <c r="J1392" s="75" t="str">
        <f t="shared" si="327"/>
        <v/>
      </c>
      <c r="K1392" s="127"/>
      <c r="L1392" s="31">
        <v>1387</v>
      </c>
      <c r="M1392" s="31">
        <f t="shared" si="328"/>
        <v>463</v>
      </c>
      <c r="N1392" s="31">
        <f t="shared" si="323"/>
        <v>1</v>
      </c>
      <c r="O1392" s="31" t="str">
        <f>IF(LEN(Q1392)=0,"",DEC2HEX(MOD(HEX2DEC(INDEX(Assembler!$D$13:$D$512,M1392))+N1392,65536),4))</f>
        <v/>
      </c>
      <c r="P1392" s="78" t="str">
        <f t="shared" si="324"/>
        <v/>
      </c>
      <c r="Q1392" s="31" t="str">
        <f>INDEX(Assembler!$E$13:$G$512,M1392,N1392+1)</f>
        <v/>
      </c>
      <c r="R1392" s="81"/>
      <c r="S1392" s="31" t="str">
        <f t="shared" si="325"/>
        <v/>
      </c>
      <c r="T1392" s="31">
        <f t="shared" si="329"/>
        <v>1</v>
      </c>
      <c r="U1392" s="31" t="str">
        <f t="shared" si="317"/>
        <v/>
      </c>
      <c r="V1392" s="31" t="str">
        <f t="shared" si="318"/>
        <v/>
      </c>
      <c r="W1392" s="31" t="str">
        <f>IF(LEN(U1392)=0,"",SUM(T$5:T1392))</f>
        <v/>
      </c>
      <c r="X1392" s="31" t="str">
        <f t="shared" si="319"/>
        <v/>
      </c>
      <c r="Y1392" s="31" t="str">
        <f t="shared" si="326"/>
        <v/>
      </c>
    </row>
    <row r="1393" spans="1:25" x14ac:dyDescent="0.2">
      <c r="A1393" s="127"/>
      <c r="B1393" s="82" t="str">
        <f t="shared" si="315"/>
        <v/>
      </c>
      <c r="C1393" s="82" t="str">
        <f t="shared" si="316"/>
        <v/>
      </c>
      <c r="D1393" s="127"/>
      <c r="E1393" s="82" t="str">
        <f t="shared" si="320"/>
        <v/>
      </c>
      <c r="F1393" s="82" t="str">
        <f t="shared" si="321"/>
        <v/>
      </c>
      <c r="G1393" s="127"/>
      <c r="H1393" s="75" t="str">
        <f t="shared" si="322"/>
        <v/>
      </c>
      <c r="I1393" s="127"/>
      <c r="J1393" s="75" t="str">
        <f t="shared" si="327"/>
        <v/>
      </c>
      <c r="K1393" s="127"/>
      <c r="L1393" s="31">
        <v>1388</v>
      </c>
      <c r="M1393" s="31">
        <f t="shared" si="328"/>
        <v>463</v>
      </c>
      <c r="N1393" s="31">
        <f t="shared" si="323"/>
        <v>2</v>
      </c>
      <c r="O1393" s="31" t="str">
        <f>IF(LEN(Q1393)=0,"",DEC2HEX(MOD(HEX2DEC(INDEX(Assembler!$D$13:$D$512,M1393))+N1393,65536),4))</f>
        <v/>
      </c>
      <c r="P1393" s="78" t="str">
        <f t="shared" si="324"/>
        <v/>
      </c>
      <c r="Q1393" s="31" t="str">
        <f>INDEX(Assembler!$E$13:$G$512,M1393,N1393+1)</f>
        <v/>
      </c>
      <c r="R1393" s="81"/>
      <c r="S1393" s="31" t="str">
        <f t="shared" si="325"/>
        <v/>
      </c>
      <c r="T1393" s="31">
        <f t="shared" si="329"/>
        <v>1</v>
      </c>
      <c r="U1393" s="31" t="str">
        <f t="shared" si="317"/>
        <v/>
      </c>
      <c r="V1393" s="31" t="str">
        <f t="shared" si="318"/>
        <v/>
      </c>
      <c r="W1393" s="31" t="str">
        <f>IF(LEN(U1393)=0,"",SUM(T$5:T1393))</f>
        <v/>
      </c>
      <c r="X1393" s="31" t="str">
        <f t="shared" si="319"/>
        <v/>
      </c>
      <c r="Y1393" s="31" t="str">
        <f t="shared" si="326"/>
        <v/>
      </c>
    </row>
    <row r="1394" spans="1:25" x14ac:dyDescent="0.2">
      <c r="A1394" s="127"/>
      <c r="B1394" s="82" t="str">
        <f t="shared" si="315"/>
        <v/>
      </c>
      <c r="C1394" s="82" t="str">
        <f t="shared" si="316"/>
        <v/>
      </c>
      <c r="D1394" s="127"/>
      <c r="E1394" s="82" t="str">
        <f t="shared" si="320"/>
        <v/>
      </c>
      <c r="F1394" s="82" t="str">
        <f t="shared" si="321"/>
        <v/>
      </c>
      <c r="G1394" s="127"/>
      <c r="H1394" s="75" t="str">
        <f t="shared" si="322"/>
        <v/>
      </c>
      <c r="I1394" s="127"/>
      <c r="J1394" s="75" t="str">
        <f t="shared" si="327"/>
        <v/>
      </c>
      <c r="K1394" s="127"/>
      <c r="L1394" s="31">
        <v>1389</v>
      </c>
      <c r="M1394" s="31">
        <f t="shared" si="328"/>
        <v>464</v>
      </c>
      <c r="N1394" s="31">
        <f t="shared" si="323"/>
        <v>0</v>
      </c>
      <c r="O1394" s="31" t="str">
        <f>IF(LEN(Q1394)=0,"",DEC2HEX(MOD(HEX2DEC(INDEX(Assembler!$D$13:$D$512,M1394))+N1394,65536),4))</f>
        <v/>
      </c>
      <c r="P1394" s="78" t="str">
        <f t="shared" si="324"/>
        <v/>
      </c>
      <c r="Q1394" s="31" t="str">
        <f>INDEX(Assembler!$E$13:$G$512,M1394,N1394+1)</f>
        <v/>
      </c>
      <c r="R1394" s="81"/>
      <c r="S1394" s="31" t="str">
        <f t="shared" si="325"/>
        <v/>
      </c>
      <c r="T1394" s="31">
        <f t="shared" si="329"/>
        <v>1</v>
      </c>
      <c r="U1394" s="31" t="str">
        <f t="shared" si="317"/>
        <v/>
      </c>
      <c r="V1394" s="31" t="str">
        <f t="shared" si="318"/>
        <v/>
      </c>
      <c r="W1394" s="31" t="str">
        <f>IF(LEN(U1394)=0,"",SUM(T$5:T1394))</f>
        <v/>
      </c>
      <c r="X1394" s="31" t="str">
        <f t="shared" si="319"/>
        <v/>
      </c>
      <c r="Y1394" s="31" t="str">
        <f t="shared" si="326"/>
        <v/>
      </c>
    </row>
    <row r="1395" spans="1:25" x14ac:dyDescent="0.2">
      <c r="A1395" s="127"/>
      <c r="B1395" s="82" t="str">
        <f t="shared" si="315"/>
        <v/>
      </c>
      <c r="C1395" s="82" t="str">
        <f t="shared" si="316"/>
        <v/>
      </c>
      <c r="D1395" s="127"/>
      <c r="E1395" s="82" t="str">
        <f t="shared" si="320"/>
        <v/>
      </c>
      <c r="F1395" s="82" t="str">
        <f t="shared" si="321"/>
        <v/>
      </c>
      <c r="G1395" s="127"/>
      <c r="H1395" s="75" t="str">
        <f t="shared" si="322"/>
        <v/>
      </c>
      <c r="I1395" s="127"/>
      <c r="J1395" s="75" t="str">
        <f t="shared" si="327"/>
        <v/>
      </c>
      <c r="K1395" s="127"/>
      <c r="L1395" s="31">
        <v>1390</v>
      </c>
      <c r="M1395" s="31">
        <f t="shared" si="328"/>
        <v>464</v>
      </c>
      <c r="N1395" s="31">
        <f t="shared" si="323"/>
        <v>1</v>
      </c>
      <c r="O1395" s="31" t="str">
        <f>IF(LEN(Q1395)=0,"",DEC2HEX(MOD(HEX2DEC(INDEX(Assembler!$D$13:$D$512,M1395))+N1395,65536),4))</f>
        <v/>
      </c>
      <c r="P1395" s="78" t="str">
        <f t="shared" si="324"/>
        <v/>
      </c>
      <c r="Q1395" s="31" t="str">
        <f>INDEX(Assembler!$E$13:$G$512,M1395,N1395+1)</f>
        <v/>
      </c>
      <c r="R1395" s="81"/>
      <c r="S1395" s="31" t="str">
        <f t="shared" si="325"/>
        <v/>
      </c>
      <c r="T1395" s="31">
        <f t="shared" si="329"/>
        <v>1</v>
      </c>
      <c r="U1395" s="31" t="str">
        <f t="shared" si="317"/>
        <v/>
      </c>
      <c r="V1395" s="31" t="str">
        <f t="shared" si="318"/>
        <v/>
      </c>
      <c r="W1395" s="31" t="str">
        <f>IF(LEN(U1395)=0,"",SUM(T$5:T1395))</f>
        <v/>
      </c>
      <c r="X1395" s="31" t="str">
        <f t="shared" si="319"/>
        <v/>
      </c>
      <c r="Y1395" s="31" t="str">
        <f t="shared" si="326"/>
        <v/>
      </c>
    </row>
    <row r="1396" spans="1:25" x14ac:dyDescent="0.2">
      <c r="A1396" s="127"/>
      <c r="B1396" s="82" t="str">
        <f t="shared" si="315"/>
        <v/>
      </c>
      <c r="C1396" s="82" t="str">
        <f t="shared" si="316"/>
        <v/>
      </c>
      <c r="D1396" s="127"/>
      <c r="E1396" s="82" t="str">
        <f t="shared" si="320"/>
        <v/>
      </c>
      <c r="F1396" s="82" t="str">
        <f t="shared" si="321"/>
        <v/>
      </c>
      <c r="G1396" s="127"/>
      <c r="H1396" s="75" t="str">
        <f t="shared" si="322"/>
        <v/>
      </c>
      <c r="I1396" s="127"/>
      <c r="J1396" s="75" t="str">
        <f t="shared" si="327"/>
        <v/>
      </c>
      <c r="K1396" s="127"/>
      <c r="L1396" s="31">
        <v>1391</v>
      </c>
      <c r="M1396" s="31">
        <f t="shared" si="328"/>
        <v>464</v>
      </c>
      <c r="N1396" s="31">
        <f t="shared" si="323"/>
        <v>2</v>
      </c>
      <c r="O1396" s="31" t="str">
        <f>IF(LEN(Q1396)=0,"",DEC2HEX(MOD(HEX2DEC(INDEX(Assembler!$D$13:$D$512,M1396))+N1396,65536),4))</f>
        <v/>
      </c>
      <c r="P1396" s="78" t="str">
        <f t="shared" si="324"/>
        <v/>
      </c>
      <c r="Q1396" s="31" t="str">
        <f>INDEX(Assembler!$E$13:$G$512,M1396,N1396+1)</f>
        <v/>
      </c>
      <c r="R1396" s="81"/>
      <c r="S1396" s="31" t="str">
        <f t="shared" si="325"/>
        <v/>
      </c>
      <c r="T1396" s="31">
        <f t="shared" si="329"/>
        <v>1</v>
      </c>
      <c r="U1396" s="31" t="str">
        <f t="shared" si="317"/>
        <v/>
      </c>
      <c r="V1396" s="31" t="str">
        <f t="shared" si="318"/>
        <v/>
      </c>
      <c r="W1396" s="31" t="str">
        <f>IF(LEN(U1396)=0,"",SUM(T$5:T1396))</f>
        <v/>
      </c>
      <c r="X1396" s="31" t="str">
        <f t="shared" si="319"/>
        <v/>
      </c>
      <c r="Y1396" s="31" t="str">
        <f t="shared" si="326"/>
        <v/>
      </c>
    </row>
    <row r="1397" spans="1:25" x14ac:dyDescent="0.2">
      <c r="A1397" s="127"/>
      <c r="B1397" s="82" t="str">
        <f t="shared" si="315"/>
        <v/>
      </c>
      <c r="C1397" s="82" t="str">
        <f t="shared" si="316"/>
        <v/>
      </c>
      <c r="D1397" s="127"/>
      <c r="E1397" s="82" t="str">
        <f t="shared" si="320"/>
        <v/>
      </c>
      <c r="F1397" s="82" t="str">
        <f t="shared" si="321"/>
        <v/>
      </c>
      <c r="G1397" s="127"/>
      <c r="H1397" s="75" t="str">
        <f t="shared" si="322"/>
        <v/>
      </c>
      <c r="I1397" s="127"/>
      <c r="J1397" s="75" t="str">
        <f t="shared" si="327"/>
        <v/>
      </c>
      <c r="K1397" s="127"/>
      <c r="L1397" s="31">
        <v>1392</v>
      </c>
      <c r="M1397" s="31">
        <f t="shared" si="328"/>
        <v>465</v>
      </c>
      <c r="N1397" s="31">
        <f t="shared" si="323"/>
        <v>0</v>
      </c>
      <c r="O1397" s="31" t="str">
        <f>IF(LEN(Q1397)=0,"",DEC2HEX(MOD(HEX2DEC(INDEX(Assembler!$D$13:$D$512,M1397))+N1397,65536),4))</f>
        <v/>
      </c>
      <c r="P1397" s="78" t="str">
        <f t="shared" si="324"/>
        <v/>
      </c>
      <c r="Q1397" s="31" t="str">
        <f>INDEX(Assembler!$E$13:$G$512,M1397,N1397+1)</f>
        <v/>
      </c>
      <c r="R1397" s="81"/>
      <c r="S1397" s="31" t="str">
        <f t="shared" si="325"/>
        <v/>
      </c>
      <c r="T1397" s="31">
        <f t="shared" si="329"/>
        <v>1</v>
      </c>
      <c r="U1397" s="31" t="str">
        <f t="shared" si="317"/>
        <v/>
      </c>
      <c r="V1397" s="31" t="str">
        <f t="shared" si="318"/>
        <v/>
      </c>
      <c r="W1397" s="31" t="str">
        <f>IF(LEN(U1397)=0,"",SUM(T$5:T1397))</f>
        <v/>
      </c>
      <c r="X1397" s="31" t="str">
        <f t="shared" si="319"/>
        <v/>
      </c>
      <c r="Y1397" s="31" t="str">
        <f t="shared" si="326"/>
        <v/>
      </c>
    </row>
    <row r="1398" spans="1:25" x14ac:dyDescent="0.2">
      <c r="A1398" s="127"/>
      <c r="B1398" s="82" t="str">
        <f t="shared" si="315"/>
        <v/>
      </c>
      <c r="C1398" s="82" t="str">
        <f t="shared" si="316"/>
        <v/>
      </c>
      <c r="D1398" s="127"/>
      <c r="E1398" s="82" t="str">
        <f t="shared" si="320"/>
        <v/>
      </c>
      <c r="F1398" s="82" t="str">
        <f t="shared" si="321"/>
        <v/>
      </c>
      <c r="G1398" s="127"/>
      <c r="H1398" s="75" t="str">
        <f t="shared" si="322"/>
        <v/>
      </c>
      <c r="I1398" s="127"/>
      <c r="J1398" s="75" t="str">
        <f t="shared" si="327"/>
        <v/>
      </c>
      <c r="K1398" s="127"/>
      <c r="L1398" s="31">
        <v>1393</v>
      </c>
      <c r="M1398" s="31">
        <f t="shared" si="328"/>
        <v>465</v>
      </c>
      <c r="N1398" s="31">
        <f t="shared" si="323"/>
        <v>1</v>
      </c>
      <c r="O1398" s="31" t="str">
        <f>IF(LEN(Q1398)=0,"",DEC2HEX(MOD(HEX2DEC(INDEX(Assembler!$D$13:$D$512,M1398))+N1398,65536),4))</f>
        <v/>
      </c>
      <c r="P1398" s="78" t="str">
        <f t="shared" si="324"/>
        <v/>
      </c>
      <c r="Q1398" s="31" t="str">
        <f>INDEX(Assembler!$E$13:$G$512,M1398,N1398+1)</f>
        <v/>
      </c>
      <c r="R1398" s="81"/>
      <c r="S1398" s="31" t="str">
        <f t="shared" si="325"/>
        <v/>
      </c>
      <c r="T1398" s="31">
        <f t="shared" si="329"/>
        <v>1</v>
      </c>
      <c r="U1398" s="31" t="str">
        <f t="shared" si="317"/>
        <v/>
      </c>
      <c r="V1398" s="31" t="str">
        <f t="shared" si="318"/>
        <v/>
      </c>
      <c r="W1398" s="31" t="str">
        <f>IF(LEN(U1398)=0,"",SUM(T$5:T1398))</f>
        <v/>
      </c>
      <c r="X1398" s="31" t="str">
        <f t="shared" si="319"/>
        <v/>
      </c>
      <c r="Y1398" s="31" t="str">
        <f t="shared" si="326"/>
        <v/>
      </c>
    </row>
    <row r="1399" spans="1:25" x14ac:dyDescent="0.2">
      <c r="A1399" s="127"/>
      <c r="B1399" s="82" t="str">
        <f t="shared" si="315"/>
        <v/>
      </c>
      <c r="C1399" s="82" t="str">
        <f t="shared" si="316"/>
        <v/>
      </c>
      <c r="D1399" s="127"/>
      <c r="E1399" s="82" t="str">
        <f t="shared" si="320"/>
        <v/>
      </c>
      <c r="F1399" s="82" t="str">
        <f t="shared" si="321"/>
        <v/>
      </c>
      <c r="G1399" s="127"/>
      <c r="H1399" s="75" t="str">
        <f t="shared" si="322"/>
        <v/>
      </c>
      <c r="I1399" s="127"/>
      <c r="J1399" s="75" t="str">
        <f t="shared" si="327"/>
        <v/>
      </c>
      <c r="K1399" s="127"/>
      <c r="L1399" s="31">
        <v>1394</v>
      </c>
      <c r="M1399" s="31">
        <f t="shared" si="328"/>
        <v>465</v>
      </c>
      <c r="N1399" s="31">
        <f t="shared" si="323"/>
        <v>2</v>
      </c>
      <c r="O1399" s="31" t="str">
        <f>IF(LEN(Q1399)=0,"",DEC2HEX(MOD(HEX2DEC(INDEX(Assembler!$D$13:$D$512,M1399))+N1399,65536),4))</f>
        <v/>
      </c>
      <c r="P1399" s="78" t="str">
        <f t="shared" si="324"/>
        <v/>
      </c>
      <c r="Q1399" s="31" t="str">
        <f>INDEX(Assembler!$E$13:$G$512,M1399,N1399+1)</f>
        <v/>
      </c>
      <c r="R1399" s="81"/>
      <c r="S1399" s="31" t="str">
        <f t="shared" si="325"/>
        <v/>
      </c>
      <c r="T1399" s="31">
        <f t="shared" si="329"/>
        <v>1</v>
      </c>
      <c r="U1399" s="31" t="str">
        <f t="shared" si="317"/>
        <v/>
      </c>
      <c r="V1399" s="31" t="str">
        <f t="shared" si="318"/>
        <v/>
      </c>
      <c r="W1399" s="31" t="str">
        <f>IF(LEN(U1399)=0,"",SUM(T$5:T1399))</f>
        <v/>
      </c>
      <c r="X1399" s="31" t="str">
        <f t="shared" si="319"/>
        <v/>
      </c>
      <c r="Y1399" s="31" t="str">
        <f t="shared" si="326"/>
        <v/>
      </c>
    </row>
    <row r="1400" spans="1:25" x14ac:dyDescent="0.2">
      <c r="A1400" s="127"/>
      <c r="B1400" s="82" t="str">
        <f t="shared" si="315"/>
        <v/>
      </c>
      <c r="C1400" s="82" t="str">
        <f t="shared" si="316"/>
        <v/>
      </c>
      <c r="D1400" s="127"/>
      <c r="E1400" s="82" t="str">
        <f t="shared" si="320"/>
        <v/>
      </c>
      <c r="F1400" s="82" t="str">
        <f t="shared" si="321"/>
        <v/>
      </c>
      <c r="G1400" s="127"/>
      <c r="H1400" s="75" t="str">
        <f t="shared" si="322"/>
        <v/>
      </c>
      <c r="I1400" s="127"/>
      <c r="J1400" s="75" t="str">
        <f t="shared" si="327"/>
        <v/>
      </c>
      <c r="K1400" s="127"/>
      <c r="L1400" s="31">
        <v>1395</v>
      </c>
      <c r="M1400" s="31">
        <f t="shared" si="328"/>
        <v>466</v>
      </c>
      <c r="N1400" s="31">
        <f t="shared" si="323"/>
        <v>0</v>
      </c>
      <c r="O1400" s="31" t="str">
        <f>IF(LEN(Q1400)=0,"",DEC2HEX(MOD(HEX2DEC(INDEX(Assembler!$D$13:$D$512,M1400))+N1400,65536),4))</f>
        <v/>
      </c>
      <c r="P1400" s="78" t="str">
        <f t="shared" si="324"/>
        <v/>
      </c>
      <c r="Q1400" s="31" t="str">
        <f>INDEX(Assembler!$E$13:$G$512,M1400,N1400+1)</f>
        <v/>
      </c>
      <c r="R1400" s="81"/>
      <c r="S1400" s="31" t="str">
        <f t="shared" si="325"/>
        <v/>
      </c>
      <c r="T1400" s="31">
        <f t="shared" si="329"/>
        <v>1</v>
      </c>
      <c r="U1400" s="31" t="str">
        <f t="shared" si="317"/>
        <v/>
      </c>
      <c r="V1400" s="31" t="str">
        <f t="shared" si="318"/>
        <v/>
      </c>
      <c r="W1400" s="31" t="str">
        <f>IF(LEN(U1400)=0,"",SUM(T$5:T1400))</f>
        <v/>
      </c>
      <c r="X1400" s="31" t="str">
        <f t="shared" si="319"/>
        <v/>
      </c>
      <c r="Y1400" s="31" t="str">
        <f t="shared" si="326"/>
        <v/>
      </c>
    </row>
    <row r="1401" spans="1:25" x14ac:dyDescent="0.2">
      <c r="A1401" s="127"/>
      <c r="B1401" s="82" t="str">
        <f t="shared" si="315"/>
        <v/>
      </c>
      <c r="C1401" s="82" t="str">
        <f t="shared" si="316"/>
        <v/>
      </c>
      <c r="D1401" s="127"/>
      <c r="E1401" s="82" t="str">
        <f t="shared" si="320"/>
        <v/>
      </c>
      <c r="F1401" s="82" t="str">
        <f t="shared" si="321"/>
        <v/>
      </c>
      <c r="G1401" s="127"/>
      <c r="H1401" s="75" t="str">
        <f t="shared" si="322"/>
        <v/>
      </c>
      <c r="I1401" s="127"/>
      <c r="J1401" s="75" t="str">
        <f t="shared" si="327"/>
        <v/>
      </c>
      <c r="K1401" s="127"/>
      <c r="L1401" s="31">
        <v>1396</v>
      </c>
      <c r="M1401" s="31">
        <f t="shared" si="328"/>
        <v>466</v>
      </c>
      <c r="N1401" s="31">
        <f t="shared" si="323"/>
        <v>1</v>
      </c>
      <c r="O1401" s="31" t="str">
        <f>IF(LEN(Q1401)=0,"",DEC2HEX(MOD(HEX2DEC(INDEX(Assembler!$D$13:$D$512,M1401))+N1401,65536),4))</f>
        <v/>
      </c>
      <c r="P1401" s="78" t="str">
        <f t="shared" si="324"/>
        <v/>
      </c>
      <c r="Q1401" s="31" t="str">
        <f>INDEX(Assembler!$E$13:$G$512,M1401,N1401+1)</f>
        <v/>
      </c>
      <c r="R1401" s="81"/>
      <c r="S1401" s="31" t="str">
        <f t="shared" si="325"/>
        <v/>
      </c>
      <c r="T1401" s="31">
        <f t="shared" si="329"/>
        <v>1</v>
      </c>
      <c r="U1401" s="31" t="str">
        <f t="shared" si="317"/>
        <v/>
      </c>
      <c r="V1401" s="31" t="str">
        <f t="shared" si="318"/>
        <v/>
      </c>
      <c r="W1401" s="31" t="str">
        <f>IF(LEN(U1401)=0,"",SUM(T$5:T1401))</f>
        <v/>
      </c>
      <c r="X1401" s="31" t="str">
        <f t="shared" si="319"/>
        <v/>
      </c>
      <c r="Y1401" s="31" t="str">
        <f t="shared" si="326"/>
        <v/>
      </c>
    </row>
    <row r="1402" spans="1:25" x14ac:dyDescent="0.2">
      <c r="A1402" s="127"/>
      <c r="B1402" s="82" t="str">
        <f t="shared" si="315"/>
        <v/>
      </c>
      <c r="C1402" s="82" t="str">
        <f t="shared" si="316"/>
        <v/>
      </c>
      <c r="D1402" s="127"/>
      <c r="E1402" s="82" t="str">
        <f t="shared" si="320"/>
        <v/>
      </c>
      <c r="F1402" s="82" t="str">
        <f t="shared" si="321"/>
        <v/>
      </c>
      <c r="G1402" s="127"/>
      <c r="H1402" s="75" t="str">
        <f t="shared" si="322"/>
        <v/>
      </c>
      <c r="I1402" s="127"/>
      <c r="J1402" s="75" t="str">
        <f t="shared" si="327"/>
        <v/>
      </c>
      <c r="K1402" s="127"/>
      <c r="L1402" s="31">
        <v>1397</v>
      </c>
      <c r="M1402" s="31">
        <f t="shared" si="328"/>
        <v>466</v>
      </c>
      <c r="N1402" s="31">
        <f t="shared" si="323"/>
        <v>2</v>
      </c>
      <c r="O1402" s="31" t="str">
        <f>IF(LEN(Q1402)=0,"",DEC2HEX(MOD(HEX2DEC(INDEX(Assembler!$D$13:$D$512,M1402))+N1402,65536),4))</f>
        <v/>
      </c>
      <c r="P1402" s="78" t="str">
        <f t="shared" si="324"/>
        <v/>
      </c>
      <c r="Q1402" s="31" t="str">
        <f>INDEX(Assembler!$E$13:$G$512,M1402,N1402+1)</f>
        <v/>
      </c>
      <c r="R1402" s="81"/>
      <c r="S1402" s="31" t="str">
        <f t="shared" si="325"/>
        <v/>
      </c>
      <c r="T1402" s="31">
        <f t="shared" si="329"/>
        <v>1</v>
      </c>
      <c r="U1402" s="31" t="str">
        <f t="shared" si="317"/>
        <v/>
      </c>
      <c r="V1402" s="31" t="str">
        <f t="shared" si="318"/>
        <v/>
      </c>
      <c r="W1402" s="31" t="str">
        <f>IF(LEN(U1402)=0,"",SUM(T$5:T1402))</f>
        <v/>
      </c>
      <c r="X1402" s="31" t="str">
        <f t="shared" si="319"/>
        <v/>
      </c>
      <c r="Y1402" s="31" t="str">
        <f t="shared" si="326"/>
        <v/>
      </c>
    </row>
    <row r="1403" spans="1:25" x14ac:dyDescent="0.2">
      <c r="A1403" s="127"/>
      <c r="B1403" s="82" t="str">
        <f t="shared" si="315"/>
        <v/>
      </c>
      <c r="C1403" s="82" t="str">
        <f t="shared" si="316"/>
        <v/>
      </c>
      <c r="D1403" s="127"/>
      <c r="E1403" s="82" t="str">
        <f t="shared" si="320"/>
        <v/>
      </c>
      <c r="F1403" s="82" t="str">
        <f t="shared" si="321"/>
        <v/>
      </c>
      <c r="G1403" s="127"/>
      <c r="H1403" s="75" t="str">
        <f t="shared" si="322"/>
        <v/>
      </c>
      <c r="I1403" s="127"/>
      <c r="J1403" s="75" t="str">
        <f t="shared" si="327"/>
        <v/>
      </c>
      <c r="K1403" s="127"/>
      <c r="L1403" s="31">
        <v>1398</v>
      </c>
      <c r="M1403" s="31">
        <f t="shared" si="328"/>
        <v>467</v>
      </c>
      <c r="N1403" s="31">
        <f t="shared" si="323"/>
        <v>0</v>
      </c>
      <c r="O1403" s="31" t="str">
        <f>IF(LEN(Q1403)=0,"",DEC2HEX(MOD(HEX2DEC(INDEX(Assembler!$D$13:$D$512,M1403))+N1403,65536),4))</f>
        <v/>
      </c>
      <c r="P1403" s="78" t="str">
        <f t="shared" si="324"/>
        <v/>
      </c>
      <c r="Q1403" s="31" t="str">
        <f>INDEX(Assembler!$E$13:$G$512,M1403,N1403+1)</f>
        <v/>
      </c>
      <c r="R1403" s="81"/>
      <c r="S1403" s="31" t="str">
        <f t="shared" si="325"/>
        <v/>
      </c>
      <c r="T1403" s="31">
        <f t="shared" si="329"/>
        <v>1</v>
      </c>
      <c r="U1403" s="31" t="str">
        <f t="shared" si="317"/>
        <v/>
      </c>
      <c r="V1403" s="31" t="str">
        <f t="shared" si="318"/>
        <v/>
      </c>
      <c r="W1403" s="31" t="str">
        <f>IF(LEN(U1403)=0,"",SUM(T$5:T1403))</f>
        <v/>
      </c>
      <c r="X1403" s="31" t="str">
        <f t="shared" si="319"/>
        <v/>
      </c>
      <c r="Y1403" s="31" t="str">
        <f t="shared" si="326"/>
        <v/>
      </c>
    </row>
    <row r="1404" spans="1:25" x14ac:dyDescent="0.2">
      <c r="A1404" s="127"/>
      <c r="B1404" s="82" t="str">
        <f t="shared" si="315"/>
        <v/>
      </c>
      <c r="C1404" s="82" t="str">
        <f t="shared" si="316"/>
        <v/>
      </c>
      <c r="D1404" s="127"/>
      <c r="E1404" s="82" t="str">
        <f t="shared" si="320"/>
        <v/>
      </c>
      <c r="F1404" s="82" t="str">
        <f t="shared" si="321"/>
        <v/>
      </c>
      <c r="G1404" s="127"/>
      <c r="H1404" s="75" t="str">
        <f t="shared" si="322"/>
        <v/>
      </c>
      <c r="I1404" s="127"/>
      <c r="J1404" s="75" t="str">
        <f t="shared" si="327"/>
        <v/>
      </c>
      <c r="K1404" s="127"/>
      <c r="L1404" s="31">
        <v>1399</v>
      </c>
      <c r="M1404" s="31">
        <f t="shared" si="328"/>
        <v>467</v>
      </c>
      <c r="N1404" s="31">
        <f t="shared" si="323"/>
        <v>1</v>
      </c>
      <c r="O1404" s="31" t="str">
        <f>IF(LEN(Q1404)=0,"",DEC2HEX(MOD(HEX2DEC(INDEX(Assembler!$D$13:$D$512,M1404))+N1404,65536),4))</f>
        <v/>
      </c>
      <c r="P1404" s="78" t="str">
        <f t="shared" si="324"/>
        <v/>
      </c>
      <c r="Q1404" s="31" t="str">
        <f>INDEX(Assembler!$E$13:$G$512,M1404,N1404+1)</f>
        <v/>
      </c>
      <c r="R1404" s="81"/>
      <c r="S1404" s="31" t="str">
        <f t="shared" si="325"/>
        <v/>
      </c>
      <c r="T1404" s="31">
        <f t="shared" si="329"/>
        <v>1</v>
      </c>
      <c r="U1404" s="31" t="str">
        <f t="shared" si="317"/>
        <v/>
      </c>
      <c r="V1404" s="31" t="str">
        <f t="shared" si="318"/>
        <v/>
      </c>
      <c r="W1404" s="31" t="str">
        <f>IF(LEN(U1404)=0,"",SUM(T$5:T1404))</f>
        <v/>
      </c>
      <c r="X1404" s="31" t="str">
        <f t="shared" si="319"/>
        <v/>
      </c>
      <c r="Y1404" s="31" t="str">
        <f t="shared" si="326"/>
        <v/>
      </c>
    </row>
    <row r="1405" spans="1:25" x14ac:dyDescent="0.2">
      <c r="A1405" s="127"/>
      <c r="B1405" s="82" t="str">
        <f t="shared" si="315"/>
        <v/>
      </c>
      <c r="C1405" s="82" t="str">
        <f t="shared" si="316"/>
        <v/>
      </c>
      <c r="D1405" s="127"/>
      <c r="E1405" s="82" t="str">
        <f t="shared" si="320"/>
        <v/>
      </c>
      <c r="F1405" s="82" t="str">
        <f t="shared" si="321"/>
        <v/>
      </c>
      <c r="G1405" s="127"/>
      <c r="H1405" s="75" t="str">
        <f t="shared" si="322"/>
        <v/>
      </c>
      <c r="I1405" s="127"/>
      <c r="J1405" s="75" t="str">
        <f t="shared" si="327"/>
        <v/>
      </c>
      <c r="K1405" s="127"/>
      <c r="L1405" s="31">
        <v>1400</v>
      </c>
      <c r="M1405" s="31">
        <f t="shared" si="328"/>
        <v>467</v>
      </c>
      <c r="N1405" s="31">
        <f t="shared" si="323"/>
        <v>2</v>
      </c>
      <c r="O1405" s="31" t="str">
        <f>IF(LEN(Q1405)=0,"",DEC2HEX(MOD(HEX2DEC(INDEX(Assembler!$D$13:$D$512,M1405))+N1405,65536),4))</f>
        <v/>
      </c>
      <c r="P1405" s="78" t="str">
        <f t="shared" si="324"/>
        <v/>
      </c>
      <c r="Q1405" s="31" t="str">
        <f>INDEX(Assembler!$E$13:$G$512,M1405,N1405+1)</f>
        <v/>
      </c>
      <c r="R1405" s="81"/>
      <c r="S1405" s="31" t="str">
        <f t="shared" si="325"/>
        <v/>
      </c>
      <c r="T1405" s="31">
        <f t="shared" si="329"/>
        <v>1</v>
      </c>
      <c r="U1405" s="31" t="str">
        <f t="shared" si="317"/>
        <v/>
      </c>
      <c r="V1405" s="31" t="str">
        <f t="shared" si="318"/>
        <v/>
      </c>
      <c r="W1405" s="31" t="str">
        <f>IF(LEN(U1405)=0,"",SUM(T$5:T1405))</f>
        <v/>
      </c>
      <c r="X1405" s="31" t="str">
        <f t="shared" si="319"/>
        <v/>
      </c>
      <c r="Y1405" s="31" t="str">
        <f t="shared" si="326"/>
        <v/>
      </c>
    </row>
    <row r="1406" spans="1:25" x14ac:dyDescent="0.2">
      <c r="A1406" s="127"/>
      <c r="B1406" s="82" t="str">
        <f t="shared" si="315"/>
        <v/>
      </c>
      <c r="C1406" s="82" t="str">
        <f t="shared" si="316"/>
        <v/>
      </c>
      <c r="D1406" s="127"/>
      <c r="E1406" s="82" t="str">
        <f t="shared" si="320"/>
        <v/>
      </c>
      <c r="F1406" s="82" t="str">
        <f t="shared" si="321"/>
        <v/>
      </c>
      <c r="G1406" s="127"/>
      <c r="H1406" s="75" t="str">
        <f t="shared" si="322"/>
        <v/>
      </c>
      <c r="I1406" s="127"/>
      <c r="J1406" s="75" t="str">
        <f t="shared" si="327"/>
        <v/>
      </c>
      <c r="K1406" s="127"/>
      <c r="L1406" s="31">
        <v>1401</v>
      </c>
      <c r="M1406" s="31">
        <f t="shared" si="328"/>
        <v>468</v>
      </c>
      <c r="N1406" s="31">
        <f t="shared" si="323"/>
        <v>0</v>
      </c>
      <c r="O1406" s="31" t="str">
        <f>IF(LEN(Q1406)=0,"",DEC2HEX(MOD(HEX2DEC(INDEX(Assembler!$D$13:$D$512,M1406))+N1406,65536),4))</f>
        <v/>
      </c>
      <c r="P1406" s="78" t="str">
        <f t="shared" si="324"/>
        <v/>
      </c>
      <c r="Q1406" s="31" t="str">
        <f>INDEX(Assembler!$E$13:$G$512,M1406,N1406+1)</f>
        <v/>
      </c>
      <c r="R1406" s="81"/>
      <c r="S1406" s="31" t="str">
        <f t="shared" si="325"/>
        <v/>
      </c>
      <c r="T1406" s="31">
        <f t="shared" si="329"/>
        <v>1</v>
      </c>
      <c r="U1406" s="31" t="str">
        <f t="shared" si="317"/>
        <v/>
      </c>
      <c r="V1406" s="31" t="str">
        <f t="shared" si="318"/>
        <v/>
      </c>
      <c r="W1406" s="31" t="str">
        <f>IF(LEN(U1406)=0,"",SUM(T$5:T1406))</f>
        <v/>
      </c>
      <c r="X1406" s="31" t="str">
        <f t="shared" si="319"/>
        <v/>
      </c>
      <c r="Y1406" s="31" t="str">
        <f t="shared" si="326"/>
        <v/>
      </c>
    </row>
    <row r="1407" spans="1:25" x14ac:dyDescent="0.2">
      <c r="A1407" s="127"/>
      <c r="B1407" s="82" t="str">
        <f t="shared" si="315"/>
        <v/>
      </c>
      <c r="C1407" s="82" t="str">
        <f t="shared" si="316"/>
        <v/>
      </c>
      <c r="D1407" s="127"/>
      <c r="E1407" s="82" t="str">
        <f t="shared" si="320"/>
        <v/>
      </c>
      <c r="F1407" s="82" t="str">
        <f t="shared" si="321"/>
        <v/>
      </c>
      <c r="G1407" s="127"/>
      <c r="H1407" s="75" t="str">
        <f t="shared" si="322"/>
        <v/>
      </c>
      <c r="I1407" s="127"/>
      <c r="J1407" s="75" t="str">
        <f t="shared" si="327"/>
        <v/>
      </c>
      <c r="K1407" s="127"/>
      <c r="L1407" s="31">
        <v>1402</v>
      </c>
      <c r="M1407" s="31">
        <f t="shared" si="328"/>
        <v>468</v>
      </c>
      <c r="N1407" s="31">
        <f t="shared" si="323"/>
        <v>1</v>
      </c>
      <c r="O1407" s="31" t="str">
        <f>IF(LEN(Q1407)=0,"",DEC2HEX(MOD(HEX2DEC(INDEX(Assembler!$D$13:$D$512,M1407))+N1407,65536),4))</f>
        <v/>
      </c>
      <c r="P1407" s="78" t="str">
        <f t="shared" si="324"/>
        <v/>
      </c>
      <c r="Q1407" s="31" t="str">
        <f>INDEX(Assembler!$E$13:$G$512,M1407,N1407+1)</f>
        <v/>
      </c>
      <c r="R1407" s="81"/>
      <c r="S1407" s="31" t="str">
        <f t="shared" si="325"/>
        <v/>
      </c>
      <c r="T1407" s="31">
        <f t="shared" si="329"/>
        <v>1</v>
      </c>
      <c r="U1407" s="31" t="str">
        <f t="shared" si="317"/>
        <v/>
      </c>
      <c r="V1407" s="31" t="str">
        <f t="shared" si="318"/>
        <v/>
      </c>
      <c r="W1407" s="31" t="str">
        <f>IF(LEN(U1407)=0,"",SUM(T$5:T1407))</f>
        <v/>
      </c>
      <c r="X1407" s="31" t="str">
        <f t="shared" si="319"/>
        <v/>
      </c>
      <c r="Y1407" s="31" t="str">
        <f t="shared" si="326"/>
        <v/>
      </c>
    </row>
    <row r="1408" spans="1:25" x14ac:dyDescent="0.2">
      <c r="A1408" s="127"/>
      <c r="B1408" s="82" t="str">
        <f t="shared" si="315"/>
        <v/>
      </c>
      <c r="C1408" s="82" t="str">
        <f t="shared" si="316"/>
        <v/>
      </c>
      <c r="D1408" s="127"/>
      <c r="E1408" s="82" t="str">
        <f t="shared" si="320"/>
        <v/>
      </c>
      <c r="F1408" s="82" t="str">
        <f t="shared" si="321"/>
        <v/>
      </c>
      <c r="G1408" s="127"/>
      <c r="H1408" s="75" t="str">
        <f t="shared" si="322"/>
        <v/>
      </c>
      <c r="I1408" s="127"/>
      <c r="J1408" s="75" t="str">
        <f t="shared" si="327"/>
        <v/>
      </c>
      <c r="K1408" s="127"/>
      <c r="L1408" s="31">
        <v>1403</v>
      </c>
      <c r="M1408" s="31">
        <f t="shared" si="328"/>
        <v>468</v>
      </c>
      <c r="N1408" s="31">
        <f t="shared" si="323"/>
        <v>2</v>
      </c>
      <c r="O1408" s="31" t="str">
        <f>IF(LEN(Q1408)=0,"",DEC2HEX(MOD(HEX2DEC(INDEX(Assembler!$D$13:$D$512,M1408))+N1408,65536),4))</f>
        <v/>
      </c>
      <c r="P1408" s="78" t="str">
        <f t="shared" si="324"/>
        <v/>
      </c>
      <c r="Q1408" s="31" t="str">
        <f>INDEX(Assembler!$E$13:$G$512,M1408,N1408+1)</f>
        <v/>
      </c>
      <c r="R1408" s="81"/>
      <c r="S1408" s="31" t="str">
        <f t="shared" si="325"/>
        <v/>
      </c>
      <c r="T1408" s="31">
        <f t="shared" si="329"/>
        <v>1</v>
      </c>
      <c r="U1408" s="31" t="str">
        <f t="shared" si="317"/>
        <v/>
      </c>
      <c r="V1408" s="31" t="str">
        <f t="shared" si="318"/>
        <v/>
      </c>
      <c r="W1408" s="31" t="str">
        <f>IF(LEN(U1408)=0,"",SUM(T$5:T1408))</f>
        <v/>
      </c>
      <c r="X1408" s="31" t="str">
        <f t="shared" si="319"/>
        <v/>
      </c>
      <c r="Y1408" s="31" t="str">
        <f t="shared" si="326"/>
        <v/>
      </c>
    </row>
    <row r="1409" spans="1:25" x14ac:dyDescent="0.2">
      <c r="A1409" s="127"/>
      <c r="B1409" s="82" t="str">
        <f t="shared" si="315"/>
        <v/>
      </c>
      <c r="C1409" s="82" t="str">
        <f t="shared" si="316"/>
        <v/>
      </c>
      <c r="D1409" s="127"/>
      <c r="E1409" s="82" t="str">
        <f t="shared" si="320"/>
        <v/>
      </c>
      <c r="F1409" s="82" t="str">
        <f t="shared" si="321"/>
        <v/>
      </c>
      <c r="G1409" s="127"/>
      <c r="H1409" s="75" t="str">
        <f t="shared" si="322"/>
        <v/>
      </c>
      <c r="I1409" s="127"/>
      <c r="J1409" s="75" t="str">
        <f t="shared" si="327"/>
        <v/>
      </c>
      <c r="K1409" s="127"/>
      <c r="L1409" s="31">
        <v>1404</v>
      </c>
      <c r="M1409" s="31">
        <f t="shared" si="328"/>
        <v>469</v>
      </c>
      <c r="N1409" s="31">
        <f t="shared" si="323"/>
        <v>0</v>
      </c>
      <c r="O1409" s="31" t="str">
        <f>IF(LEN(Q1409)=0,"",DEC2HEX(MOD(HEX2DEC(INDEX(Assembler!$D$13:$D$512,M1409))+N1409,65536),4))</f>
        <v/>
      </c>
      <c r="P1409" s="78" t="str">
        <f t="shared" si="324"/>
        <v/>
      </c>
      <c r="Q1409" s="31" t="str">
        <f>INDEX(Assembler!$E$13:$G$512,M1409,N1409+1)</f>
        <v/>
      </c>
      <c r="R1409" s="81"/>
      <c r="S1409" s="31" t="str">
        <f t="shared" si="325"/>
        <v/>
      </c>
      <c r="T1409" s="31">
        <f t="shared" si="329"/>
        <v>1</v>
      </c>
      <c r="U1409" s="31" t="str">
        <f t="shared" si="317"/>
        <v/>
      </c>
      <c r="V1409" s="31" t="str">
        <f t="shared" si="318"/>
        <v/>
      </c>
      <c r="W1409" s="31" t="str">
        <f>IF(LEN(U1409)=0,"",SUM(T$5:T1409))</f>
        <v/>
      </c>
      <c r="X1409" s="31" t="str">
        <f t="shared" si="319"/>
        <v/>
      </c>
      <c r="Y1409" s="31" t="str">
        <f t="shared" si="326"/>
        <v/>
      </c>
    </row>
    <row r="1410" spans="1:25" x14ac:dyDescent="0.2">
      <c r="A1410" s="127"/>
      <c r="B1410" s="82" t="str">
        <f t="shared" si="315"/>
        <v/>
      </c>
      <c r="C1410" s="82" t="str">
        <f t="shared" si="316"/>
        <v/>
      </c>
      <c r="D1410" s="127"/>
      <c r="E1410" s="82" t="str">
        <f t="shared" si="320"/>
        <v/>
      </c>
      <c r="F1410" s="82" t="str">
        <f t="shared" si="321"/>
        <v/>
      </c>
      <c r="G1410" s="127"/>
      <c r="H1410" s="75" t="str">
        <f t="shared" si="322"/>
        <v/>
      </c>
      <c r="I1410" s="127"/>
      <c r="J1410" s="75" t="str">
        <f t="shared" si="327"/>
        <v/>
      </c>
      <c r="K1410" s="127"/>
      <c r="L1410" s="31">
        <v>1405</v>
      </c>
      <c r="M1410" s="31">
        <f t="shared" si="328"/>
        <v>469</v>
      </c>
      <c r="N1410" s="31">
        <f t="shared" si="323"/>
        <v>1</v>
      </c>
      <c r="O1410" s="31" t="str">
        <f>IF(LEN(Q1410)=0,"",DEC2HEX(MOD(HEX2DEC(INDEX(Assembler!$D$13:$D$512,M1410))+N1410,65536),4))</f>
        <v/>
      </c>
      <c r="P1410" s="78" t="str">
        <f t="shared" si="324"/>
        <v/>
      </c>
      <c r="Q1410" s="31" t="str">
        <f>INDEX(Assembler!$E$13:$G$512,M1410,N1410+1)</f>
        <v/>
      </c>
      <c r="R1410" s="81"/>
      <c r="S1410" s="31" t="str">
        <f t="shared" si="325"/>
        <v/>
      </c>
      <c r="T1410" s="31">
        <f t="shared" si="329"/>
        <v>1</v>
      </c>
      <c r="U1410" s="31" t="str">
        <f t="shared" si="317"/>
        <v/>
      </c>
      <c r="V1410" s="31" t="str">
        <f t="shared" si="318"/>
        <v/>
      </c>
      <c r="W1410" s="31" t="str">
        <f>IF(LEN(U1410)=0,"",SUM(T$5:T1410))</f>
        <v/>
      </c>
      <c r="X1410" s="31" t="str">
        <f t="shared" si="319"/>
        <v/>
      </c>
      <c r="Y1410" s="31" t="str">
        <f t="shared" si="326"/>
        <v/>
      </c>
    </row>
    <row r="1411" spans="1:25" x14ac:dyDescent="0.2">
      <c r="A1411" s="127"/>
      <c r="B1411" s="82" t="str">
        <f t="shared" si="315"/>
        <v/>
      </c>
      <c r="C1411" s="82" t="str">
        <f t="shared" si="316"/>
        <v/>
      </c>
      <c r="D1411" s="127"/>
      <c r="E1411" s="82" t="str">
        <f t="shared" si="320"/>
        <v/>
      </c>
      <c r="F1411" s="82" t="str">
        <f t="shared" si="321"/>
        <v/>
      </c>
      <c r="G1411" s="127"/>
      <c r="H1411" s="75" t="str">
        <f t="shared" si="322"/>
        <v/>
      </c>
      <c r="I1411" s="127"/>
      <c r="J1411" s="75" t="str">
        <f t="shared" si="327"/>
        <v/>
      </c>
      <c r="K1411" s="127"/>
      <c r="L1411" s="31">
        <v>1406</v>
      </c>
      <c r="M1411" s="31">
        <f t="shared" si="328"/>
        <v>469</v>
      </c>
      <c r="N1411" s="31">
        <f t="shared" si="323"/>
        <v>2</v>
      </c>
      <c r="O1411" s="31" t="str">
        <f>IF(LEN(Q1411)=0,"",DEC2HEX(MOD(HEX2DEC(INDEX(Assembler!$D$13:$D$512,M1411))+N1411,65536),4))</f>
        <v/>
      </c>
      <c r="P1411" s="78" t="str">
        <f t="shared" si="324"/>
        <v/>
      </c>
      <c r="Q1411" s="31" t="str">
        <f>INDEX(Assembler!$E$13:$G$512,M1411,N1411+1)</f>
        <v/>
      </c>
      <c r="R1411" s="81"/>
      <c r="S1411" s="31" t="str">
        <f t="shared" si="325"/>
        <v/>
      </c>
      <c r="T1411" s="31">
        <f t="shared" si="329"/>
        <v>1</v>
      </c>
      <c r="U1411" s="31" t="str">
        <f t="shared" si="317"/>
        <v/>
      </c>
      <c r="V1411" s="31" t="str">
        <f t="shared" si="318"/>
        <v/>
      </c>
      <c r="W1411" s="31" t="str">
        <f>IF(LEN(U1411)=0,"",SUM(T$5:T1411))</f>
        <v/>
      </c>
      <c r="X1411" s="31" t="str">
        <f t="shared" si="319"/>
        <v/>
      </c>
      <c r="Y1411" s="31" t="str">
        <f t="shared" si="326"/>
        <v/>
      </c>
    </row>
    <row r="1412" spans="1:25" x14ac:dyDescent="0.2">
      <c r="A1412" s="127"/>
      <c r="B1412" s="82" t="str">
        <f t="shared" si="315"/>
        <v/>
      </c>
      <c r="C1412" s="82" t="str">
        <f t="shared" si="316"/>
        <v/>
      </c>
      <c r="D1412" s="127"/>
      <c r="E1412" s="82" t="str">
        <f t="shared" si="320"/>
        <v/>
      </c>
      <c r="F1412" s="82" t="str">
        <f t="shared" si="321"/>
        <v/>
      </c>
      <c r="G1412" s="127"/>
      <c r="H1412" s="75" t="str">
        <f t="shared" si="322"/>
        <v/>
      </c>
      <c r="I1412" s="127"/>
      <c r="J1412" s="75" t="str">
        <f t="shared" si="327"/>
        <v/>
      </c>
      <c r="K1412" s="127"/>
      <c r="L1412" s="31">
        <v>1407</v>
      </c>
      <c r="M1412" s="31">
        <f t="shared" si="328"/>
        <v>470</v>
      </c>
      <c r="N1412" s="31">
        <f t="shared" si="323"/>
        <v>0</v>
      </c>
      <c r="O1412" s="31" t="str">
        <f>IF(LEN(Q1412)=0,"",DEC2HEX(MOD(HEX2DEC(INDEX(Assembler!$D$13:$D$512,M1412))+N1412,65536),4))</f>
        <v/>
      </c>
      <c r="P1412" s="78" t="str">
        <f t="shared" si="324"/>
        <v/>
      </c>
      <c r="Q1412" s="31" t="str">
        <f>INDEX(Assembler!$E$13:$G$512,M1412,N1412+1)</f>
        <v/>
      </c>
      <c r="R1412" s="81"/>
      <c r="S1412" s="31" t="str">
        <f t="shared" si="325"/>
        <v/>
      </c>
      <c r="T1412" s="31">
        <f t="shared" si="329"/>
        <v>1</v>
      </c>
      <c r="U1412" s="31" t="str">
        <f t="shared" si="317"/>
        <v/>
      </c>
      <c r="V1412" s="31" t="str">
        <f t="shared" si="318"/>
        <v/>
      </c>
      <c r="W1412" s="31" t="str">
        <f>IF(LEN(U1412)=0,"",SUM(T$5:T1412))</f>
        <v/>
      </c>
      <c r="X1412" s="31" t="str">
        <f t="shared" si="319"/>
        <v/>
      </c>
      <c r="Y1412" s="31" t="str">
        <f t="shared" si="326"/>
        <v/>
      </c>
    </row>
    <row r="1413" spans="1:25" x14ac:dyDescent="0.2">
      <c r="A1413" s="127"/>
      <c r="B1413" s="82" t="str">
        <f t="shared" ref="B1413:B1476" si="330">IF(LEN(S1413)=0,"",DEC2HEX(S1413,4))</f>
        <v/>
      </c>
      <c r="C1413" s="82" t="str">
        <f t="shared" ref="C1413:C1476" si="331">IF(LEN(B1413)=0,"",VLOOKUP(B1413,$O$5:$Q$1494,3,0))</f>
        <v/>
      </c>
      <c r="D1413" s="127"/>
      <c r="E1413" s="82" t="str">
        <f t="shared" si="320"/>
        <v/>
      </c>
      <c r="F1413" s="82" t="str">
        <f t="shared" si="321"/>
        <v/>
      </c>
      <c r="G1413" s="127"/>
      <c r="H1413" s="75" t="str">
        <f t="shared" si="322"/>
        <v/>
      </c>
      <c r="I1413" s="127"/>
      <c r="J1413" s="75" t="str">
        <f t="shared" si="327"/>
        <v/>
      </c>
      <c r="K1413" s="127"/>
      <c r="L1413" s="31">
        <v>1408</v>
      </c>
      <c r="M1413" s="31">
        <f t="shared" si="328"/>
        <v>470</v>
      </c>
      <c r="N1413" s="31">
        <f t="shared" si="323"/>
        <v>1</v>
      </c>
      <c r="O1413" s="31" t="str">
        <f>IF(LEN(Q1413)=0,"",DEC2HEX(MOD(HEX2DEC(INDEX(Assembler!$D$13:$D$512,M1413))+N1413,65536),4))</f>
        <v/>
      </c>
      <c r="P1413" s="78" t="str">
        <f t="shared" si="324"/>
        <v/>
      </c>
      <c r="Q1413" s="31" t="str">
        <f>INDEX(Assembler!$E$13:$G$512,M1413,N1413+1)</f>
        <v/>
      </c>
      <c r="R1413" s="81"/>
      <c r="S1413" s="31" t="str">
        <f t="shared" si="325"/>
        <v/>
      </c>
      <c r="T1413" s="31">
        <f t="shared" si="329"/>
        <v>1</v>
      </c>
      <c r="U1413" s="31" t="str">
        <f t="shared" ref="U1413:U1476" si="332">IF(OR(LEN(S1413)=0,T1413=0),"",IF(T1414=1,1,IF(T1415=1,2,IF(T1416=1,3,IF(T1417=1,4,IF(T1418=1,5,IF(T1419=1,6,IF(T1420=1,7,IF(T1421=1,8,IF(T1422=1,9,IF(T1423=1,10,IF(T1424=1,11,IF(T1425=1,12,IF(T1426=1,13,IF(T1427=1,14,IF(T1428=1,15,16))))))))))))))))</f>
        <v/>
      </c>
      <c r="V1413" s="31" t="str">
        <f t="shared" ref="V1413:V1476" si="333">IF(OR(LEN(S1413)=0,T1413=0),"",MOD(U1413+HEX2DEC(LEFT(B1413,2))+HEX2DEC(RIGHT(B1413,2))+HEX2DEC(C1413)+IF(T1414=1,0,HEX2DEC(C1414)+IF(T1415=1,0,HEX2DEC(C1415)+IF(T1416=1,0,HEX2DEC(C1416)+IF(T1417=1,0,HEX2DEC(C1417)+IF(T1418=1,0,HEX2DEC(C1418)+IF(T1419=1,0,HEX2DEC(C1419)+IF(T1420=1,0,HEX2DEC(C1420)+IF(T1421=1,0,HEX2DEC(C1421)+IF(T1422=1,0,HEX2DEC(C1422)+IF(T1423=1,0,HEX2DEC(C1423)+IF(T1424=1,0,HEX2DEC(C1424)+IF(T1425=1,0,HEX2DEC(C1425)+IF(T1426=1,0,HEX2DEC(C1426)+IF(T1427=1,0,HEX2DEC(C1427)+IF(T1428=1,0,HEX2DEC(C1428)))))))))))))))),256))</f>
        <v/>
      </c>
      <c r="W1413" s="31" t="str">
        <f>IF(LEN(U1413)=0,"",SUM(T$5:T1413))</f>
        <v/>
      </c>
      <c r="X1413" s="31" t="str">
        <f t="shared" ref="X1413:X1476" si="334">IF(LEN(W1413)=0,"",CONCATENATE(":",DEC2HEX(U1413,2),B1413,"00",C1413,IF(U1413&gt;1,C1414,""),IF(U1413&gt;2,C1415,""),IF(U1413&gt;3,C1416,""),IF(U1413&gt;4,C1417,""),IF(U1413&gt;5,C1418,""),IF(U1413&gt;6,C1419,""),IF(U1413&gt;7,C1420,""),IF(U1413&gt;8,C1421,""),IF(U1413&gt;9,C1422,""),IF(U1413&gt;10,C1423,""),IF(U1413&gt;11,C1424,""),IF(U1413&gt;12,C1425,""),IF(U1413&gt;13,C1426,""),IF(U1413&gt;14,C1427,""),IF(U1413&gt;15,C1428,""),DEC2HEX(MOD(-V1413,256),2)))</f>
        <v/>
      </c>
      <c r="Y1413" s="31" t="str">
        <f t="shared" si="326"/>
        <v/>
      </c>
    </row>
    <row r="1414" spans="1:25" x14ac:dyDescent="0.2">
      <c r="A1414" s="127"/>
      <c r="B1414" s="82" t="str">
        <f t="shared" si="330"/>
        <v/>
      </c>
      <c r="C1414" s="82" t="str">
        <f t="shared" si="331"/>
        <v/>
      </c>
      <c r="D1414" s="127"/>
      <c r="E1414" s="82" t="str">
        <f t="shared" ref="E1414:E1477" si="335">IF(LEN(B1414)=0,"",DEC2OCT(HEX2DEC(B1414),6))</f>
        <v/>
      </c>
      <c r="F1414" s="82" t="str">
        <f t="shared" ref="F1414:F1477" si="336">IF(LEN(C1414)=0,"",DEC2OCT(HEX2DEC(C1414),3))</f>
        <v/>
      </c>
      <c r="G1414" s="127"/>
      <c r="H1414" s="75" t="str">
        <f t="shared" ref="H1414:H1477" si="337">IF(ISNA(MATCH(L1414+1,$W$5:$W$1504,0)),IF(ISNA(MATCH(L1414,$W$5:$W$1504,0)),"",":0000000000"),VLOOKUP(L1414+1,$W$5:$X$1504,2,0))</f>
        <v/>
      </c>
      <c r="I1414" s="127"/>
      <c r="J1414" s="75" t="str">
        <f t="shared" si="327"/>
        <v/>
      </c>
      <c r="K1414" s="127"/>
      <c r="L1414" s="31">
        <v>1409</v>
      </c>
      <c r="M1414" s="31">
        <f t="shared" si="328"/>
        <v>470</v>
      </c>
      <c r="N1414" s="31">
        <f t="shared" ref="N1414:N1477" si="338">MOD(L1414,3)</f>
        <v>2</v>
      </c>
      <c r="O1414" s="31" t="str">
        <f>IF(LEN(Q1414)=0,"",DEC2HEX(MOD(HEX2DEC(INDEX(Assembler!$D$13:$D$512,M1414))+N1414,65536),4))</f>
        <v/>
      </c>
      <c r="P1414" s="78" t="str">
        <f t="shared" ref="P1414:P1477" si="339">IF(LEN(O1414)=0,"",VALUE(HEX2DEC(O1414)))</f>
        <v/>
      </c>
      <c r="Q1414" s="31" t="str">
        <f>INDEX(Assembler!$E$13:$G$512,M1414,N1414+1)</f>
        <v/>
      </c>
      <c r="R1414" s="81"/>
      <c r="S1414" s="31" t="str">
        <f t="shared" ref="S1414:S1477" si="340">IF(ISNUMBER(SMALL($P$5:$P$1504,L1414+1)),SMALL($P$5:$P$1504,L1414+1),"")</f>
        <v/>
      </c>
      <c r="T1414" s="31">
        <f t="shared" si="329"/>
        <v>1</v>
      </c>
      <c r="U1414" s="31" t="str">
        <f t="shared" si="332"/>
        <v/>
      </c>
      <c r="V1414" s="31" t="str">
        <f t="shared" si="333"/>
        <v/>
      </c>
      <c r="W1414" s="31" t="str">
        <f>IF(LEN(U1414)=0,"",SUM(T$5:T1414))</f>
        <v/>
      </c>
      <c r="X1414" s="31" t="str">
        <f t="shared" si="334"/>
        <v/>
      </c>
      <c r="Y1414" s="31" t="str">
        <f t="shared" ref="Y1414:Y1477" si="341">IF(LEN(X1414)=0,"",CONCATENATE(MID(X1414,4,4),": ",MID(X1414,10,2),IF(U1414&gt;1,CONCATENATE(" ",MID(X1414,12,2)),""),IF(U1414&gt;2,CONCATENATE(" ",MID(X1414,14,2)),""),IF(U1414&gt;3,CONCATENATE(" ",MID(X1414,16,2)),""),IF(U1414&gt;4,CONCATENATE(" ",MID(X1414,18,2)),""),IF(U1414&gt;5,CONCATENATE(" ",MID(X1414,20,2)),""),IF(U1414&gt;6,CONCATENATE(" ",MID(X1414,22,2)),""),IF(U1414&gt;7,CONCATENATE(" ",MID(X1414,24,2)),""),IF(U1414&gt;8,CONCATENATE(" ",MID(X1414,26,2)),""),IF(U1414&gt;9,CONCATENATE(" ",MID(X1414,28,2)),""),IF(U1414&gt;10,CONCATENATE(" ",MID(X1414,30,2)),""),IF(U1414&gt;11,CONCATENATE(" ",MID(X1414,32,2)),""),IF(U1414&gt;12,CONCATENATE(" ",MID(X1414,34,2)),""),IF(U1414&gt;13,CONCATENATE(" ",MID(X1414,36,2)),""),IF(U1414&gt;14,CONCATENATE(" ",MID(X1414,38,2)),""),IF(U1414&gt;15,CONCATENATE(" ",MID(X1414,40,2)),"")))</f>
        <v/>
      </c>
    </row>
    <row r="1415" spans="1:25" x14ac:dyDescent="0.2">
      <c r="A1415" s="127"/>
      <c r="B1415" s="82" t="str">
        <f t="shared" si="330"/>
        <v/>
      </c>
      <c r="C1415" s="82" t="str">
        <f t="shared" si="331"/>
        <v/>
      </c>
      <c r="D1415" s="127"/>
      <c r="E1415" s="82" t="str">
        <f t="shared" si="335"/>
        <v/>
      </c>
      <c r="F1415" s="82" t="str">
        <f t="shared" si="336"/>
        <v/>
      </c>
      <c r="G1415" s="127"/>
      <c r="H1415" s="75" t="str">
        <f t="shared" si="337"/>
        <v/>
      </c>
      <c r="I1415" s="127"/>
      <c r="J1415" s="75" t="str">
        <f t="shared" ref="J1415:J1478" si="342">IF(LEN(H1414)&lt;12,"",VLOOKUP(H1414,$X$5:$Y$1504,2,0))</f>
        <v/>
      </c>
      <c r="K1415" s="127"/>
      <c r="L1415" s="31">
        <v>1410</v>
      </c>
      <c r="M1415" s="31">
        <f t="shared" ref="M1415:M1478" si="343">INT(L1415/3)+1</f>
        <v>471</v>
      </c>
      <c r="N1415" s="31">
        <f t="shared" si="338"/>
        <v>0</v>
      </c>
      <c r="O1415" s="31" t="str">
        <f>IF(LEN(Q1415)=0,"",DEC2HEX(MOD(HEX2DEC(INDEX(Assembler!$D$13:$D$512,M1415))+N1415,65536),4))</f>
        <v/>
      </c>
      <c r="P1415" s="78" t="str">
        <f t="shared" si="339"/>
        <v/>
      </c>
      <c r="Q1415" s="31" t="str">
        <f>INDEX(Assembler!$E$13:$G$512,M1415,N1415+1)</f>
        <v/>
      </c>
      <c r="R1415" s="81"/>
      <c r="S1415" s="31" t="str">
        <f t="shared" si="340"/>
        <v/>
      </c>
      <c r="T1415" s="31">
        <f t="shared" si="329"/>
        <v>1</v>
      </c>
      <c r="U1415" s="31" t="str">
        <f t="shared" si="332"/>
        <v/>
      </c>
      <c r="V1415" s="31" t="str">
        <f t="shared" si="333"/>
        <v/>
      </c>
      <c r="W1415" s="31" t="str">
        <f>IF(LEN(U1415)=0,"",SUM(T$5:T1415))</f>
        <v/>
      </c>
      <c r="X1415" s="31" t="str">
        <f t="shared" si="334"/>
        <v/>
      </c>
      <c r="Y1415" s="31" t="str">
        <f t="shared" si="341"/>
        <v/>
      </c>
    </row>
    <row r="1416" spans="1:25" x14ac:dyDescent="0.2">
      <c r="A1416" s="127"/>
      <c r="B1416" s="82" t="str">
        <f t="shared" si="330"/>
        <v/>
      </c>
      <c r="C1416" s="82" t="str">
        <f t="shared" si="331"/>
        <v/>
      </c>
      <c r="D1416" s="127"/>
      <c r="E1416" s="82" t="str">
        <f t="shared" si="335"/>
        <v/>
      </c>
      <c r="F1416" s="82" t="str">
        <f t="shared" si="336"/>
        <v/>
      </c>
      <c r="G1416" s="127"/>
      <c r="H1416" s="75" t="str">
        <f t="shared" si="337"/>
        <v/>
      </c>
      <c r="I1416" s="127"/>
      <c r="J1416" s="75" t="str">
        <f t="shared" si="342"/>
        <v/>
      </c>
      <c r="K1416" s="127"/>
      <c r="L1416" s="31">
        <v>1411</v>
      </c>
      <c r="M1416" s="31">
        <f t="shared" si="343"/>
        <v>471</v>
      </c>
      <c r="N1416" s="31">
        <f t="shared" si="338"/>
        <v>1</v>
      </c>
      <c r="O1416" s="31" t="str">
        <f>IF(LEN(Q1416)=0,"",DEC2HEX(MOD(HEX2DEC(INDEX(Assembler!$D$13:$D$512,M1416))+N1416,65536),4))</f>
        <v/>
      </c>
      <c r="P1416" s="78" t="str">
        <f t="shared" si="339"/>
        <v/>
      </c>
      <c r="Q1416" s="31" t="str">
        <f>INDEX(Assembler!$E$13:$G$512,M1416,N1416+1)</f>
        <v/>
      </c>
      <c r="R1416" s="81"/>
      <c r="S1416" s="31" t="str">
        <f t="shared" si="340"/>
        <v/>
      </c>
      <c r="T1416" s="31">
        <f t="shared" si="329"/>
        <v>1</v>
      </c>
      <c r="U1416" s="31" t="str">
        <f t="shared" si="332"/>
        <v/>
      </c>
      <c r="V1416" s="31" t="str">
        <f t="shared" si="333"/>
        <v/>
      </c>
      <c r="W1416" s="31" t="str">
        <f>IF(LEN(U1416)=0,"",SUM(T$5:T1416))</f>
        <v/>
      </c>
      <c r="X1416" s="31" t="str">
        <f t="shared" si="334"/>
        <v/>
      </c>
      <c r="Y1416" s="31" t="str">
        <f t="shared" si="341"/>
        <v/>
      </c>
    </row>
    <row r="1417" spans="1:25" x14ac:dyDescent="0.2">
      <c r="A1417" s="127"/>
      <c r="B1417" s="82" t="str">
        <f t="shared" si="330"/>
        <v/>
      </c>
      <c r="C1417" s="82" t="str">
        <f t="shared" si="331"/>
        <v/>
      </c>
      <c r="D1417" s="127"/>
      <c r="E1417" s="82" t="str">
        <f t="shared" si="335"/>
        <v/>
      </c>
      <c r="F1417" s="82" t="str">
        <f t="shared" si="336"/>
        <v/>
      </c>
      <c r="G1417" s="127"/>
      <c r="H1417" s="75" t="str">
        <f t="shared" si="337"/>
        <v/>
      </c>
      <c r="I1417" s="127"/>
      <c r="J1417" s="75" t="str">
        <f t="shared" si="342"/>
        <v/>
      </c>
      <c r="K1417" s="127"/>
      <c r="L1417" s="31">
        <v>1412</v>
      </c>
      <c r="M1417" s="31">
        <f t="shared" si="343"/>
        <v>471</v>
      </c>
      <c r="N1417" s="31">
        <f t="shared" si="338"/>
        <v>2</v>
      </c>
      <c r="O1417" s="31" t="str">
        <f>IF(LEN(Q1417)=0,"",DEC2HEX(MOD(HEX2DEC(INDEX(Assembler!$D$13:$D$512,M1417))+N1417,65536),4))</f>
        <v/>
      </c>
      <c r="P1417" s="78" t="str">
        <f t="shared" si="339"/>
        <v/>
      </c>
      <c r="Q1417" s="31" t="str">
        <f>INDEX(Assembler!$E$13:$G$512,M1417,N1417+1)</f>
        <v/>
      </c>
      <c r="R1417" s="81"/>
      <c r="S1417" s="31" t="str">
        <f t="shared" si="340"/>
        <v/>
      </c>
      <c r="T1417" s="31">
        <f t="shared" si="329"/>
        <v>1</v>
      </c>
      <c r="U1417" s="31" t="str">
        <f t="shared" si="332"/>
        <v/>
      </c>
      <c r="V1417" s="31" t="str">
        <f t="shared" si="333"/>
        <v/>
      </c>
      <c r="W1417" s="31" t="str">
        <f>IF(LEN(U1417)=0,"",SUM(T$5:T1417))</f>
        <v/>
      </c>
      <c r="X1417" s="31" t="str">
        <f t="shared" si="334"/>
        <v/>
      </c>
      <c r="Y1417" s="31" t="str">
        <f t="shared" si="341"/>
        <v/>
      </c>
    </row>
    <row r="1418" spans="1:25" x14ac:dyDescent="0.2">
      <c r="A1418" s="127"/>
      <c r="B1418" s="82" t="str">
        <f t="shared" si="330"/>
        <v/>
      </c>
      <c r="C1418" s="82" t="str">
        <f t="shared" si="331"/>
        <v/>
      </c>
      <c r="D1418" s="127"/>
      <c r="E1418" s="82" t="str">
        <f t="shared" si="335"/>
        <v/>
      </c>
      <c r="F1418" s="82" t="str">
        <f t="shared" si="336"/>
        <v/>
      </c>
      <c r="G1418" s="127"/>
      <c r="H1418" s="75" t="str">
        <f t="shared" si="337"/>
        <v/>
      </c>
      <c r="I1418" s="127"/>
      <c r="J1418" s="75" t="str">
        <f t="shared" si="342"/>
        <v/>
      </c>
      <c r="K1418" s="127"/>
      <c r="L1418" s="31">
        <v>1413</v>
      </c>
      <c r="M1418" s="31">
        <f t="shared" si="343"/>
        <v>472</v>
      </c>
      <c r="N1418" s="31">
        <f t="shared" si="338"/>
        <v>0</v>
      </c>
      <c r="O1418" s="31" t="str">
        <f>IF(LEN(Q1418)=0,"",DEC2HEX(MOD(HEX2DEC(INDEX(Assembler!$D$13:$D$512,M1418))+N1418,65536),4))</f>
        <v/>
      </c>
      <c r="P1418" s="78" t="str">
        <f t="shared" si="339"/>
        <v/>
      </c>
      <c r="Q1418" s="31" t="str">
        <f>INDEX(Assembler!$E$13:$G$512,M1418,N1418+1)</f>
        <v/>
      </c>
      <c r="R1418" s="81"/>
      <c r="S1418" s="31" t="str">
        <f t="shared" si="340"/>
        <v/>
      </c>
      <c r="T1418" s="31">
        <f t="shared" si="329"/>
        <v>1</v>
      </c>
      <c r="U1418" s="31" t="str">
        <f t="shared" si="332"/>
        <v/>
      </c>
      <c r="V1418" s="31" t="str">
        <f t="shared" si="333"/>
        <v/>
      </c>
      <c r="W1418" s="31" t="str">
        <f>IF(LEN(U1418)=0,"",SUM(T$5:T1418))</f>
        <v/>
      </c>
      <c r="X1418" s="31" t="str">
        <f t="shared" si="334"/>
        <v/>
      </c>
      <c r="Y1418" s="31" t="str">
        <f t="shared" si="341"/>
        <v/>
      </c>
    </row>
    <row r="1419" spans="1:25" x14ac:dyDescent="0.2">
      <c r="A1419" s="127"/>
      <c r="B1419" s="82" t="str">
        <f t="shared" si="330"/>
        <v/>
      </c>
      <c r="C1419" s="82" t="str">
        <f t="shared" si="331"/>
        <v/>
      </c>
      <c r="D1419" s="127"/>
      <c r="E1419" s="82" t="str">
        <f t="shared" si="335"/>
        <v/>
      </c>
      <c r="F1419" s="82" t="str">
        <f t="shared" si="336"/>
        <v/>
      </c>
      <c r="G1419" s="127"/>
      <c r="H1419" s="75" t="str">
        <f t="shared" si="337"/>
        <v/>
      </c>
      <c r="I1419" s="127"/>
      <c r="J1419" s="75" t="str">
        <f t="shared" si="342"/>
        <v/>
      </c>
      <c r="K1419" s="127"/>
      <c r="L1419" s="31">
        <v>1414</v>
      </c>
      <c r="M1419" s="31">
        <f t="shared" si="343"/>
        <v>472</v>
      </c>
      <c r="N1419" s="31">
        <f t="shared" si="338"/>
        <v>1</v>
      </c>
      <c r="O1419" s="31" t="str">
        <f>IF(LEN(Q1419)=0,"",DEC2HEX(MOD(HEX2DEC(INDEX(Assembler!$D$13:$D$512,M1419))+N1419,65536),4))</f>
        <v/>
      </c>
      <c r="P1419" s="78" t="str">
        <f t="shared" si="339"/>
        <v/>
      </c>
      <c r="Q1419" s="31" t="str">
        <f>INDEX(Assembler!$E$13:$G$512,M1419,N1419+1)</f>
        <v/>
      </c>
      <c r="R1419" s="81"/>
      <c r="S1419" s="31" t="str">
        <f t="shared" si="340"/>
        <v/>
      </c>
      <c r="T1419" s="31">
        <f t="shared" si="329"/>
        <v>1</v>
      </c>
      <c r="U1419" s="31" t="str">
        <f t="shared" si="332"/>
        <v/>
      </c>
      <c r="V1419" s="31" t="str">
        <f t="shared" si="333"/>
        <v/>
      </c>
      <c r="W1419" s="31" t="str">
        <f>IF(LEN(U1419)=0,"",SUM(T$5:T1419))</f>
        <v/>
      </c>
      <c r="X1419" s="31" t="str">
        <f t="shared" si="334"/>
        <v/>
      </c>
      <c r="Y1419" s="31" t="str">
        <f t="shared" si="341"/>
        <v/>
      </c>
    </row>
    <row r="1420" spans="1:25" x14ac:dyDescent="0.2">
      <c r="A1420" s="127"/>
      <c r="B1420" s="82" t="str">
        <f t="shared" si="330"/>
        <v/>
      </c>
      <c r="C1420" s="82" t="str">
        <f t="shared" si="331"/>
        <v/>
      </c>
      <c r="D1420" s="127"/>
      <c r="E1420" s="82" t="str">
        <f t="shared" si="335"/>
        <v/>
      </c>
      <c r="F1420" s="82" t="str">
        <f t="shared" si="336"/>
        <v/>
      </c>
      <c r="G1420" s="127"/>
      <c r="H1420" s="75" t="str">
        <f t="shared" si="337"/>
        <v/>
      </c>
      <c r="I1420" s="127"/>
      <c r="J1420" s="75" t="str">
        <f t="shared" si="342"/>
        <v/>
      </c>
      <c r="K1420" s="127"/>
      <c r="L1420" s="31">
        <v>1415</v>
      </c>
      <c r="M1420" s="31">
        <f t="shared" si="343"/>
        <v>472</v>
      </c>
      <c r="N1420" s="31">
        <f t="shared" si="338"/>
        <v>2</v>
      </c>
      <c r="O1420" s="31" t="str">
        <f>IF(LEN(Q1420)=0,"",DEC2HEX(MOD(HEX2DEC(INDEX(Assembler!$D$13:$D$512,M1420))+N1420,65536),4))</f>
        <v/>
      </c>
      <c r="P1420" s="78" t="str">
        <f t="shared" si="339"/>
        <v/>
      </c>
      <c r="Q1420" s="31" t="str">
        <f>INDEX(Assembler!$E$13:$G$512,M1420,N1420+1)</f>
        <v/>
      </c>
      <c r="R1420" s="81"/>
      <c r="S1420" s="31" t="str">
        <f t="shared" si="340"/>
        <v/>
      </c>
      <c r="T1420" s="31">
        <f t="shared" si="329"/>
        <v>1</v>
      </c>
      <c r="U1420" s="31" t="str">
        <f t="shared" si="332"/>
        <v/>
      </c>
      <c r="V1420" s="31" t="str">
        <f t="shared" si="333"/>
        <v/>
      </c>
      <c r="W1420" s="31" t="str">
        <f>IF(LEN(U1420)=0,"",SUM(T$5:T1420))</f>
        <v/>
      </c>
      <c r="X1420" s="31" t="str">
        <f t="shared" si="334"/>
        <v/>
      </c>
      <c r="Y1420" s="31" t="str">
        <f t="shared" si="341"/>
        <v/>
      </c>
    </row>
    <row r="1421" spans="1:25" x14ac:dyDescent="0.2">
      <c r="A1421" s="127"/>
      <c r="B1421" s="82" t="str">
        <f t="shared" si="330"/>
        <v/>
      </c>
      <c r="C1421" s="82" t="str">
        <f t="shared" si="331"/>
        <v/>
      </c>
      <c r="D1421" s="127"/>
      <c r="E1421" s="82" t="str">
        <f t="shared" si="335"/>
        <v/>
      </c>
      <c r="F1421" s="82" t="str">
        <f t="shared" si="336"/>
        <v/>
      </c>
      <c r="G1421" s="127"/>
      <c r="H1421" s="75" t="str">
        <f t="shared" si="337"/>
        <v/>
      </c>
      <c r="I1421" s="127"/>
      <c r="J1421" s="75" t="str">
        <f t="shared" si="342"/>
        <v/>
      </c>
      <c r="K1421" s="127"/>
      <c r="L1421" s="31">
        <v>1416</v>
      </c>
      <c r="M1421" s="31">
        <f t="shared" si="343"/>
        <v>473</v>
      </c>
      <c r="N1421" s="31">
        <f t="shared" si="338"/>
        <v>0</v>
      </c>
      <c r="O1421" s="31" t="str">
        <f>IF(LEN(Q1421)=0,"",DEC2HEX(MOD(HEX2DEC(INDEX(Assembler!$D$13:$D$512,M1421))+N1421,65536),4))</f>
        <v/>
      </c>
      <c r="P1421" s="78" t="str">
        <f t="shared" si="339"/>
        <v/>
      </c>
      <c r="Q1421" s="31" t="str">
        <f>INDEX(Assembler!$E$13:$G$512,M1421,N1421+1)</f>
        <v/>
      </c>
      <c r="R1421" s="81"/>
      <c r="S1421" s="31" t="str">
        <f t="shared" si="340"/>
        <v/>
      </c>
      <c r="T1421" s="31">
        <f t="shared" si="329"/>
        <v>1</v>
      </c>
      <c r="U1421" s="31" t="str">
        <f t="shared" si="332"/>
        <v/>
      </c>
      <c r="V1421" s="31" t="str">
        <f t="shared" si="333"/>
        <v/>
      </c>
      <c r="W1421" s="31" t="str">
        <f>IF(LEN(U1421)=0,"",SUM(T$5:T1421))</f>
        <v/>
      </c>
      <c r="X1421" s="31" t="str">
        <f t="shared" si="334"/>
        <v/>
      </c>
      <c r="Y1421" s="31" t="str">
        <f t="shared" si="341"/>
        <v/>
      </c>
    </row>
    <row r="1422" spans="1:25" x14ac:dyDescent="0.2">
      <c r="A1422" s="127"/>
      <c r="B1422" s="82" t="str">
        <f t="shared" si="330"/>
        <v/>
      </c>
      <c r="C1422" s="82" t="str">
        <f t="shared" si="331"/>
        <v/>
      </c>
      <c r="D1422" s="127"/>
      <c r="E1422" s="82" t="str">
        <f t="shared" si="335"/>
        <v/>
      </c>
      <c r="F1422" s="82" t="str">
        <f t="shared" si="336"/>
        <v/>
      </c>
      <c r="G1422" s="127"/>
      <c r="H1422" s="75" t="str">
        <f t="shared" si="337"/>
        <v/>
      </c>
      <c r="I1422" s="127"/>
      <c r="J1422" s="75" t="str">
        <f t="shared" si="342"/>
        <v/>
      </c>
      <c r="K1422" s="127"/>
      <c r="L1422" s="31">
        <v>1417</v>
      </c>
      <c r="M1422" s="31">
        <f t="shared" si="343"/>
        <v>473</v>
      </c>
      <c r="N1422" s="31">
        <f t="shared" si="338"/>
        <v>1</v>
      </c>
      <c r="O1422" s="31" t="str">
        <f>IF(LEN(Q1422)=0,"",DEC2HEX(MOD(HEX2DEC(INDEX(Assembler!$D$13:$D$512,M1422))+N1422,65536),4))</f>
        <v/>
      </c>
      <c r="P1422" s="78" t="str">
        <f t="shared" si="339"/>
        <v/>
      </c>
      <c r="Q1422" s="31" t="str">
        <f>INDEX(Assembler!$E$13:$G$512,M1422,N1422+1)</f>
        <v/>
      </c>
      <c r="R1422" s="81"/>
      <c r="S1422" s="31" t="str">
        <f t="shared" si="340"/>
        <v/>
      </c>
      <c r="T1422" s="31">
        <f t="shared" si="329"/>
        <v>1</v>
      </c>
      <c r="U1422" s="31" t="str">
        <f t="shared" si="332"/>
        <v/>
      </c>
      <c r="V1422" s="31" t="str">
        <f t="shared" si="333"/>
        <v/>
      </c>
      <c r="W1422" s="31" t="str">
        <f>IF(LEN(U1422)=0,"",SUM(T$5:T1422))</f>
        <v/>
      </c>
      <c r="X1422" s="31" t="str">
        <f t="shared" si="334"/>
        <v/>
      </c>
      <c r="Y1422" s="31" t="str">
        <f t="shared" si="341"/>
        <v/>
      </c>
    </row>
    <row r="1423" spans="1:25" x14ac:dyDescent="0.2">
      <c r="A1423" s="127"/>
      <c r="B1423" s="82" t="str">
        <f t="shared" si="330"/>
        <v/>
      </c>
      <c r="C1423" s="82" t="str">
        <f t="shared" si="331"/>
        <v/>
      </c>
      <c r="D1423" s="127"/>
      <c r="E1423" s="82" t="str">
        <f t="shared" si="335"/>
        <v/>
      </c>
      <c r="F1423" s="82" t="str">
        <f t="shared" si="336"/>
        <v/>
      </c>
      <c r="G1423" s="127"/>
      <c r="H1423" s="75" t="str">
        <f t="shared" si="337"/>
        <v/>
      </c>
      <c r="I1423" s="127"/>
      <c r="J1423" s="75" t="str">
        <f t="shared" si="342"/>
        <v/>
      </c>
      <c r="K1423" s="127"/>
      <c r="L1423" s="31">
        <v>1418</v>
      </c>
      <c r="M1423" s="31">
        <f t="shared" si="343"/>
        <v>473</v>
      </c>
      <c r="N1423" s="31">
        <f t="shared" si="338"/>
        <v>2</v>
      </c>
      <c r="O1423" s="31" t="str">
        <f>IF(LEN(Q1423)=0,"",DEC2HEX(MOD(HEX2DEC(INDEX(Assembler!$D$13:$D$512,M1423))+N1423,65536),4))</f>
        <v/>
      </c>
      <c r="P1423" s="78" t="str">
        <f t="shared" si="339"/>
        <v/>
      </c>
      <c r="Q1423" s="31" t="str">
        <f>INDEX(Assembler!$E$13:$G$512,M1423,N1423+1)</f>
        <v/>
      </c>
      <c r="R1423" s="81"/>
      <c r="S1423" s="31" t="str">
        <f t="shared" si="340"/>
        <v/>
      </c>
      <c r="T1423" s="31">
        <f t="shared" si="329"/>
        <v>1</v>
      </c>
      <c r="U1423" s="31" t="str">
        <f t="shared" si="332"/>
        <v/>
      </c>
      <c r="V1423" s="31" t="str">
        <f t="shared" si="333"/>
        <v/>
      </c>
      <c r="W1423" s="31" t="str">
        <f>IF(LEN(U1423)=0,"",SUM(T$5:T1423))</f>
        <v/>
      </c>
      <c r="X1423" s="31" t="str">
        <f t="shared" si="334"/>
        <v/>
      </c>
      <c r="Y1423" s="31" t="str">
        <f t="shared" si="341"/>
        <v/>
      </c>
    </row>
    <row r="1424" spans="1:25" x14ac:dyDescent="0.2">
      <c r="A1424" s="127"/>
      <c r="B1424" s="82" t="str">
        <f t="shared" si="330"/>
        <v/>
      </c>
      <c r="C1424" s="82" t="str">
        <f t="shared" si="331"/>
        <v/>
      </c>
      <c r="D1424" s="127"/>
      <c r="E1424" s="82" t="str">
        <f t="shared" si="335"/>
        <v/>
      </c>
      <c r="F1424" s="82" t="str">
        <f t="shared" si="336"/>
        <v/>
      </c>
      <c r="G1424" s="127"/>
      <c r="H1424" s="75" t="str">
        <f t="shared" si="337"/>
        <v/>
      </c>
      <c r="I1424" s="127"/>
      <c r="J1424" s="75" t="str">
        <f t="shared" si="342"/>
        <v/>
      </c>
      <c r="K1424" s="127"/>
      <c r="L1424" s="31">
        <v>1419</v>
      </c>
      <c r="M1424" s="31">
        <f t="shared" si="343"/>
        <v>474</v>
      </c>
      <c r="N1424" s="31">
        <f t="shared" si="338"/>
        <v>0</v>
      </c>
      <c r="O1424" s="31" t="str">
        <f>IF(LEN(Q1424)=0,"",DEC2HEX(MOD(HEX2DEC(INDEX(Assembler!$D$13:$D$512,M1424))+N1424,65536),4))</f>
        <v/>
      </c>
      <c r="P1424" s="78" t="str">
        <f t="shared" si="339"/>
        <v/>
      </c>
      <c r="Q1424" s="31" t="str">
        <f>INDEX(Assembler!$E$13:$G$512,M1424,N1424+1)</f>
        <v/>
      </c>
      <c r="R1424" s="81"/>
      <c r="S1424" s="31" t="str">
        <f t="shared" si="340"/>
        <v/>
      </c>
      <c r="T1424" s="31">
        <f t="shared" si="329"/>
        <v>1</v>
      </c>
      <c r="U1424" s="31" t="str">
        <f t="shared" si="332"/>
        <v/>
      </c>
      <c r="V1424" s="31" t="str">
        <f t="shared" si="333"/>
        <v/>
      </c>
      <c r="W1424" s="31" t="str">
        <f>IF(LEN(U1424)=0,"",SUM(T$5:T1424))</f>
        <v/>
      </c>
      <c r="X1424" s="31" t="str">
        <f t="shared" si="334"/>
        <v/>
      </c>
      <c r="Y1424" s="31" t="str">
        <f t="shared" si="341"/>
        <v/>
      </c>
    </row>
    <row r="1425" spans="1:25" x14ac:dyDescent="0.2">
      <c r="A1425" s="127"/>
      <c r="B1425" s="82" t="str">
        <f t="shared" si="330"/>
        <v/>
      </c>
      <c r="C1425" s="82" t="str">
        <f t="shared" si="331"/>
        <v/>
      </c>
      <c r="D1425" s="127"/>
      <c r="E1425" s="82" t="str">
        <f t="shared" si="335"/>
        <v/>
      </c>
      <c r="F1425" s="82" t="str">
        <f t="shared" si="336"/>
        <v/>
      </c>
      <c r="G1425" s="127"/>
      <c r="H1425" s="75" t="str">
        <f t="shared" si="337"/>
        <v/>
      </c>
      <c r="I1425" s="127"/>
      <c r="J1425" s="75" t="str">
        <f t="shared" si="342"/>
        <v/>
      </c>
      <c r="K1425" s="127"/>
      <c r="L1425" s="31">
        <v>1420</v>
      </c>
      <c r="M1425" s="31">
        <f t="shared" si="343"/>
        <v>474</v>
      </c>
      <c r="N1425" s="31">
        <f t="shared" si="338"/>
        <v>1</v>
      </c>
      <c r="O1425" s="31" t="str">
        <f>IF(LEN(Q1425)=0,"",DEC2HEX(MOD(HEX2DEC(INDEX(Assembler!$D$13:$D$512,M1425))+N1425,65536),4))</f>
        <v/>
      </c>
      <c r="P1425" s="78" t="str">
        <f t="shared" si="339"/>
        <v/>
      </c>
      <c r="Q1425" s="31" t="str">
        <f>INDEX(Assembler!$E$13:$G$512,M1425,N1425+1)</f>
        <v/>
      </c>
      <c r="R1425" s="81"/>
      <c r="S1425" s="31" t="str">
        <f t="shared" si="340"/>
        <v/>
      </c>
      <c r="T1425" s="31">
        <f t="shared" si="329"/>
        <v>1</v>
      </c>
      <c r="U1425" s="31" t="str">
        <f t="shared" si="332"/>
        <v/>
      </c>
      <c r="V1425" s="31" t="str">
        <f t="shared" si="333"/>
        <v/>
      </c>
      <c r="W1425" s="31" t="str">
        <f>IF(LEN(U1425)=0,"",SUM(T$5:T1425))</f>
        <v/>
      </c>
      <c r="X1425" s="31" t="str">
        <f t="shared" si="334"/>
        <v/>
      </c>
      <c r="Y1425" s="31" t="str">
        <f t="shared" si="341"/>
        <v/>
      </c>
    </row>
    <row r="1426" spans="1:25" x14ac:dyDescent="0.2">
      <c r="A1426" s="127"/>
      <c r="B1426" s="82" t="str">
        <f t="shared" si="330"/>
        <v/>
      </c>
      <c r="C1426" s="82" t="str">
        <f t="shared" si="331"/>
        <v/>
      </c>
      <c r="D1426" s="127"/>
      <c r="E1426" s="82" t="str">
        <f t="shared" si="335"/>
        <v/>
      </c>
      <c r="F1426" s="82" t="str">
        <f t="shared" si="336"/>
        <v/>
      </c>
      <c r="G1426" s="127"/>
      <c r="H1426" s="75" t="str">
        <f t="shared" si="337"/>
        <v/>
      </c>
      <c r="I1426" s="127"/>
      <c r="J1426" s="75" t="str">
        <f t="shared" si="342"/>
        <v/>
      </c>
      <c r="K1426" s="127"/>
      <c r="L1426" s="31">
        <v>1421</v>
      </c>
      <c r="M1426" s="31">
        <f t="shared" si="343"/>
        <v>474</v>
      </c>
      <c r="N1426" s="31">
        <f t="shared" si="338"/>
        <v>2</v>
      </c>
      <c r="O1426" s="31" t="str">
        <f>IF(LEN(Q1426)=0,"",DEC2HEX(MOD(HEX2DEC(INDEX(Assembler!$D$13:$D$512,M1426))+N1426,65536),4))</f>
        <v/>
      </c>
      <c r="P1426" s="78" t="str">
        <f t="shared" si="339"/>
        <v/>
      </c>
      <c r="Q1426" s="31" t="str">
        <f>INDEX(Assembler!$E$13:$G$512,M1426,N1426+1)</f>
        <v/>
      </c>
      <c r="R1426" s="81"/>
      <c r="S1426" s="31" t="str">
        <f t="shared" si="340"/>
        <v/>
      </c>
      <c r="T1426" s="31">
        <f t="shared" ref="T1426:T1489" si="344">IF(LEN(S1426)=0,1,IF(S1426-1=S1425,IF(L1426&lt;16,0,IF(SUM(T1411:T1425)=0,1,0)),1))</f>
        <v>1</v>
      </c>
      <c r="U1426" s="31" t="str">
        <f t="shared" si="332"/>
        <v/>
      </c>
      <c r="V1426" s="31" t="str">
        <f t="shared" si="333"/>
        <v/>
      </c>
      <c r="W1426" s="31" t="str">
        <f>IF(LEN(U1426)=0,"",SUM(T$5:T1426))</f>
        <v/>
      </c>
      <c r="X1426" s="31" t="str">
        <f t="shared" si="334"/>
        <v/>
      </c>
      <c r="Y1426" s="31" t="str">
        <f t="shared" si="341"/>
        <v/>
      </c>
    </row>
    <row r="1427" spans="1:25" x14ac:dyDescent="0.2">
      <c r="A1427" s="127"/>
      <c r="B1427" s="82" t="str">
        <f t="shared" si="330"/>
        <v/>
      </c>
      <c r="C1427" s="82" t="str">
        <f t="shared" si="331"/>
        <v/>
      </c>
      <c r="D1427" s="127"/>
      <c r="E1427" s="82" t="str">
        <f t="shared" si="335"/>
        <v/>
      </c>
      <c r="F1427" s="82" t="str">
        <f t="shared" si="336"/>
        <v/>
      </c>
      <c r="G1427" s="127"/>
      <c r="H1427" s="75" t="str">
        <f t="shared" si="337"/>
        <v/>
      </c>
      <c r="I1427" s="127"/>
      <c r="J1427" s="75" t="str">
        <f t="shared" si="342"/>
        <v/>
      </c>
      <c r="K1427" s="127"/>
      <c r="L1427" s="31">
        <v>1422</v>
      </c>
      <c r="M1427" s="31">
        <f t="shared" si="343"/>
        <v>475</v>
      </c>
      <c r="N1427" s="31">
        <f t="shared" si="338"/>
        <v>0</v>
      </c>
      <c r="O1427" s="31" t="str">
        <f>IF(LEN(Q1427)=0,"",DEC2HEX(MOD(HEX2DEC(INDEX(Assembler!$D$13:$D$512,M1427))+N1427,65536),4))</f>
        <v/>
      </c>
      <c r="P1427" s="78" t="str">
        <f t="shared" si="339"/>
        <v/>
      </c>
      <c r="Q1427" s="31" t="str">
        <f>INDEX(Assembler!$E$13:$G$512,M1427,N1427+1)</f>
        <v/>
      </c>
      <c r="R1427" s="81"/>
      <c r="S1427" s="31" t="str">
        <f t="shared" si="340"/>
        <v/>
      </c>
      <c r="T1427" s="31">
        <f t="shared" si="344"/>
        <v>1</v>
      </c>
      <c r="U1427" s="31" t="str">
        <f t="shared" si="332"/>
        <v/>
      </c>
      <c r="V1427" s="31" t="str">
        <f t="shared" si="333"/>
        <v/>
      </c>
      <c r="W1427" s="31" t="str">
        <f>IF(LEN(U1427)=0,"",SUM(T$5:T1427))</f>
        <v/>
      </c>
      <c r="X1427" s="31" t="str">
        <f t="shared" si="334"/>
        <v/>
      </c>
      <c r="Y1427" s="31" t="str">
        <f t="shared" si="341"/>
        <v/>
      </c>
    </row>
    <row r="1428" spans="1:25" x14ac:dyDescent="0.2">
      <c r="A1428" s="127"/>
      <c r="B1428" s="82" t="str">
        <f t="shared" si="330"/>
        <v/>
      </c>
      <c r="C1428" s="82" t="str">
        <f t="shared" si="331"/>
        <v/>
      </c>
      <c r="D1428" s="127"/>
      <c r="E1428" s="82" t="str">
        <f t="shared" si="335"/>
        <v/>
      </c>
      <c r="F1428" s="82" t="str">
        <f t="shared" si="336"/>
        <v/>
      </c>
      <c r="G1428" s="127"/>
      <c r="H1428" s="75" t="str">
        <f t="shared" si="337"/>
        <v/>
      </c>
      <c r="I1428" s="127"/>
      <c r="J1428" s="75" t="str">
        <f t="shared" si="342"/>
        <v/>
      </c>
      <c r="K1428" s="127"/>
      <c r="L1428" s="31">
        <v>1423</v>
      </c>
      <c r="M1428" s="31">
        <f t="shared" si="343"/>
        <v>475</v>
      </c>
      <c r="N1428" s="31">
        <f t="shared" si="338"/>
        <v>1</v>
      </c>
      <c r="O1428" s="31" t="str">
        <f>IF(LEN(Q1428)=0,"",DEC2HEX(MOD(HEX2DEC(INDEX(Assembler!$D$13:$D$512,M1428))+N1428,65536),4))</f>
        <v/>
      </c>
      <c r="P1428" s="78" t="str">
        <f t="shared" si="339"/>
        <v/>
      </c>
      <c r="Q1428" s="31" t="str">
        <f>INDEX(Assembler!$E$13:$G$512,M1428,N1428+1)</f>
        <v/>
      </c>
      <c r="R1428" s="81"/>
      <c r="S1428" s="31" t="str">
        <f t="shared" si="340"/>
        <v/>
      </c>
      <c r="T1428" s="31">
        <f t="shared" si="344"/>
        <v>1</v>
      </c>
      <c r="U1428" s="31" t="str">
        <f t="shared" si="332"/>
        <v/>
      </c>
      <c r="V1428" s="31" t="str">
        <f t="shared" si="333"/>
        <v/>
      </c>
      <c r="W1428" s="31" t="str">
        <f>IF(LEN(U1428)=0,"",SUM(T$5:T1428))</f>
        <v/>
      </c>
      <c r="X1428" s="31" t="str">
        <f t="shared" si="334"/>
        <v/>
      </c>
      <c r="Y1428" s="31" t="str">
        <f t="shared" si="341"/>
        <v/>
      </c>
    </row>
    <row r="1429" spans="1:25" x14ac:dyDescent="0.2">
      <c r="A1429" s="127"/>
      <c r="B1429" s="82" t="str">
        <f t="shared" si="330"/>
        <v/>
      </c>
      <c r="C1429" s="82" t="str">
        <f t="shared" si="331"/>
        <v/>
      </c>
      <c r="D1429" s="127"/>
      <c r="E1429" s="82" t="str">
        <f t="shared" si="335"/>
        <v/>
      </c>
      <c r="F1429" s="82" t="str">
        <f t="shared" si="336"/>
        <v/>
      </c>
      <c r="G1429" s="127"/>
      <c r="H1429" s="75" t="str">
        <f t="shared" si="337"/>
        <v/>
      </c>
      <c r="I1429" s="127"/>
      <c r="J1429" s="75" t="str">
        <f t="shared" si="342"/>
        <v/>
      </c>
      <c r="K1429" s="127"/>
      <c r="L1429" s="31">
        <v>1424</v>
      </c>
      <c r="M1429" s="31">
        <f t="shared" si="343"/>
        <v>475</v>
      </c>
      <c r="N1429" s="31">
        <f t="shared" si="338"/>
        <v>2</v>
      </c>
      <c r="O1429" s="31" t="str">
        <f>IF(LEN(Q1429)=0,"",DEC2HEX(MOD(HEX2DEC(INDEX(Assembler!$D$13:$D$512,M1429))+N1429,65536),4))</f>
        <v/>
      </c>
      <c r="P1429" s="78" t="str">
        <f t="shared" si="339"/>
        <v/>
      </c>
      <c r="Q1429" s="31" t="str">
        <f>INDEX(Assembler!$E$13:$G$512,M1429,N1429+1)</f>
        <v/>
      </c>
      <c r="R1429" s="81"/>
      <c r="S1429" s="31" t="str">
        <f t="shared" si="340"/>
        <v/>
      </c>
      <c r="T1429" s="31">
        <f t="shared" si="344"/>
        <v>1</v>
      </c>
      <c r="U1429" s="31" t="str">
        <f t="shared" si="332"/>
        <v/>
      </c>
      <c r="V1429" s="31" t="str">
        <f t="shared" si="333"/>
        <v/>
      </c>
      <c r="W1429" s="31" t="str">
        <f>IF(LEN(U1429)=0,"",SUM(T$5:T1429))</f>
        <v/>
      </c>
      <c r="X1429" s="31" t="str">
        <f t="shared" si="334"/>
        <v/>
      </c>
      <c r="Y1429" s="31" t="str">
        <f t="shared" si="341"/>
        <v/>
      </c>
    </row>
    <row r="1430" spans="1:25" x14ac:dyDescent="0.2">
      <c r="A1430" s="127"/>
      <c r="B1430" s="82" t="str">
        <f t="shared" si="330"/>
        <v/>
      </c>
      <c r="C1430" s="82" t="str">
        <f t="shared" si="331"/>
        <v/>
      </c>
      <c r="D1430" s="127"/>
      <c r="E1430" s="82" t="str">
        <f t="shared" si="335"/>
        <v/>
      </c>
      <c r="F1430" s="82" t="str">
        <f t="shared" si="336"/>
        <v/>
      </c>
      <c r="G1430" s="127"/>
      <c r="H1430" s="75" t="str">
        <f t="shared" si="337"/>
        <v/>
      </c>
      <c r="I1430" s="127"/>
      <c r="J1430" s="75" t="str">
        <f t="shared" si="342"/>
        <v/>
      </c>
      <c r="K1430" s="127"/>
      <c r="L1430" s="31">
        <v>1425</v>
      </c>
      <c r="M1430" s="31">
        <f t="shared" si="343"/>
        <v>476</v>
      </c>
      <c r="N1430" s="31">
        <f t="shared" si="338"/>
        <v>0</v>
      </c>
      <c r="O1430" s="31" t="str">
        <f>IF(LEN(Q1430)=0,"",DEC2HEX(MOD(HEX2DEC(INDEX(Assembler!$D$13:$D$512,M1430))+N1430,65536),4))</f>
        <v/>
      </c>
      <c r="P1430" s="78" t="str">
        <f t="shared" si="339"/>
        <v/>
      </c>
      <c r="Q1430" s="31" t="str">
        <f>INDEX(Assembler!$E$13:$G$512,M1430,N1430+1)</f>
        <v/>
      </c>
      <c r="R1430" s="81"/>
      <c r="S1430" s="31" t="str">
        <f t="shared" si="340"/>
        <v/>
      </c>
      <c r="T1430" s="31">
        <f t="shared" si="344"/>
        <v>1</v>
      </c>
      <c r="U1430" s="31" t="str">
        <f t="shared" si="332"/>
        <v/>
      </c>
      <c r="V1430" s="31" t="str">
        <f t="shared" si="333"/>
        <v/>
      </c>
      <c r="W1430" s="31" t="str">
        <f>IF(LEN(U1430)=0,"",SUM(T$5:T1430))</f>
        <v/>
      </c>
      <c r="X1430" s="31" t="str">
        <f t="shared" si="334"/>
        <v/>
      </c>
      <c r="Y1430" s="31" t="str">
        <f t="shared" si="341"/>
        <v/>
      </c>
    </row>
    <row r="1431" spans="1:25" x14ac:dyDescent="0.2">
      <c r="A1431" s="127"/>
      <c r="B1431" s="82" t="str">
        <f t="shared" si="330"/>
        <v/>
      </c>
      <c r="C1431" s="82" t="str">
        <f t="shared" si="331"/>
        <v/>
      </c>
      <c r="D1431" s="127"/>
      <c r="E1431" s="82" t="str">
        <f t="shared" si="335"/>
        <v/>
      </c>
      <c r="F1431" s="82" t="str">
        <f t="shared" si="336"/>
        <v/>
      </c>
      <c r="G1431" s="127"/>
      <c r="H1431" s="75" t="str">
        <f t="shared" si="337"/>
        <v/>
      </c>
      <c r="I1431" s="127"/>
      <c r="J1431" s="75" t="str">
        <f t="shared" si="342"/>
        <v/>
      </c>
      <c r="K1431" s="127"/>
      <c r="L1431" s="31">
        <v>1426</v>
      </c>
      <c r="M1431" s="31">
        <f t="shared" si="343"/>
        <v>476</v>
      </c>
      <c r="N1431" s="31">
        <f t="shared" si="338"/>
        <v>1</v>
      </c>
      <c r="O1431" s="31" t="str">
        <f>IF(LEN(Q1431)=0,"",DEC2HEX(MOD(HEX2DEC(INDEX(Assembler!$D$13:$D$512,M1431))+N1431,65536),4))</f>
        <v/>
      </c>
      <c r="P1431" s="78" t="str">
        <f t="shared" si="339"/>
        <v/>
      </c>
      <c r="Q1431" s="31" t="str">
        <f>INDEX(Assembler!$E$13:$G$512,M1431,N1431+1)</f>
        <v/>
      </c>
      <c r="R1431" s="81"/>
      <c r="S1431" s="31" t="str">
        <f t="shared" si="340"/>
        <v/>
      </c>
      <c r="T1431" s="31">
        <f t="shared" si="344"/>
        <v>1</v>
      </c>
      <c r="U1431" s="31" t="str">
        <f t="shared" si="332"/>
        <v/>
      </c>
      <c r="V1431" s="31" t="str">
        <f t="shared" si="333"/>
        <v/>
      </c>
      <c r="W1431" s="31" t="str">
        <f>IF(LEN(U1431)=0,"",SUM(T$5:T1431))</f>
        <v/>
      </c>
      <c r="X1431" s="31" t="str">
        <f t="shared" si="334"/>
        <v/>
      </c>
      <c r="Y1431" s="31" t="str">
        <f t="shared" si="341"/>
        <v/>
      </c>
    </row>
    <row r="1432" spans="1:25" x14ac:dyDescent="0.2">
      <c r="A1432" s="127"/>
      <c r="B1432" s="82" t="str">
        <f t="shared" si="330"/>
        <v/>
      </c>
      <c r="C1432" s="82" t="str">
        <f t="shared" si="331"/>
        <v/>
      </c>
      <c r="D1432" s="127"/>
      <c r="E1432" s="82" t="str">
        <f t="shared" si="335"/>
        <v/>
      </c>
      <c r="F1432" s="82" t="str">
        <f t="shared" si="336"/>
        <v/>
      </c>
      <c r="G1432" s="127"/>
      <c r="H1432" s="75" t="str">
        <f t="shared" si="337"/>
        <v/>
      </c>
      <c r="I1432" s="127"/>
      <c r="J1432" s="75" t="str">
        <f t="shared" si="342"/>
        <v/>
      </c>
      <c r="K1432" s="127"/>
      <c r="L1432" s="31">
        <v>1427</v>
      </c>
      <c r="M1432" s="31">
        <f t="shared" si="343"/>
        <v>476</v>
      </c>
      <c r="N1432" s="31">
        <f t="shared" si="338"/>
        <v>2</v>
      </c>
      <c r="O1432" s="31" t="str">
        <f>IF(LEN(Q1432)=0,"",DEC2HEX(MOD(HEX2DEC(INDEX(Assembler!$D$13:$D$512,M1432))+N1432,65536),4))</f>
        <v/>
      </c>
      <c r="P1432" s="78" t="str">
        <f t="shared" si="339"/>
        <v/>
      </c>
      <c r="Q1432" s="31" t="str">
        <f>INDEX(Assembler!$E$13:$G$512,M1432,N1432+1)</f>
        <v/>
      </c>
      <c r="R1432" s="81"/>
      <c r="S1432" s="31" t="str">
        <f t="shared" si="340"/>
        <v/>
      </c>
      <c r="T1432" s="31">
        <f t="shared" si="344"/>
        <v>1</v>
      </c>
      <c r="U1432" s="31" t="str">
        <f t="shared" si="332"/>
        <v/>
      </c>
      <c r="V1432" s="31" t="str">
        <f t="shared" si="333"/>
        <v/>
      </c>
      <c r="W1432" s="31" t="str">
        <f>IF(LEN(U1432)=0,"",SUM(T$5:T1432))</f>
        <v/>
      </c>
      <c r="X1432" s="31" t="str">
        <f t="shared" si="334"/>
        <v/>
      </c>
      <c r="Y1432" s="31" t="str">
        <f t="shared" si="341"/>
        <v/>
      </c>
    </row>
    <row r="1433" spans="1:25" x14ac:dyDescent="0.2">
      <c r="A1433" s="127"/>
      <c r="B1433" s="82" t="str">
        <f t="shared" si="330"/>
        <v/>
      </c>
      <c r="C1433" s="82" t="str">
        <f t="shared" si="331"/>
        <v/>
      </c>
      <c r="D1433" s="127"/>
      <c r="E1433" s="82" t="str">
        <f t="shared" si="335"/>
        <v/>
      </c>
      <c r="F1433" s="82" t="str">
        <f t="shared" si="336"/>
        <v/>
      </c>
      <c r="G1433" s="127"/>
      <c r="H1433" s="75" t="str">
        <f t="shared" si="337"/>
        <v/>
      </c>
      <c r="I1433" s="127"/>
      <c r="J1433" s="75" t="str">
        <f t="shared" si="342"/>
        <v/>
      </c>
      <c r="K1433" s="127"/>
      <c r="L1433" s="31">
        <v>1428</v>
      </c>
      <c r="M1433" s="31">
        <f t="shared" si="343"/>
        <v>477</v>
      </c>
      <c r="N1433" s="31">
        <f t="shared" si="338"/>
        <v>0</v>
      </c>
      <c r="O1433" s="31" t="str">
        <f>IF(LEN(Q1433)=0,"",DEC2HEX(MOD(HEX2DEC(INDEX(Assembler!$D$13:$D$512,M1433))+N1433,65536),4))</f>
        <v/>
      </c>
      <c r="P1433" s="78" t="str">
        <f t="shared" si="339"/>
        <v/>
      </c>
      <c r="Q1433" s="31" t="str">
        <f>INDEX(Assembler!$E$13:$G$512,M1433,N1433+1)</f>
        <v/>
      </c>
      <c r="R1433" s="81"/>
      <c r="S1433" s="31" t="str">
        <f t="shared" si="340"/>
        <v/>
      </c>
      <c r="T1433" s="31">
        <f t="shared" si="344"/>
        <v>1</v>
      </c>
      <c r="U1433" s="31" t="str">
        <f t="shared" si="332"/>
        <v/>
      </c>
      <c r="V1433" s="31" t="str">
        <f t="shared" si="333"/>
        <v/>
      </c>
      <c r="W1433" s="31" t="str">
        <f>IF(LEN(U1433)=0,"",SUM(T$5:T1433))</f>
        <v/>
      </c>
      <c r="X1433" s="31" t="str">
        <f t="shared" si="334"/>
        <v/>
      </c>
      <c r="Y1433" s="31" t="str">
        <f t="shared" si="341"/>
        <v/>
      </c>
    </row>
    <row r="1434" spans="1:25" x14ac:dyDescent="0.2">
      <c r="A1434" s="127"/>
      <c r="B1434" s="82" t="str">
        <f t="shared" si="330"/>
        <v/>
      </c>
      <c r="C1434" s="82" t="str">
        <f t="shared" si="331"/>
        <v/>
      </c>
      <c r="D1434" s="127"/>
      <c r="E1434" s="82" t="str">
        <f t="shared" si="335"/>
        <v/>
      </c>
      <c r="F1434" s="82" t="str">
        <f t="shared" si="336"/>
        <v/>
      </c>
      <c r="G1434" s="127"/>
      <c r="H1434" s="75" t="str">
        <f t="shared" si="337"/>
        <v/>
      </c>
      <c r="I1434" s="127"/>
      <c r="J1434" s="75" t="str">
        <f t="shared" si="342"/>
        <v/>
      </c>
      <c r="K1434" s="127"/>
      <c r="L1434" s="31">
        <v>1429</v>
      </c>
      <c r="M1434" s="31">
        <f t="shared" si="343"/>
        <v>477</v>
      </c>
      <c r="N1434" s="31">
        <f t="shared" si="338"/>
        <v>1</v>
      </c>
      <c r="O1434" s="31" t="str">
        <f>IF(LEN(Q1434)=0,"",DEC2HEX(MOD(HEX2DEC(INDEX(Assembler!$D$13:$D$512,M1434))+N1434,65536),4))</f>
        <v/>
      </c>
      <c r="P1434" s="78" t="str">
        <f t="shared" si="339"/>
        <v/>
      </c>
      <c r="Q1434" s="31" t="str">
        <f>INDEX(Assembler!$E$13:$G$512,M1434,N1434+1)</f>
        <v/>
      </c>
      <c r="R1434" s="81"/>
      <c r="S1434" s="31" t="str">
        <f t="shared" si="340"/>
        <v/>
      </c>
      <c r="T1434" s="31">
        <f t="shared" si="344"/>
        <v>1</v>
      </c>
      <c r="U1434" s="31" t="str">
        <f t="shared" si="332"/>
        <v/>
      </c>
      <c r="V1434" s="31" t="str">
        <f t="shared" si="333"/>
        <v/>
      </c>
      <c r="W1434" s="31" t="str">
        <f>IF(LEN(U1434)=0,"",SUM(T$5:T1434))</f>
        <v/>
      </c>
      <c r="X1434" s="31" t="str">
        <f t="shared" si="334"/>
        <v/>
      </c>
      <c r="Y1434" s="31" t="str">
        <f t="shared" si="341"/>
        <v/>
      </c>
    </row>
    <row r="1435" spans="1:25" x14ac:dyDescent="0.2">
      <c r="A1435" s="127"/>
      <c r="B1435" s="82" t="str">
        <f t="shared" si="330"/>
        <v/>
      </c>
      <c r="C1435" s="82" t="str">
        <f t="shared" si="331"/>
        <v/>
      </c>
      <c r="D1435" s="127"/>
      <c r="E1435" s="82" t="str">
        <f t="shared" si="335"/>
        <v/>
      </c>
      <c r="F1435" s="82" t="str">
        <f t="shared" si="336"/>
        <v/>
      </c>
      <c r="G1435" s="127"/>
      <c r="H1435" s="75" t="str">
        <f t="shared" si="337"/>
        <v/>
      </c>
      <c r="I1435" s="127"/>
      <c r="J1435" s="75" t="str">
        <f t="shared" si="342"/>
        <v/>
      </c>
      <c r="K1435" s="127"/>
      <c r="L1435" s="31">
        <v>1430</v>
      </c>
      <c r="M1435" s="31">
        <f t="shared" si="343"/>
        <v>477</v>
      </c>
      <c r="N1435" s="31">
        <f t="shared" si="338"/>
        <v>2</v>
      </c>
      <c r="O1435" s="31" t="str">
        <f>IF(LEN(Q1435)=0,"",DEC2HEX(MOD(HEX2DEC(INDEX(Assembler!$D$13:$D$512,M1435))+N1435,65536),4))</f>
        <v/>
      </c>
      <c r="P1435" s="78" t="str">
        <f t="shared" si="339"/>
        <v/>
      </c>
      <c r="Q1435" s="31" t="str">
        <f>INDEX(Assembler!$E$13:$G$512,M1435,N1435+1)</f>
        <v/>
      </c>
      <c r="R1435" s="81"/>
      <c r="S1435" s="31" t="str">
        <f t="shared" si="340"/>
        <v/>
      </c>
      <c r="T1435" s="31">
        <f t="shared" si="344"/>
        <v>1</v>
      </c>
      <c r="U1435" s="31" t="str">
        <f t="shared" si="332"/>
        <v/>
      </c>
      <c r="V1435" s="31" t="str">
        <f t="shared" si="333"/>
        <v/>
      </c>
      <c r="W1435" s="31" t="str">
        <f>IF(LEN(U1435)=0,"",SUM(T$5:T1435))</f>
        <v/>
      </c>
      <c r="X1435" s="31" t="str">
        <f t="shared" si="334"/>
        <v/>
      </c>
      <c r="Y1435" s="31" t="str">
        <f t="shared" si="341"/>
        <v/>
      </c>
    </row>
    <row r="1436" spans="1:25" x14ac:dyDescent="0.2">
      <c r="A1436" s="127"/>
      <c r="B1436" s="82" t="str">
        <f t="shared" si="330"/>
        <v/>
      </c>
      <c r="C1436" s="82" t="str">
        <f t="shared" si="331"/>
        <v/>
      </c>
      <c r="D1436" s="127"/>
      <c r="E1436" s="82" t="str">
        <f t="shared" si="335"/>
        <v/>
      </c>
      <c r="F1436" s="82" t="str">
        <f t="shared" si="336"/>
        <v/>
      </c>
      <c r="G1436" s="127"/>
      <c r="H1436" s="75" t="str">
        <f t="shared" si="337"/>
        <v/>
      </c>
      <c r="I1436" s="127"/>
      <c r="J1436" s="75" t="str">
        <f t="shared" si="342"/>
        <v/>
      </c>
      <c r="K1436" s="127"/>
      <c r="L1436" s="31">
        <v>1431</v>
      </c>
      <c r="M1436" s="31">
        <f t="shared" si="343"/>
        <v>478</v>
      </c>
      <c r="N1436" s="31">
        <f t="shared" si="338"/>
        <v>0</v>
      </c>
      <c r="O1436" s="31" t="str">
        <f>IF(LEN(Q1436)=0,"",DEC2HEX(MOD(HEX2DEC(INDEX(Assembler!$D$13:$D$512,M1436))+N1436,65536),4))</f>
        <v/>
      </c>
      <c r="P1436" s="78" t="str">
        <f t="shared" si="339"/>
        <v/>
      </c>
      <c r="Q1436" s="31" t="str">
        <f>INDEX(Assembler!$E$13:$G$512,M1436,N1436+1)</f>
        <v/>
      </c>
      <c r="R1436" s="81"/>
      <c r="S1436" s="31" t="str">
        <f t="shared" si="340"/>
        <v/>
      </c>
      <c r="T1436" s="31">
        <f t="shared" si="344"/>
        <v>1</v>
      </c>
      <c r="U1436" s="31" t="str">
        <f t="shared" si="332"/>
        <v/>
      </c>
      <c r="V1436" s="31" t="str">
        <f t="shared" si="333"/>
        <v/>
      </c>
      <c r="W1436" s="31" t="str">
        <f>IF(LEN(U1436)=0,"",SUM(T$5:T1436))</f>
        <v/>
      </c>
      <c r="X1436" s="31" t="str">
        <f t="shared" si="334"/>
        <v/>
      </c>
      <c r="Y1436" s="31" t="str">
        <f t="shared" si="341"/>
        <v/>
      </c>
    </row>
    <row r="1437" spans="1:25" x14ac:dyDescent="0.2">
      <c r="A1437" s="127"/>
      <c r="B1437" s="82" t="str">
        <f t="shared" si="330"/>
        <v/>
      </c>
      <c r="C1437" s="82" t="str">
        <f t="shared" si="331"/>
        <v/>
      </c>
      <c r="D1437" s="127"/>
      <c r="E1437" s="82" t="str">
        <f t="shared" si="335"/>
        <v/>
      </c>
      <c r="F1437" s="82" t="str">
        <f t="shared" si="336"/>
        <v/>
      </c>
      <c r="G1437" s="127"/>
      <c r="H1437" s="75" t="str">
        <f t="shared" si="337"/>
        <v/>
      </c>
      <c r="I1437" s="127"/>
      <c r="J1437" s="75" t="str">
        <f t="shared" si="342"/>
        <v/>
      </c>
      <c r="K1437" s="127"/>
      <c r="L1437" s="31">
        <v>1432</v>
      </c>
      <c r="M1437" s="31">
        <f t="shared" si="343"/>
        <v>478</v>
      </c>
      <c r="N1437" s="31">
        <f t="shared" si="338"/>
        <v>1</v>
      </c>
      <c r="O1437" s="31" t="str">
        <f>IF(LEN(Q1437)=0,"",DEC2HEX(MOD(HEX2DEC(INDEX(Assembler!$D$13:$D$512,M1437))+N1437,65536),4))</f>
        <v/>
      </c>
      <c r="P1437" s="78" t="str">
        <f t="shared" si="339"/>
        <v/>
      </c>
      <c r="Q1437" s="31" t="str">
        <f>INDEX(Assembler!$E$13:$G$512,M1437,N1437+1)</f>
        <v/>
      </c>
      <c r="R1437" s="81"/>
      <c r="S1437" s="31" t="str">
        <f t="shared" si="340"/>
        <v/>
      </c>
      <c r="T1437" s="31">
        <f t="shared" si="344"/>
        <v>1</v>
      </c>
      <c r="U1437" s="31" t="str">
        <f t="shared" si="332"/>
        <v/>
      </c>
      <c r="V1437" s="31" t="str">
        <f t="shared" si="333"/>
        <v/>
      </c>
      <c r="W1437" s="31" t="str">
        <f>IF(LEN(U1437)=0,"",SUM(T$5:T1437))</f>
        <v/>
      </c>
      <c r="X1437" s="31" t="str">
        <f t="shared" si="334"/>
        <v/>
      </c>
      <c r="Y1437" s="31" t="str">
        <f t="shared" si="341"/>
        <v/>
      </c>
    </row>
    <row r="1438" spans="1:25" x14ac:dyDescent="0.2">
      <c r="A1438" s="127"/>
      <c r="B1438" s="82" t="str">
        <f t="shared" si="330"/>
        <v/>
      </c>
      <c r="C1438" s="82" t="str">
        <f t="shared" si="331"/>
        <v/>
      </c>
      <c r="D1438" s="127"/>
      <c r="E1438" s="82" t="str">
        <f t="shared" si="335"/>
        <v/>
      </c>
      <c r="F1438" s="82" t="str">
        <f t="shared" si="336"/>
        <v/>
      </c>
      <c r="G1438" s="127"/>
      <c r="H1438" s="75" t="str">
        <f t="shared" si="337"/>
        <v/>
      </c>
      <c r="I1438" s="127"/>
      <c r="J1438" s="75" t="str">
        <f t="shared" si="342"/>
        <v/>
      </c>
      <c r="K1438" s="127"/>
      <c r="L1438" s="31">
        <v>1433</v>
      </c>
      <c r="M1438" s="31">
        <f t="shared" si="343"/>
        <v>478</v>
      </c>
      <c r="N1438" s="31">
        <f t="shared" si="338"/>
        <v>2</v>
      </c>
      <c r="O1438" s="31" t="str">
        <f>IF(LEN(Q1438)=0,"",DEC2HEX(MOD(HEX2DEC(INDEX(Assembler!$D$13:$D$512,M1438))+N1438,65536),4))</f>
        <v/>
      </c>
      <c r="P1438" s="78" t="str">
        <f t="shared" si="339"/>
        <v/>
      </c>
      <c r="Q1438" s="31" t="str">
        <f>INDEX(Assembler!$E$13:$G$512,M1438,N1438+1)</f>
        <v/>
      </c>
      <c r="R1438" s="81"/>
      <c r="S1438" s="31" t="str">
        <f t="shared" si="340"/>
        <v/>
      </c>
      <c r="T1438" s="31">
        <f t="shared" si="344"/>
        <v>1</v>
      </c>
      <c r="U1438" s="31" t="str">
        <f t="shared" si="332"/>
        <v/>
      </c>
      <c r="V1438" s="31" t="str">
        <f t="shared" si="333"/>
        <v/>
      </c>
      <c r="W1438" s="31" t="str">
        <f>IF(LEN(U1438)=0,"",SUM(T$5:T1438))</f>
        <v/>
      </c>
      <c r="X1438" s="31" t="str">
        <f t="shared" si="334"/>
        <v/>
      </c>
      <c r="Y1438" s="31" t="str">
        <f t="shared" si="341"/>
        <v/>
      </c>
    </row>
    <row r="1439" spans="1:25" x14ac:dyDescent="0.2">
      <c r="A1439" s="127"/>
      <c r="B1439" s="82" t="str">
        <f t="shared" si="330"/>
        <v/>
      </c>
      <c r="C1439" s="82" t="str">
        <f t="shared" si="331"/>
        <v/>
      </c>
      <c r="D1439" s="127"/>
      <c r="E1439" s="82" t="str">
        <f t="shared" si="335"/>
        <v/>
      </c>
      <c r="F1439" s="82" t="str">
        <f t="shared" si="336"/>
        <v/>
      </c>
      <c r="G1439" s="127"/>
      <c r="H1439" s="75" t="str">
        <f t="shared" si="337"/>
        <v/>
      </c>
      <c r="I1439" s="127"/>
      <c r="J1439" s="75" t="str">
        <f t="shared" si="342"/>
        <v/>
      </c>
      <c r="K1439" s="127"/>
      <c r="L1439" s="31">
        <v>1434</v>
      </c>
      <c r="M1439" s="31">
        <f t="shared" si="343"/>
        <v>479</v>
      </c>
      <c r="N1439" s="31">
        <f t="shared" si="338"/>
        <v>0</v>
      </c>
      <c r="O1439" s="31" t="str">
        <f>IF(LEN(Q1439)=0,"",DEC2HEX(MOD(HEX2DEC(INDEX(Assembler!$D$13:$D$512,M1439))+N1439,65536),4))</f>
        <v/>
      </c>
      <c r="P1439" s="78" t="str">
        <f t="shared" si="339"/>
        <v/>
      </c>
      <c r="Q1439" s="31" t="str">
        <f>INDEX(Assembler!$E$13:$G$512,M1439,N1439+1)</f>
        <v/>
      </c>
      <c r="R1439" s="81"/>
      <c r="S1439" s="31" t="str">
        <f t="shared" si="340"/>
        <v/>
      </c>
      <c r="T1439" s="31">
        <f t="shared" si="344"/>
        <v>1</v>
      </c>
      <c r="U1439" s="31" t="str">
        <f t="shared" si="332"/>
        <v/>
      </c>
      <c r="V1439" s="31" t="str">
        <f t="shared" si="333"/>
        <v/>
      </c>
      <c r="W1439" s="31" t="str">
        <f>IF(LEN(U1439)=0,"",SUM(T$5:T1439))</f>
        <v/>
      </c>
      <c r="X1439" s="31" t="str">
        <f t="shared" si="334"/>
        <v/>
      </c>
      <c r="Y1439" s="31" t="str">
        <f t="shared" si="341"/>
        <v/>
      </c>
    </row>
    <row r="1440" spans="1:25" x14ac:dyDescent="0.2">
      <c r="A1440" s="127"/>
      <c r="B1440" s="82" t="str">
        <f t="shared" si="330"/>
        <v/>
      </c>
      <c r="C1440" s="82" t="str">
        <f t="shared" si="331"/>
        <v/>
      </c>
      <c r="D1440" s="127"/>
      <c r="E1440" s="82" t="str">
        <f t="shared" si="335"/>
        <v/>
      </c>
      <c r="F1440" s="82" t="str">
        <f t="shared" si="336"/>
        <v/>
      </c>
      <c r="G1440" s="127"/>
      <c r="H1440" s="75" t="str">
        <f t="shared" si="337"/>
        <v/>
      </c>
      <c r="I1440" s="127"/>
      <c r="J1440" s="75" t="str">
        <f t="shared" si="342"/>
        <v/>
      </c>
      <c r="K1440" s="127"/>
      <c r="L1440" s="31">
        <v>1435</v>
      </c>
      <c r="M1440" s="31">
        <f t="shared" si="343"/>
        <v>479</v>
      </c>
      <c r="N1440" s="31">
        <f t="shared" si="338"/>
        <v>1</v>
      </c>
      <c r="O1440" s="31" t="str">
        <f>IF(LEN(Q1440)=0,"",DEC2HEX(MOD(HEX2DEC(INDEX(Assembler!$D$13:$D$512,M1440))+N1440,65536),4))</f>
        <v/>
      </c>
      <c r="P1440" s="78" t="str">
        <f t="shared" si="339"/>
        <v/>
      </c>
      <c r="Q1440" s="31" t="str">
        <f>INDEX(Assembler!$E$13:$G$512,M1440,N1440+1)</f>
        <v/>
      </c>
      <c r="R1440" s="81"/>
      <c r="S1440" s="31" t="str">
        <f t="shared" si="340"/>
        <v/>
      </c>
      <c r="T1440" s="31">
        <f t="shared" si="344"/>
        <v>1</v>
      </c>
      <c r="U1440" s="31" t="str">
        <f t="shared" si="332"/>
        <v/>
      </c>
      <c r="V1440" s="31" t="str">
        <f t="shared" si="333"/>
        <v/>
      </c>
      <c r="W1440" s="31" t="str">
        <f>IF(LEN(U1440)=0,"",SUM(T$5:T1440))</f>
        <v/>
      </c>
      <c r="X1440" s="31" t="str">
        <f t="shared" si="334"/>
        <v/>
      </c>
      <c r="Y1440" s="31" t="str">
        <f t="shared" si="341"/>
        <v/>
      </c>
    </row>
    <row r="1441" spans="1:25" x14ac:dyDescent="0.2">
      <c r="A1441" s="127"/>
      <c r="B1441" s="82" t="str">
        <f t="shared" si="330"/>
        <v/>
      </c>
      <c r="C1441" s="82" t="str">
        <f t="shared" si="331"/>
        <v/>
      </c>
      <c r="D1441" s="127"/>
      <c r="E1441" s="82" t="str">
        <f t="shared" si="335"/>
        <v/>
      </c>
      <c r="F1441" s="82" t="str">
        <f t="shared" si="336"/>
        <v/>
      </c>
      <c r="G1441" s="127"/>
      <c r="H1441" s="75" t="str">
        <f t="shared" si="337"/>
        <v/>
      </c>
      <c r="I1441" s="127"/>
      <c r="J1441" s="75" t="str">
        <f t="shared" si="342"/>
        <v/>
      </c>
      <c r="K1441" s="127"/>
      <c r="L1441" s="31">
        <v>1436</v>
      </c>
      <c r="M1441" s="31">
        <f t="shared" si="343"/>
        <v>479</v>
      </c>
      <c r="N1441" s="31">
        <f t="shared" si="338"/>
        <v>2</v>
      </c>
      <c r="O1441" s="31" t="str">
        <f>IF(LEN(Q1441)=0,"",DEC2HEX(MOD(HEX2DEC(INDEX(Assembler!$D$13:$D$512,M1441))+N1441,65536),4))</f>
        <v/>
      </c>
      <c r="P1441" s="78" t="str">
        <f t="shared" si="339"/>
        <v/>
      </c>
      <c r="Q1441" s="31" t="str">
        <f>INDEX(Assembler!$E$13:$G$512,M1441,N1441+1)</f>
        <v/>
      </c>
      <c r="R1441" s="81"/>
      <c r="S1441" s="31" t="str">
        <f t="shared" si="340"/>
        <v/>
      </c>
      <c r="T1441" s="31">
        <f t="shared" si="344"/>
        <v>1</v>
      </c>
      <c r="U1441" s="31" t="str">
        <f t="shared" si="332"/>
        <v/>
      </c>
      <c r="V1441" s="31" t="str">
        <f t="shared" si="333"/>
        <v/>
      </c>
      <c r="W1441" s="31" t="str">
        <f>IF(LEN(U1441)=0,"",SUM(T$5:T1441))</f>
        <v/>
      </c>
      <c r="X1441" s="31" t="str">
        <f t="shared" si="334"/>
        <v/>
      </c>
      <c r="Y1441" s="31" t="str">
        <f t="shared" si="341"/>
        <v/>
      </c>
    </row>
    <row r="1442" spans="1:25" x14ac:dyDescent="0.2">
      <c r="A1442" s="127"/>
      <c r="B1442" s="82" t="str">
        <f t="shared" si="330"/>
        <v/>
      </c>
      <c r="C1442" s="82" t="str">
        <f t="shared" si="331"/>
        <v/>
      </c>
      <c r="D1442" s="127"/>
      <c r="E1442" s="82" t="str">
        <f t="shared" si="335"/>
        <v/>
      </c>
      <c r="F1442" s="82" t="str">
        <f t="shared" si="336"/>
        <v/>
      </c>
      <c r="G1442" s="127"/>
      <c r="H1442" s="75" t="str">
        <f t="shared" si="337"/>
        <v/>
      </c>
      <c r="I1442" s="127"/>
      <c r="J1442" s="75" t="str">
        <f t="shared" si="342"/>
        <v/>
      </c>
      <c r="K1442" s="127"/>
      <c r="L1442" s="31">
        <v>1437</v>
      </c>
      <c r="M1442" s="31">
        <f t="shared" si="343"/>
        <v>480</v>
      </c>
      <c r="N1442" s="31">
        <f t="shared" si="338"/>
        <v>0</v>
      </c>
      <c r="O1442" s="31" t="str">
        <f>IF(LEN(Q1442)=0,"",DEC2HEX(MOD(HEX2DEC(INDEX(Assembler!$D$13:$D$512,M1442))+N1442,65536),4))</f>
        <v/>
      </c>
      <c r="P1442" s="78" t="str">
        <f t="shared" si="339"/>
        <v/>
      </c>
      <c r="Q1442" s="31" t="str">
        <f>INDEX(Assembler!$E$13:$G$512,M1442,N1442+1)</f>
        <v/>
      </c>
      <c r="R1442" s="81"/>
      <c r="S1442" s="31" t="str">
        <f t="shared" si="340"/>
        <v/>
      </c>
      <c r="T1442" s="31">
        <f t="shared" si="344"/>
        <v>1</v>
      </c>
      <c r="U1442" s="31" t="str">
        <f t="shared" si="332"/>
        <v/>
      </c>
      <c r="V1442" s="31" t="str">
        <f t="shared" si="333"/>
        <v/>
      </c>
      <c r="W1442" s="31" t="str">
        <f>IF(LEN(U1442)=0,"",SUM(T$5:T1442))</f>
        <v/>
      </c>
      <c r="X1442" s="31" t="str">
        <f t="shared" si="334"/>
        <v/>
      </c>
      <c r="Y1442" s="31" t="str">
        <f t="shared" si="341"/>
        <v/>
      </c>
    </row>
    <row r="1443" spans="1:25" x14ac:dyDescent="0.2">
      <c r="A1443" s="127"/>
      <c r="B1443" s="82" t="str">
        <f t="shared" si="330"/>
        <v/>
      </c>
      <c r="C1443" s="82" t="str">
        <f t="shared" si="331"/>
        <v/>
      </c>
      <c r="D1443" s="127"/>
      <c r="E1443" s="82" t="str">
        <f t="shared" si="335"/>
        <v/>
      </c>
      <c r="F1443" s="82" t="str">
        <f t="shared" si="336"/>
        <v/>
      </c>
      <c r="G1443" s="127"/>
      <c r="H1443" s="75" t="str">
        <f t="shared" si="337"/>
        <v/>
      </c>
      <c r="I1443" s="127"/>
      <c r="J1443" s="75" t="str">
        <f t="shared" si="342"/>
        <v/>
      </c>
      <c r="K1443" s="127"/>
      <c r="L1443" s="31">
        <v>1438</v>
      </c>
      <c r="M1443" s="31">
        <f t="shared" si="343"/>
        <v>480</v>
      </c>
      <c r="N1443" s="31">
        <f t="shared" si="338"/>
        <v>1</v>
      </c>
      <c r="O1443" s="31" t="str">
        <f>IF(LEN(Q1443)=0,"",DEC2HEX(MOD(HEX2DEC(INDEX(Assembler!$D$13:$D$512,M1443))+N1443,65536),4))</f>
        <v/>
      </c>
      <c r="P1443" s="78" t="str">
        <f t="shared" si="339"/>
        <v/>
      </c>
      <c r="Q1443" s="31" t="str">
        <f>INDEX(Assembler!$E$13:$G$512,M1443,N1443+1)</f>
        <v/>
      </c>
      <c r="R1443" s="81"/>
      <c r="S1443" s="31" t="str">
        <f t="shared" si="340"/>
        <v/>
      </c>
      <c r="T1443" s="31">
        <f t="shared" si="344"/>
        <v>1</v>
      </c>
      <c r="U1443" s="31" t="str">
        <f t="shared" si="332"/>
        <v/>
      </c>
      <c r="V1443" s="31" t="str">
        <f t="shared" si="333"/>
        <v/>
      </c>
      <c r="W1443" s="31" t="str">
        <f>IF(LEN(U1443)=0,"",SUM(T$5:T1443))</f>
        <v/>
      </c>
      <c r="X1443" s="31" t="str">
        <f t="shared" si="334"/>
        <v/>
      </c>
      <c r="Y1443" s="31" t="str">
        <f t="shared" si="341"/>
        <v/>
      </c>
    </row>
    <row r="1444" spans="1:25" x14ac:dyDescent="0.2">
      <c r="A1444" s="127"/>
      <c r="B1444" s="82" t="str">
        <f t="shared" si="330"/>
        <v/>
      </c>
      <c r="C1444" s="82" t="str">
        <f t="shared" si="331"/>
        <v/>
      </c>
      <c r="D1444" s="127"/>
      <c r="E1444" s="82" t="str">
        <f t="shared" si="335"/>
        <v/>
      </c>
      <c r="F1444" s="82" t="str">
        <f t="shared" si="336"/>
        <v/>
      </c>
      <c r="G1444" s="127"/>
      <c r="H1444" s="75" t="str">
        <f t="shared" si="337"/>
        <v/>
      </c>
      <c r="I1444" s="127"/>
      <c r="J1444" s="75" t="str">
        <f t="shared" si="342"/>
        <v/>
      </c>
      <c r="K1444" s="127"/>
      <c r="L1444" s="31">
        <v>1439</v>
      </c>
      <c r="M1444" s="31">
        <f t="shared" si="343"/>
        <v>480</v>
      </c>
      <c r="N1444" s="31">
        <f t="shared" si="338"/>
        <v>2</v>
      </c>
      <c r="O1444" s="31" t="str">
        <f>IF(LEN(Q1444)=0,"",DEC2HEX(MOD(HEX2DEC(INDEX(Assembler!$D$13:$D$512,M1444))+N1444,65536),4))</f>
        <v/>
      </c>
      <c r="P1444" s="78" t="str">
        <f t="shared" si="339"/>
        <v/>
      </c>
      <c r="Q1444" s="31" t="str">
        <f>INDEX(Assembler!$E$13:$G$512,M1444,N1444+1)</f>
        <v/>
      </c>
      <c r="R1444" s="81"/>
      <c r="S1444" s="31" t="str">
        <f t="shared" si="340"/>
        <v/>
      </c>
      <c r="T1444" s="31">
        <f t="shared" si="344"/>
        <v>1</v>
      </c>
      <c r="U1444" s="31" t="str">
        <f t="shared" si="332"/>
        <v/>
      </c>
      <c r="V1444" s="31" t="str">
        <f t="shared" si="333"/>
        <v/>
      </c>
      <c r="W1444" s="31" t="str">
        <f>IF(LEN(U1444)=0,"",SUM(T$5:T1444))</f>
        <v/>
      </c>
      <c r="X1444" s="31" t="str">
        <f t="shared" si="334"/>
        <v/>
      </c>
      <c r="Y1444" s="31" t="str">
        <f t="shared" si="341"/>
        <v/>
      </c>
    </row>
    <row r="1445" spans="1:25" x14ac:dyDescent="0.2">
      <c r="A1445" s="127"/>
      <c r="B1445" s="82" t="str">
        <f t="shared" si="330"/>
        <v/>
      </c>
      <c r="C1445" s="82" t="str">
        <f t="shared" si="331"/>
        <v/>
      </c>
      <c r="D1445" s="127"/>
      <c r="E1445" s="82" t="str">
        <f t="shared" si="335"/>
        <v/>
      </c>
      <c r="F1445" s="82" t="str">
        <f t="shared" si="336"/>
        <v/>
      </c>
      <c r="G1445" s="127"/>
      <c r="H1445" s="75" t="str">
        <f t="shared" si="337"/>
        <v/>
      </c>
      <c r="I1445" s="127"/>
      <c r="J1445" s="75" t="str">
        <f t="shared" si="342"/>
        <v/>
      </c>
      <c r="K1445" s="127"/>
      <c r="L1445" s="31">
        <v>1440</v>
      </c>
      <c r="M1445" s="31">
        <f t="shared" si="343"/>
        <v>481</v>
      </c>
      <c r="N1445" s="31">
        <f t="shared" si="338"/>
        <v>0</v>
      </c>
      <c r="O1445" s="31" t="str">
        <f>IF(LEN(Q1445)=0,"",DEC2HEX(MOD(HEX2DEC(INDEX(Assembler!$D$13:$D$512,M1445))+N1445,65536),4))</f>
        <v/>
      </c>
      <c r="P1445" s="78" t="str">
        <f t="shared" si="339"/>
        <v/>
      </c>
      <c r="Q1445" s="31" t="str">
        <f>INDEX(Assembler!$E$13:$G$512,M1445,N1445+1)</f>
        <v/>
      </c>
      <c r="R1445" s="81"/>
      <c r="S1445" s="31" t="str">
        <f t="shared" si="340"/>
        <v/>
      </c>
      <c r="T1445" s="31">
        <f t="shared" si="344"/>
        <v>1</v>
      </c>
      <c r="U1445" s="31" t="str">
        <f t="shared" si="332"/>
        <v/>
      </c>
      <c r="V1445" s="31" t="str">
        <f t="shared" si="333"/>
        <v/>
      </c>
      <c r="W1445" s="31" t="str">
        <f>IF(LEN(U1445)=0,"",SUM(T$5:T1445))</f>
        <v/>
      </c>
      <c r="X1445" s="31" t="str">
        <f t="shared" si="334"/>
        <v/>
      </c>
      <c r="Y1445" s="31" t="str">
        <f t="shared" si="341"/>
        <v/>
      </c>
    </row>
    <row r="1446" spans="1:25" x14ac:dyDescent="0.2">
      <c r="A1446" s="127"/>
      <c r="B1446" s="82" t="str">
        <f t="shared" si="330"/>
        <v/>
      </c>
      <c r="C1446" s="82" t="str">
        <f t="shared" si="331"/>
        <v/>
      </c>
      <c r="D1446" s="127"/>
      <c r="E1446" s="82" t="str">
        <f t="shared" si="335"/>
        <v/>
      </c>
      <c r="F1446" s="82" t="str">
        <f t="shared" si="336"/>
        <v/>
      </c>
      <c r="G1446" s="127"/>
      <c r="H1446" s="75" t="str">
        <f t="shared" si="337"/>
        <v/>
      </c>
      <c r="I1446" s="127"/>
      <c r="J1446" s="75" t="str">
        <f t="shared" si="342"/>
        <v/>
      </c>
      <c r="K1446" s="127"/>
      <c r="L1446" s="31">
        <v>1441</v>
      </c>
      <c r="M1446" s="31">
        <f t="shared" si="343"/>
        <v>481</v>
      </c>
      <c r="N1446" s="31">
        <f t="shared" si="338"/>
        <v>1</v>
      </c>
      <c r="O1446" s="31" t="str">
        <f>IF(LEN(Q1446)=0,"",DEC2HEX(MOD(HEX2DEC(INDEX(Assembler!$D$13:$D$512,M1446))+N1446,65536),4))</f>
        <v/>
      </c>
      <c r="P1446" s="78" t="str">
        <f t="shared" si="339"/>
        <v/>
      </c>
      <c r="Q1446" s="31" t="str">
        <f>INDEX(Assembler!$E$13:$G$512,M1446,N1446+1)</f>
        <v/>
      </c>
      <c r="R1446" s="81"/>
      <c r="S1446" s="31" t="str">
        <f t="shared" si="340"/>
        <v/>
      </c>
      <c r="T1446" s="31">
        <f t="shared" si="344"/>
        <v>1</v>
      </c>
      <c r="U1446" s="31" t="str">
        <f t="shared" si="332"/>
        <v/>
      </c>
      <c r="V1446" s="31" t="str">
        <f t="shared" si="333"/>
        <v/>
      </c>
      <c r="W1446" s="31" t="str">
        <f>IF(LEN(U1446)=0,"",SUM(T$5:T1446))</f>
        <v/>
      </c>
      <c r="X1446" s="31" t="str">
        <f t="shared" si="334"/>
        <v/>
      </c>
      <c r="Y1446" s="31" t="str">
        <f t="shared" si="341"/>
        <v/>
      </c>
    </row>
    <row r="1447" spans="1:25" x14ac:dyDescent="0.2">
      <c r="A1447" s="127"/>
      <c r="B1447" s="82" t="str">
        <f t="shared" si="330"/>
        <v/>
      </c>
      <c r="C1447" s="82" t="str">
        <f t="shared" si="331"/>
        <v/>
      </c>
      <c r="D1447" s="127"/>
      <c r="E1447" s="82" t="str">
        <f t="shared" si="335"/>
        <v/>
      </c>
      <c r="F1447" s="82" t="str">
        <f t="shared" si="336"/>
        <v/>
      </c>
      <c r="G1447" s="127"/>
      <c r="H1447" s="75" t="str">
        <f t="shared" si="337"/>
        <v/>
      </c>
      <c r="I1447" s="127"/>
      <c r="J1447" s="75" t="str">
        <f t="shared" si="342"/>
        <v/>
      </c>
      <c r="K1447" s="127"/>
      <c r="L1447" s="31">
        <v>1442</v>
      </c>
      <c r="M1447" s="31">
        <f t="shared" si="343"/>
        <v>481</v>
      </c>
      <c r="N1447" s="31">
        <f t="shared" si="338"/>
        <v>2</v>
      </c>
      <c r="O1447" s="31" t="str">
        <f>IF(LEN(Q1447)=0,"",DEC2HEX(MOD(HEX2DEC(INDEX(Assembler!$D$13:$D$512,M1447))+N1447,65536),4))</f>
        <v/>
      </c>
      <c r="P1447" s="78" t="str">
        <f t="shared" si="339"/>
        <v/>
      </c>
      <c r="Q1447" s="31" t="str">
        <f>INDEX(Assembler!$E$13:$G$512,M1447,N1447+1)</f>
        <v/>
      </c>
      <c r="R1447" s="81"/>
      <c r="S1447" s="31" t="str">
        <f t="shared" si="340"/>
        <v/>
      </c>
      <c r="T1447" s="31">
        <f t="shared" si="344"/>
        <v>1</v>
      </c>
      <c r="U1447" s="31" t="str">
        <f t="shared" si="332"/>
        <v/>
      </c>
      <c r="V1447" s="31" t="str">
        <f t="shared" si="333"/>
        <v/>
      </c>
      <c r="W1447" s="31" t="str">
        <f>IF(LEN(U1447)=0,"",SUM(T$5:T1447))</f>
        <v/>
      </c>
      <c r="X1447" s="31" t="str">
        <f t="shared" si="334"/>
        <v/>
      </c>
      <c r="Y1447" s="31" t="str">
        <f t="shared" si="341"/>
        <v/>
      </c>
    </row>
    <row r="1448" spans="1:25" x14ac:dyDescent="0.2">
      <c r="A1448" s="127"/>
      <c r="B1448" s="82" t="str">
        <f t="shared" si="330"/>
        <v/>
      </c>
      <c r="C1448" s="82" t="str">
        <f t="shared" si="331"/>
        <v/>
      </c>
      <c r="D1448" s="127"/>
      <c r="E1448" s="82" t="str">
        <f t="shared" si="335"/>
        <v/>
      </c>
      <c r="F1448" s="82" t="str">
        <f t="shared" si="336"/>
        <v/>
      </c>
      <c r="G1448" s="127"/>
      <c r="H1448" s="75" t="str">
        <f t="shared" si="337"/>
        <v/>
      </c>
      <c r="I1448" s="127"/>
      <c r="J1448" s="75" t="str">
        <f t="shared" si="342"/>
        <v/>
      </c>
      <c r="K1448" s="127"/>
      <c r="L1448" s="31">
        <v>1443</v>
      </c>
      <c r="M1448" s="31">
        <f t="shared" si="343"/>
        <v>482</v>
      </c>
      <c r="N1448" s="31">
        <f t="shared" si="338"/>
        <v>0</v>
      </c>
      <c r="O1448" s="31" t="str">
        <f>IF(LEN(Q1448)=0,"",DEC2HEX(MOD(HEX2DEC(INDEX(Assembler!$D$13:$D$512,M1448))+N1448,65536),4))</f>
        <v/>
      </c>
      <c r="P1448" s="78" t="str">
        <f t="shared" si="339"/>
        <v/>
      </c>
      <c r="Q1448" s="31" t="str">
        <f>INDEX(Assembler!$E$13:$G$512,M1448,N1448+1)</f>
        <v/>
      </c>
      <c r="R1448" s="81"/>
      <c r="S1448" s="31" t="str">
        <f t="shared" si="340"/>
        <v/>
      </c>
      <c r="T1448" s="31">
        <f t="shared" si="344"/>
        <v>1</v>
      </c>
      <c r="U1448" s="31" t="str">
        <f t="shared" si="332"/>
        <v/>
      </c>
      <c r="V1448" s="31" t="str">
        <f t="shared" si="333"/>
        <v/>
      </c>
      <c r="W1448" s="31" t="str">
        <f>IF(LEN(U1448)=0,"",SUM(T$5:T1448))</f>
        <v/>
      </c>
      <c r="X1448" s="31" t="str">
        <f t="shared" si="334"/>
        <v/>
      </c>
      <c r="Y1448" s="31" t="str">
        <f t="shared" si="341"/>
        <v/>
      </c>
    </row>
    <row r="1449" spans="1:25" x14ac:dyDescent="0.2">
      <c r="A1449" s="127"/>
      <c r="B1449" s="82" t="str">
        <f t="shared" si="330"/>
        <v/>
      </c>
      <c r="C1449" s="82" t="str">
        <f t="shared" si="331"/>
        <v/>
      </c>
      <c r="D1449" s="127"/>
      <c r="E1449" s="82" t="str">
        <f t="shared" si="335"/>
        <v/>
      </c>
      <c r="F1449" s="82" t="str">
        <f t="shared" si="336"/>
        <v/>
      </c>
      <c r="G1449" s="127"/>
      <c r="H1449" s="75" t="str">
        <f t="shared" si="337"/>
        <v/>
      </c>
      <c r="I1449" s="127"/>
      <c r="J1449" s="75" t="str">
        <f t="shared" si="342"/>
        <v/>
      </c>
      <c r="K1449" s="127"/>
      <c r="L1449" s="31">
        <v>1444</v>
      </c>
      <c r="M1449" s="31">
        <f t="shared" si="343"/>
        <v>482</v>
      </c>
      <c r="N1449" s="31">
        <f t="shared" si="338"/>
        <v>1</v>
      </c>
      <c r="O1449" s="31" t="str">
        <f>IF(LEN(Q1449)=0,"",DEC2HEX(MOD(HEX2DEC(INDEX(Assembler!$D$13:$D$512,M1449))+N1449,65536),4))</f>
        <v/>
      </c>
      <c r="P1449" s="78" t="str">
        <f t="shared" si="339"/>
        <v/>
      </c>
      <c r="Q1449" s="31" t="str">
        <f>INDEX(Assembler!$E$13:$G$512,M1449,N1449+1)</f>
        <v/>
      </c>
      <c r="R1449" s="81"/>
      <c r="S1449" s="31" t="str">
        <f t="shared" si="340"/>
        <v/>
      </c>
      <c r="T1449" s="31">
        <f t="shared" si="344"/>
        <v>1</v>
      </c>
      <c r="U1449" s="31" t="str">
        <f t="shared" si="332"/>
        <v/>
      </c>
      <c r="V1449" s="31" t="str">
        <f t="shared" si="333"/>
        <v/>
      </c>
      <c r="W1449" s="31" t="str">
        <f>IF(LEN(U1449)=0,"",SUM(T$5:T1449))</f>
        <v/>
      </c>
      <c r="X1449" s="31" t="str">
        <f t="shared" si="334"/>
        <v/>
      </c>
      <c r="Y1449" s="31" t="str">
        <f t="shared" si="341"/>
        <v/>
      </c>
    </row>
    <row r="1450" spans="1:25" x14ac:dyDescent="0.2">
      <c r="A1450" s="127"/>
      <c r="B1450" s="82" t="str">
        <f t="shared" si="330"/>
        <v/>
      </c>
      <c r="C1450" s="82" t="str">
        <f t="shared" si="331"/>
        <v/>
      </c>
      <c r="D1450" s="127"/>
      <c r="E1450" s="82" t="str">
        <f t="shared" si="335"/>
        <v/>
      </c>
      <c r="F1450" s="82" t="str">
        <f t="shared" si="336"/>
        <v/>
      </c>
      <c r="G1450" s="127"/>
      <c r="H1450" s="75" t="str">
        <f t="shared" si="337"/>
        <v/>
      </c>
      <c r="I1450" s="127"/>
      <c r="J1450" s="75" t="str">
        <f t="shared" si="342"/>
        <v/>
      </c>
      <c r="K1450" s="127"/>
      <c r="L1450" s="31">
        <v>1445</v>
      </c>
      <c r="M1450" s="31">
        <f t="shared" si="343"/>
        <v>482</v>
      </c>
      <c r="N1450" s="31">
        <f t="shared" si="338"/>
        <v>2</v>
      </c>
      <c r="O1450" s="31" t="str">
        <f>IF(LEN(Q1450)=0,"",DEC2HEX(MOD(HEX2DEC(INDEX(Assembler!$D$13:$D$512,M1450))+N1450,65536),4))</f>
        <v/>
      </c>
      <c r="P1450" s="78" t="str">
        <f t="shared" si="339"/>
        <v/>
      </c>
      <c r="Q1450" s="31" t="str">
        <f>INDEX(Assembler!$E$13:$G$512,M1450,N1450+1)</f>
        <v/>
      </c>
      <c r="R1450" s="81"/>
      <c r="S1450" s="31" t="str">
        <f t="shared" si="340"/>
        <v/>
      </c>
      <c r="T1450" s="31">
        <f t="shared" si="344"/>
        <v>1</v>
      </c>
      <c r="U1450" s="31" t="str">
        <f t="shared" si="332"/>
        <v/>
      </c>
      <c r="V1450" s="31" t="str">
        <f t="shared" si="333"/>
        <v/>
      </c>
      <c r="W1450" s="31" t="str">
        <f>IF(LEN(U1450)=0,"",SUM(T$5:T1450))</f>
        <v/>
      </c>
      <c r="X1450" s="31" t="str">
        <f t="shared" si="334"/>
        <v/>
      </c>
      <c r="Y1450" s="31" t="str">
        <f t="shared" si="341"/>
        <v/>
      </c>
    </row>
    <row r="1451" spans="1:25" x14ac:dyDescent="0.2">
      <c r="A1451" s="127"/>
      <c r="B1451" s="82" t="str">
        <f t="shared" si="330"/>
        <v/>
      </c>
      <c r="C1451" s="82" t="str">
        <f t="shared" si="331"/>
        <v/>
      </c>
      <c r="D1451" s="127"/>
      <c r="E1451" s="82" t="str">
        <f t="shared" si="335"/>
        <v/>
      </c>
      <c r="F1451" s="82" t="str">
        <f t="shared" si="336"/>
        <v/>
      </c>
      <c r="G1451" s="127"/>
      <c r="H1451" s="75" t="str">
        <f t="shared" si="337"/>
        <v/>
      </c>
      <c r="I1451" s="127"/>
      <c r="J1451" s="75" t="str">
        <f t="shared" si="342"/>
        <v/>
      </c>
      <c r="K1451" s="127"/>
      <c r="L1451" s="31">
        <v>1446</v>
      </c>
      <c r="M1451" s="31">
        <f t="shared" si="343"/>
        <v>483</v>
      </c>
      <c r="N1451" s="31">
        <f t="shared" si="338"/>
        <v>0</v>
      </c>
      <c r="O1451" s="31" t="str">
        <f>IF(LEN(Q1451)=0,"",DEC2HEX(MOD(HEX2DEC(INDEX(Assembler!$D$13:$D$512,M1451))+N1451,65536),4))</f>
        <v/>
      </c>
      <c r="P1451" s="78" t="str">
        <f t="shared" si="339"/>
        <v/>
      </c>
      <c r="Q1451" s="31" t="str">
        <f>INDEX(Assembler!$E$13:$G$512,M1451,N1451+1)</f>
        <v/>
      </c>
      <c r="R1451" s="81"/>
      <c r="S1451" s="31" t="str">
        <f t="shared" si="340"/>
        <v/>
      </c>
      <c r="T1451" s="31">
        <f t="shared" si="344"/>
        <v>1</v>
      </c>
      <c r="U1451" s="31" t="str">
        <f t="shared" si="332"/>
        <v/>
      </c>
      <c r="V1451" s="31" t="str">
        <f t="shared" si="333"/>
        <v/>
      </c>
      <c r="W1451" s="31" t="str">
        <f>IF(LEN(U1451)=0,"",SUM(T$5:T1451))</f>
        <v/>
      </c>
      <c r="X1451" s="31" t="str">
        <f t="shared" si="334"/>
        <v/>
      </c>
      <c r="Y1451" s="31" t="str">
        <f t="shared" si="341"/>
        <v/>
      </c>
    </row>
    <row r="1452" spans="1:25" x14ac:dyDescent="0.2">
      <c r="A1452" s="127"/>
      <c r="B1452" s="82" t="str">
        <f t="shared" si="330"/>
        <v/>
      </c>
      <c r="C1452" s="82" t="str">
        <f t="shared" si="331"/>
        <v/>
      </c>
      <c r="D1452" s="127"/>
      <c r="E1452" s="82" t="str">
        <f t="shared" si="335"/>
        <v/>
      </c>
      <c r="F1452" s="82" t="str">
        <f t="shared" si="336"/>
        <v/>
      </c>
      <c r="G1452" s="127"/>
      <c r="H1452" s="75" t="str">
        <f t="shared" si="337"/>
        <v/>
      </c>
      <c r="I1452" s="127"/>
      <c r="J1452" s="75" t="str">
        <f t="shared" si="342"/>
        <v/>
      </c>
      <c r="K1452" s="127"/>
      <c r="L1452" s="31">
        <v>1447</v>
      </c>
      <c r="M1452" s="31">
        <f t="shared" si="343"/>
        <v>483</v>
      </c>
      <c r="N1452" s="31">
        <f t="shared" si="338"/>
        <v>1</v>
      </c>
      <c r="O1452" s="31" t="str">
        <f>IF(LEN(Q1452)=0,"",DEC2HEX(MOD(HEX2DEC(INDEX(Assembler!$D$13:$D$512,M1452))+N1452,65536),4))</f>
        <v/>
      </c>
      <c r="P1452" s="78" t="str">
        <f t="shared" si="339"/>
        <v/>
      </c>
      <c r="Q1452" s="31" t="str">
        <f>INDEX(Assembler!$E$13:$G$512,M1452,N1452+1)</f>
        <v/>
      </c>
      <c r="R1452" s="81"/>
      <c r="S1452" s="31" t="str">
        <f t="shared" si="340"/>
        <v/>
      </c>
      <c r="T1452" s="31">
        <f t="shared" si="344"/>
        <v>1</v>
      </c>
      <c r="U1452" s="31" t="str">
        <f t="shared" si="332"/>
        <v/>
      </c>
      <c r="V1452" s="31" t="str">
        <f t="shared" si="333"/>
        <v/>
      </c>
      <c r="W1452" s="31" t="str">
        <f>IF(LEN(U1452)=0,"",SUM(T$5:T1452))</f>
        <v/>
      </c>
      <c r="X1452" s="31" t="str">
        <f t="shared" si="334"/>
        <v/>
      </c>
      <c r="Y1452" s="31" t="str">
        <f t="shared" si="341"/>
        <v/>
      </c>
    </row>
    <row r="1453" spans="1:25" x14ac:dyDescent="0.2">
      <c r="A1453" s="127"/>
      <c r="B1453" s="82" t="str">
        <f t="shared" si="330"/>
        <v/>
      </c>
      <c r="C1453" s="82" t="str">
        <f t="shared" si="331"/>
        <v/>
      </c>
      <c r="D1453" s="127"/>
      <c r="E1453" s="82" t="str">
        <f t="shared" si="335"/>
        <v/>
      </c>
      <c r="F1453" s="82" t="str">
        <f t="shared" si="336"/>
        <v/>
      </c>
      <c r="G1453" s="127"/>
      <c r="H1453" s="75" t="str">
        <f t="shared" si="337"/>
        <v/>
      </c>
      <c r="I1453" s="127"/>
      <c r="J1453" s="75" t="str">
        <f t="shared" si="342"/>
        <v/>
      </c>
      <c r="K1453" s="127"/>
      <c r="L1453" s="31">
        <v>1448</v>
      </c>
      <c r="M1453" s="31">
        <f t="shared" si="343"/>
        <v>483</v>
      </c>
      <c r="N1453" s="31">
        <f t="shared" si="338"/>
        <v>2</v>
      </c>
      <c r="O1453" s="31" t="str">
        <f>IF(LEN(Q1453)=0,"",DEC2HEX(MOD(HEX2DEC(INDEX(Assembler!$D$13:$D$512,M1453))+N1453,65536),4))</f>
        <v/>
      </c>
      <c r="P1453" s="78" t="str">
        <f t="shared" si="339"/>
        <v/>
      </c>
      <c r="Q1453" s="31" t="str">
        <f>INDEX(Assembler!$E$13:$G$512,M1453,N1453+1)</f>
        <v/>
      </c>
      <c r="R1453" s="81"/>
      <c r="S1453" s="31" t="str">
        <f t="shared" si="340"/>
        <v/>
      </c>
      <c r="T1453" s="31">
        <f t="shared" si="344"/>
        <v>1</v>
      </c>
      <c r="U1453" s="31" t="str">
        <f t="shared" si="332"/>
        <v/>
      </c>
      <c r="V1453" s="31" t="str">
        <f t="shared" si="333"/>
        <v/>
      </c>
      <c r="W1453" s="31" t="str">
        <f>IF(LEN(U1453)=0,"",SUM(T$5:T1453))</f>
        <v/>
      </c>
      <c r="X1453" s="31" t="str">
        <f t="shared" si="334"/>
        <v/>
      </c>
      <c r="Y1453" s="31" t="str">
        <f t="shared" si="341"/>
        <v/>
      </c>
    </row>
    <row r="1454" spans="1:25" x14ac:dyDescent="0.2">
      <c r="A1454" s="127"/>
      <c r="B1454" s="82" t="str">
        <f t="shared" si="330"/>
        <v/>
      </c>
      <c r="C1454" s="82" t="str">
        <f t="shared" si="331"/>
        <v/>
      </c>
      <c r="D1454" s="127"/>
      <c r="E1454" s="82" t="str">
        <f t="shared" si="335"/>
        <v/>
      </c>
      <c r="F1454" s="82" t="str">
        <f t="shared" si="336"/>
        <v/>
      </c>
      <c r="G1454" s="127"/>
      <c r="H1454" s="75" t="str">
        <f t="shared" si="337"/>
        <v/>
      </c>
      <c r="I1454" s="127"/>
      <c r="J1454" s="75" t="str">
        <f t="shared" si="342"/>
        <v/>
      </c>
      <c r="K1454" s="127"/>
      <c r="L1454" s="31">
        <v>1449</v>
      </c>
      <c r="M1454" s="31">
        <f t="shared" si="343"/>
        <v>484</v>
      </c>
      <c r="N1454" s="31">
        <f t="shared" si="338"/>
        <v>0</v>
      </c>
      <c r="O1454" s="31" t="str">
        <f>IF(LEN(Q1454)=0,"",DEC2HEX(MOD(HEX2DEC(INDEX(Assembler!$D$13:$D$512,M1454))+N1454,65536),4))</f>
        <v/>
      </c>
      <c r="P1454" s="78" t="str">
        <f t="shared" si="339"/>
        <v/>
      </c>
      <c r="Q1454" s="31" t="str">
        <f>INDEX(Assembler!$E$13:$G$512,M1454,N1454+1)</f>
        <v/>
      </c>
      <c r="R1454" s="81"/>
      <c r="S1454" s="31" t="str">
        <f t="shared" si="340"/>
        <v/>
      </c>
      <c r="T1454" s="31">
        <f t="shared" si="344"/>
        <v>1</v>
      </c>
      <c r="U1454" s="31" t="str">
        <f t="shared" si="332"/>
        <v/>
      </c>
      <c r="V1454" s="31" t="str">
        <f t="shared" si="333"/>
        <v/>
      </c>
      <c r="W1454" s="31" t="str">
        <f>IF(LEN(U1454)=0,"",SUM(T$5:T1454))</f>
        <v/>
      </c>
      <c r="X1454" s="31" t="str">
        <f t="shared" si="334"/>
        <v/>
      </c>
      <c r="Y1454" s="31" t="str">
        <f t="shared" si="341"/>
        <v/>
      </c>
    </row>
    <row r="1455" spans="1:25" x14ac:dyDescent="0.2">
      <c r="A1455" s="127"/>
      <c r="B1455" s="82" t="str">
        <f t="shared" si="330"/>
        <v/>
      </c>
      <c r="C1455" s="82" t="str">
        <f t="shared" si="331"/>
        <v/>
      </c>
      <c r="D1455" s="127"/>
      <c r="E1455" s="82" t="str">
        <f t="shared" si="335"/>
        <v/>
      </c>
      <c r="F1455" s="82" t="str">
        <f t="shared" si="336"/>
        <v/>
      </c>
      <c r="G1455" s="127"/>
      <c r="H1455" s="75" t="str">
        <f t="shared" si="337"/>
        <v/>
      </c>
      <c r="I1455" s="127"/>
      <c r="J1455" s="75" t="str">
        <f t="shared" si="342"/>
        <v/>
      </c>
      <c r="K1455" s="127"/>
      <c r="L1455" s="31">
        <v>1450</v>
      </c>
      <c r="M1455" s="31">
        <f t="shared" si="343"/>
        <v>484</v>
      </c>
      <c r="N1455" s="31">
        <f t="shared" si="338"/>
        <v>1</v>
      </c>
      <c r="O1455" s="31" t="str">
        <f>IF(LEN(Q1455)=0,"",DEC2HEX(MOD(HEX2DEC(INDEX(Assembler!$D$13:$D$512,M1455))+N1455,65536),4))</f>
        <v/>
      </c>
      <c r="P1455" s="78" t="str">
        <f t="shared" si="339"/>
        <v/>
      </c>
      <c r="Q1455" s="31" t="str">
        <f>INDEX(Assembler!$E$13:$G$512,M1455,N1455+1)</f>
        <v/>
      </c>
      <c r="R1455" s="81"/>
      <c r="S1455" s="31" t="str">
        <f t="shared" si="340"/>
        <v/>
      </c>
      <c r="T1455" s="31">
        <f t="shared" si="344"/>
        <v>1</v>
      </c>
      <c r="U1455" s="31" t="str">
        <f t="shared" si="332"/>
        <v/>
      </c>
      <c r="V1455" s="31" t="str">
        <f t="shared" si="333"/>
        <v/>
      </c>
      <c r="W1455" s="31" t="str">
        <f>IF(LEN(U1455)=0,"",SUM(T$5:T1455))</f>
        <v/>
      </c>
      <c r="X1455" s="31" t="str">
        <f t="shared" si="334"/>
        <v/>
      </c>
      <c r="Y1455" s="31" t="str">
        <f t="shared" si="341"/>
        <v/>
      </c>
    </row>
    <row r="1456" spans="1:25" x14ac:dyDescent="0.2">
      <c r="A1456" s="127"/>
      <c r="B1456" s="82" t="str">
        <f t="shared" si="330"/>
        <v/>
      </c>
      <c r="C1456" s="82" t="str">
        <f t="shared" si="331"/>
        <v/>
      </c>
      <c r="D1456" s="127"/>
      <c r="E1456" s="82" t="str">
        <f t="shared" si="335"/>
        <v/>
      </c>
      <c r="F1456" s="82" t="str">
        <f t="shared" si="336"/>
        <v/>
      </c>
      <c r="G1456" s="127"/>
      <c r="H1456" s="75" t="str">
        <f t="shared" si="337"/>
        <v/>
      </c>
      <c r="I1456" s="127"/>
      <c r="J1456" s="75" t="str">
        <f t="shared" si="342"/>
        <v/>
      </c>
      <c r="K1456" s="127"/>
      <c r="L1456" s="31">
        <v>1451</v>
      </c>
      <c r="M1456" s="31">
        <f t="shared" si="343"/>
        <v>484</v>
      </c>
      <c r="N1456" s="31">
        <f t="shared" si="338"/>
        <v>2</v>
      </c>
      <c r="O1456" s="31" t="str">
        <f>IF(LEN(Q1456)=0,"",DEC2HEX(MOD(HEX2DEC(INDEX(Assembler!$D$13:$D$512,M1456))+N1456,65536),4))</f>
        <v/>
      </c>
      <c r="P1456" s="78" t="str">
        <f t="shared" si="339"/>
        <v/>
      </c>
      <c r="Q1456" s="31" t="str">
        <f>INDEX(Assembler!$E$13:$G$512,M1456,N1456+1)</f>
        <v/>
      </c>
      <c r="R1456" s="81"/>
      <c r="S1456" s="31" t="str">
        <f t="shared" si="340"/>
        <v/>
      </c>
      <c r="T1456" s="31">
        <f t="shared" si="344"/>
        <v>1</v>
      </c>
      <c r="U1456" s="31" t="str">
        <f t="shared" si="332"/>
        <v/>
      </c>
      <c r="V1456" s="31" t="str">
        <f t="shared" si="333"/>
        <v/>
      </c>
      <c r="W1456" s="31" t="str">
        <f>IF(LEN(U1456)=0,"",SUM(T$5:T1456))</f>
        <v/>
      </c>
      <c r="X1456" s="31" t="str">
        <f t="shared" si="334"/>
        <v/>
      </c>
      <c r="Y1456" s="31" t="str">
        <f t="shared" si="341"/>
        <v/>
      </c>
    </row>
    <row r="1457" spans="1:25" x14ac:dyDescent="0.2">
      <c r="A1457" s="127"/>
      <c r="B1457" s="82" t="str">
        <f t="shared" si="330"/>
        <v/>
      </c>
      <c r="C1457" s="82" t="str">
        <f t="shared" si="331"/>
        <v/>
      </c>
      <c r="D1457" s="127"/>
      <c r="E1457" s="82" t="str">
        <f t="shared" si="335"/>
        <v/>
      </c>
      <c r="F1457" s="82" t="str">
        <f t="shared" si="336"/>
        <v/>
      </c>
      <c r="G1457" s="127"/>
      <c r="H1457" s="75" t="str">
        <f t="shared" si="337"/>
        <v/>
      </c>
      <c r="I1457" s="127"/>
      <c r="J1457" s="75" t="str">
        <f t="shared" si="342"/>
        <v/>
      </c>
      <c r="K1457" s="127"/>
      <c r="L1457" s="31">
        <v>1452</v>
      </c>
      <c r="M1457" s="31">
        <f t="shared" si="343"/>
        <v>485</v>
      </c>
      <c r="N1457" s="31">
        <f t="shared" si="338"/>
        <v>0</v>
      </c>
      <c r="O1457" s="31" t="str">
        <f>IF(LEN(Q1457)=0,"",DEC2HEX(MOD(HEX2DEC(INDEX(Assembler!$D$13:$D$512,M1457))+N1457,65536),4))</f>
        <v/>
      </c>
      <c r="P1457" s="78" t="str">
        <f t="shared" si="339"/>
        <v/>
      </c>
      <c r="Q1457" s="31" t="str">
        <f>INDEX(Assembler!$E$13:$G$512,M1457,N1457+1)</f>
        <v/>
      </c>
      <c r="R1457" s="81"/>
      <c r="S1457" s="31" t="str">
        <f t="shared" si="340"/>
        <v/>
      </c>
      <c r="T1457" s="31">
        <f t="shared" si="344"/>
        <v>1</v>
      </c>
      <c r="U1457" s="31" t="str">
        <f t="shared" si="332"/>
        <v/>
      </c>
      <c r="V1457" s="31" t="str">
        <f t="shared" si="333"/>
        <v/>
      </c>
      <c r="W1457" s="31" t="str">
        <f>IF(LEN(U1457)=0,"",SUM(T$5:T1457))</f>
        <v/>
      </c>
      <c r="X1457" s="31" t="str">
        <f t="shared" si="334"/>
        <v/>
      </c>
      <c r="Y1457" s="31" t="str">
        <f t="shared" si="341"/>
        <v/>
      </c>
    </row>
    <row r="1458" spans="1:25" x14ac:dyDescent="0.2">
      <c r="A1458" s="127"/>
      <c r="B1458" s="82" t="str">
        <f t="shared" si="330"/>
        <v/>
      </c>
      <c r="C1458" s="82" t="str">
        <f t="shared" si="331"/>
        <v/>
      </c>
      <c r="D1458" s="127"/>
      <c r="E1458" s="82" t="str">
        <f t="shared" si="335"/>
        <v/>
      </c>
      <c r="F1458" s="82" t="str">
        <f t="shared" si="336"/>
        <v/>
      </c>
      <c r="G1458" s="127"/>
      <c r="H1458" s="75" t="str">
        <f t="shared" si="337"/>
        <v/>
      </c>
      <c r="I1458" s="127"/>
      <c r="J1458" s="75" t="str">
        <f t="shared" si="342"/>
        <v/>
      </c>
      <c r="K1458" s="127"/>
      <c r="L1458" s="31">
        <v>1453</v>
      </c>
      <c r="M1458" s="31">
        <f t="shared" si="343"/>
        <v>485</v>
      </c>
      <c r="N1458" s="31">
        <f t="shared" si="338"/>
        <v>1</v>
      </c>
      <c r="O1458" s="31" t="str">
        <f>IF(LEN(Q1458)=0,"",DEC2HEX(MOD(HEX2DEC(INDEX(Assembler!$D$13:$D$512,M1458))+N1458,65536),4))</f>
        <v/>
      </c>
      <c r="P1458" s="78" t="str">
        <f t="shared" si="339"/>
        <v/>
      </c>
      <c r="Q1458" s="31" t="str">
        <f>INDEX(Assembler!$E$13:$G$512,M1458,N1458+1)</f>
        <v/>
      </c>
      <c r="R1458" s="81"/>
      <c r="S1458" s="31" t="str">
        <f t="shared" si="340"/>
        <v/>
      </c>
      <c r="T1458" s="31">
        <f t="shared" si="344"/>
        <v>1</v>
      </c>
      <c r="U1458" s="31" t="str">
        <f t="shared" si="332"/>
        <v/>
      </c>
      <c r="V1458" s="31" t="str">
        <f t="shared" si="333"/>
        <v/>
      </c>
      <c r="W1458" s="31" t="str">
        <f>IF(LEN(U1458)=0,"",SUM(T$5:T1458))</f>
        <v/>
      </c>
      <c r="X1458" s="31" t="str">
        <f t="shared" si="334"/>
        <v/>
      </c>
      <c r="Y1458" s="31" t="str">
        <f t="shared" si="341"/>
        <v/>
      </c>
    </row>
    <row r="1459" spans="1:25" x14ac:dyDescent="0.2">
      <c r="A1459" s="127"/>
      <c r="B1459" s="82" t="str">
        <f t="shared" si="330"/>
        <v/>
      </c>
      <c r="C1459" s="82" t="str">
        <f t="shared" si="331"/>
        <v/>
      </c>
      <c r="D1459" s="127"/>
      <c r="E1459" s="82" t="str">
        <f t="shared" si="335"/>
        <v/>
      </c>
      <c r="F1459" s="82" t="str">
        <f t="shared" si="336"/>
        <v/>
      </c>
      <c r="G1459" s="127"/>
      <c r="H1459" s="75" t="str">
        <f t="shared" si="337"/>
        <v/>
      </c>
      <c r="I1459" s="127"/>
      <c r="J1459" s="75" t="str">
        <f t="shared" si="342"/>
        <v/>
      </c>
      <c r="K1459" s="127"/>
      <c r="L1459" s="31">
        <v>1454</v>
      </c>
      <c r="M1459" s="31">
        <f t="shared" si="343"/>
        <v>485</v>
      </c>
      <c r="N1459" s="31">
        <f t="shared" si="338"/>
        <v>2</v>
      </c>
      <c r="O1459" s="31" t="str">
        <f>IF(LEN(Q1459)=0,"",DEC2HEX(MOD(HEX2DEC(INDEX(Assembler!$D$13:$D$512,M1459))+N1459,65536),4))</f>
        <v/>
      </c>
      <c r="P1459" s="78" t="str">
        <f t="shared" si="339"/>
        <v/>
      </c>
      <c r="Q1459" s="31" t="str">
        <f>INDEX(Assembler!$E$13:$G$512,M1459,N1459+1)</f>
        <v/>
      </c>
      <c r="R1459" s="81"/>
      <c r="S1459" s="31" t="str">
        <f t="shared" si="340"/>
        <v/>
      </c>
      <c r="T1459" s="31">
        <f t="shared" si="344"/>
        <v>1</v>
      </c>
      <c r="U1459" s="31" t="str">
        <f t="shared" si="332"/>
        <v/>
      </c>
      <c r="V1459" s="31" t="str">
        <f t="shared" si="333"/>
        <v/>
      </c>
      <c r="W1459" s="31" t="str">
        <f>IF(LEN(U1459)=0,"",SUM(T$5:T1459))</f>
        <v/>
      </c>
      <c r="X1459" s="31" t="str">
        <f t="shared" si="334"/>
        <v/>
      </c>
      <c r="Y1459" s="31" t="str">
        <f t="shared" si="341"/>
        <v/>
      </c>
    </row>
    <row r="1460" spans="1:25" x14ac:dyDescent="0.2">
      <c r="A1460" s="127"/>
      <c r="B1460" s="82" t="str">
        <f t="shared" si="330"/>
        <v/>
      </c>
      <c r="C1460" s="82" t="str">
        <f t="shared" si="331"/>
        <v/>
      </c>
      <c r="D1460" s="127"/>
      <c r="E1460" s="82" t="str">
        <f t="shared" si="335"/>
        <v/>
      </c>
      <c r="F1460" s="82" t="str">
        <f t="shared" si="336"/>
        <v/>
      </c>
      <c r="G1460" s="127"/>
      <c r="H1460" s="75" t="str">
        <f t="shared" si="337"/>
        <v/>
      </c>
      <c r="I1460" s="127"/>
      <c r="J1460" s="75" t="str">
        <f t="shared" si="342"/>
        <v/>
      </c>
      <c r="K1460" s="127"/>
      <c r="L1460" s="31">
        <v>1455</v>
      </c>
      <c r="M1460" s="31">
        <f t="shared" si="343"/>
        <v>486</v>
      </c>
      <c r="N1460" s="31">
        <f t="shared" si="338"/>
        <v>0</v>
      </c>
      <c r="O1460" s="31" t="str">
        <f>IF(LEN(Q1460)=0,"",DEC2HEX(MOD(HEX2DEC(INDEX(Assembler!$D$13:$D$512,M1460))+N1460,65536),4))</f>
        <v/>
      </c>
      <c r="P1460" s="78" t="str">
        <f t="shared" si="339"/>
        <v/>
      </c>
      <c r="Q1460" s="31" t="str">
        <f>INDEX(Assembler!$E$13:$G$512,M1460,N1460+1)</f>
        <v/>
      </c>
      <c r="R1460" s="81"/>
      <c r="S1460" s="31" t="str">
        <f t="shared" si="340"/>
        <v/>
      </c>
      <c r="T1460" s="31">
        <f t="shared" si="344"/>
        <v>1</v>
      </c>
      <c r="U1460" s="31" t="str">
        <f t="shared" si="332"/>
        <v/>
      </c>
      <c r="V1460" s="31" t="str">
        <f t="shared" si="333"/>
        <v/>
      </c>
      <c r="W1460" s="31" t="str">
        <f>IF(LEN(U1460)=0,"",SUM(T$5:T1460))</f>
        <v/>
      </c>
      <c r="X1460" s="31" t="str">
        <f t="shared" si="334"/>
        <v/>
      </c>
      <c r="Y1460" s="31" t="str">
        <f t="shared" si="341"/>
        <v/>
      </c>
    </row>
    <row r="1461" spans="1:25" x14ac:dyDescent="0.2">
      <c r="A1461" s="127"/>
      <c r="B1461" s="82" t="str">
        <f t="shared" si="330"/>
        <v/>
      </c>
      <c r="C1461" s="82" t="str">
        <f t="shared" si="331"/>
        <v/>
      </c>
      <c r="D1461" s="127"/>
      <c r="E1461" s="82" t="str">
        <f t="shared" si="335"/>
        <v/>
      </c>
      <c r="F1461" s="82" t="str">
        <f t="shared" si="336"/>
        <v/>
      </c>
      <c r="G1461" s="127"/>
      <c r="H1461" s="75" t="str">
        <f t="shared" si="337"/>
        <v/>
      </c>
      <c r="I1461" s="127"/>
      <c r="J1461" s="75" t="str">
        <f t="shared" si="342"/>
        <v/>
      </c>
      <c r="K1461" s="127"/>
      <c r="L1461" s="31">
        <v>1456</v>
      </c>
      <c r="M1461" s="31">
        <f t="shared" si="343"/>
        <v>486</v>
      </c>
      <c r="N1461" s="31">
        <f t="shared" si="338"/>
        <v>1</v>
      </c>
      <c r="O1461" s="31" t="str">
        <f>IF(LEN(Q1461)=0,"",DEC2HEX(MOD(HEX2DEC(INDEX(Assembler!$D$13:$D$512,M1461))+N1461,65536),4))</f>
        <v/>
      </c>
      <c r="P1461" s="78" t="str">
        <f t="shared" si="339"/>
        <v/>
      </c>
      <c r="Q1461" s="31" t="str">
        <f>INDEX(Assembler!$E$13:$G$512,M1461,N1461+1)</f>
        <v/>
      </c>
      <c r="R1461" s="81"/>
      <c r="S1461" s="31" t="str">
        <f t="shared" si="340"/>
        <v/>
      </c>
      <c r="T1461" s="31">
        <f t="shared" si="344"/>
        <v>1</v>
      </c>
      <c r="U1461" s="31" t="str">
        <f t="shared" si="332"/>
        <v/>
      </c>
      <c r="V1461" s="31" t="str">
        <f t="shared" si="333"/>
        <v/>
      </c>
      <c r="W1461" s="31" t="str">
        <f>IF(LEN(U1461)=0,"",SUM(T$5:T1461))</f>
        <v/>
      </c>
      <c r="X1461" s="31" t="str">
        <f t="shared" si="334"/>
        <v/>
      </c>
      <c r="Y1461" s="31" t="str">
        <f t="shared" si="341"/>
        <v/>
      </c>
    </row>
    <row r="1462" spans="1:25" x14ac:dyDescent="0.2">
      <c r="A1462" s="127"/>
      <c r="B1462" s="82" t="str">
        <f t="shared" si="330"/>
        <v/>
      </c>
      <c r="C1462" s="82" t="str">
        <f t="shared" si="331"/>
        <v/>
      </c>
      <c r="D1462" s="127"/>
      <c r="E1462" s="82" t="str">
        <f t="shared" si="335"/>
        <v/>
      </c>
      <c r="F1462" s="82" t="str">
        <f t="shared" si="336"/>
        <v/>
      </c>
      <c r="G1462" s="127"/>
      <c r="H1462" s="75" t="str">
        <f t="shared" si="337"/>
        <v/>
      </c>
      <c r="I1462" s="127"/>
      <c r="J1462" s="75" t="str">
        <f t="shared" si="342"/>
        <v/>
      </c>
      <c r="K1462" s="127"/>
      <c r="L1462" s="31">
        <v>1457</v>
      </c>
      <c r="M1462" s="31">
        <f t="shared" si="343"/>
        <v>486</v>
      </c>
      <c r="N1462" s="31">
        <f t="shared" si="338"/>
        <v>2</v>
      </c>
      <c r="O1462" s="31" t="str">
        <f>IF(LEN(Q1462)=0,"",DEC2HEX(MOD(HEX2DEC(INDEX(Assembler!$D$13:$D$512,M1462))+N1462,65536),4))</f>
        <v/>
      </c>
      <c r="P1462" s="78" t="str">
        <f t="shared" si="339"/>
        <v/>
      </c>
      <c r="Q1462" s="31" t="str">
        <f>INDEX(Assembler!$E$13:$G$512,M1462,N1462+1)</f>
        <v/>
      </c>
      <c r="R1462" s="81"/>
      <c r="S1462" s="31" t="str">
        <f t="shared" si="340"/>
        <v/>
      </c>
      <c r="T1462" s="31">
        <f t="shared" si="344"/>
        <v>1</v>
      </c>
      <c r="U1462" s="31" t="str">
        <f t="shared" si="332"/>
        <v/>
      </c>
      <c r="V1462" s="31" t="str">
        <f t="shared" si="333"/>
        <v/>
      </c>
      <c r="W1462" s="31" t="str">
        <f>IF(LEN(U1462)=0,"",SUM(T$5:T1462))</f>
        <v/>
      </c>
      <c r="X1462" s="31" t="str">
        <f t="shared" si="334"/>
        <v/>
      </c>
      <c r="Y1462" s="31" t="str">
        <f t="shared" si="341"/>
        <v/>
      </c>
    </row>
    <row r="1463" spans="1:25" x14ac:dyDescent="0.2">
      <c r="A1463" s="127"/>
      <c r="B1463" s="82" t="str">
        <f t="shared" si="330"/>
        <v/>
      </c>
      <c r="C1463" s="82" t="str">
        <f t="shared" si="331"/>
        <v/>
      </c>
      <c r="D1463" s="127"/>
      <c r="E1463" s="82" t="str">
        <f t="shared" si="335"/>
        <v/>
      </c>
      <c r="F1463" s="82" t="str">
        <f t="shared" si="336"/>
        <v/>
      </c>
      <c r="G1463" s="127"/>
      <c r="H1463" s="75" t="str">
        <f t="shared" si="337"/>
        <v/>
      </c>
      <c r="I1463" s="127"/>
      <c r="J1463" s="75" t="str">
        <f t="shared" si="342"/>
        <v/>
      </c>
      <c r="K1463" s="127"/>
      <c r="L1463" s="31">
        <v>1458</v>
      </c>
      <c r="M1463" s="31">
        <f t="shared" si="343"/>
        <v>487</v>
      </c>
      <c r="N1463" s="31">
        <f t="shared" si="338"/>
        <v>0</v>
      </c>
      <c r="O1463" s="31" t="str">
        <f>IF(LEN(Q1463)=0,"",DEC2HEX(MOD(HEX2DEC(INDEX(Assembler!$D$13:$D$512,M1463))+N1463,65536),4))</f>
        <v/>
      </c>
      <c r="P1463" s="78" t="str">
        <f t="shared" si="339"/>
        <v/>
      </c>
      <c r="Q1463" s="31" t="str">
        <f>INDEX(Assembler!$E$13:$G$512,M1463,N1463+1)</f>
        <v/>
      </c>
      <c r="R1463" s="81"/>
      <c r="S1463" s="31" t="str">
        <f t="shared" si="340"/>
        <v/>
      </c>
      <c r="T1463" s="31">
        <f t="shared" si="344"/>
        <v>1</v>
      </c>
      <c r="U1463" s="31" t="str">
        <f t="shared" si="332"/>
        <v/>
      </c>
      <c r="V1463" s="31" t="str">
        <f t="shared" si="333"/>
        <v/>
      </c>
      <c r="W1463" s="31" t="str">
        <f>IF(LEN(U1463)=0,"",SUM(T$5:T1463))</f>
        <v/>
      </c>
      <c r="X1463" s="31" t="str">
        <f t="shared" si="334"/>
        <v/>
      </c>
      <c r="Y1463" s="31" t="str">
        <f t="shared" si="341"/>
        <v/>
      </c>
    </row>
    <row r="1464" spans="1:25" x14ac:dyDescent="0.2">
      <c r="A1464" s="127"/>
      <c r="B1464" s="82" t="str">
        <f t="shared" si="330"/>
        <v/>
      </c>
      <c r="C1464" s="82" t="str">
        <f t="shared" si="331"/>
        <v/>
      </c>
      <c r="D1464" s="127"/>
      <c r="E1464" s="82" t="str">
        <f t="shared" si="335"/>
        <v/>
      </c>
      <c r="F1464" s="82" t="str">
        <f t="shared" si="336"/>
        <v/>
      </c>
      <c r="G1464" s="127"/>
      <c r="H1464" s="75" t="str">
        <f t="shared" si="337"/>
        <v/>
      </c>
      <c r="I1464" s="127"/>
      <c r="J1464" s="75" t="str">
        <f t="shared" si="342"/>
        <v/>
      </c>
      <c r="K1464" s="127"/>
      <c r="L1464" s="31">
        <v>1459</v>
      </c>
      <c r="M1464" s="31">
        <f t="shared" si="343"/>
        <v>487</v>
      </c>
      <c r="N1464" s="31">
        <f t="shared" si="338"/>
        <v>1</v>
      </c>
      <c r="O1464" s="31" t="str">
        <f>IF(LEN(Q1464)=0,"",DEC2HEX(MOD(HEX2DEC(INDEX(Assembler!$D$13:$D$512,M1464))+N1464,65536),4))</f>
        <v/>
      </c>
      <c r="P1464" s="78" t="str">
        <f t="shared" si="339"/>
        <v/>
      </c>
      <c r="Q1464" s="31" t="str">
        <f>INDEX(Assembler!$E$13:$G$512,M1464,N1464+1)</f>
        <v/>
      </c>
      <c r="R1464" s="81"/>
      <c r="S1464" s="31" t="str">
        <f t="shared" si="340"/>
        <v/>
      </c>
      <c r="T1464" s="31">
        <f t="shared" si="344"/>
        <v>1</v>
      </c>
      <c r="U1464" s="31" t="str">
        <f t="shared" si="332"/>
        <v/>
      </c>
      <c r="V1464" s="31" t="str">
        <f t="shared" si="333"/>
        <v/>
      </c>
      <c r="W1464" s="31" t="str">
        <f>IF(LEN(U1464)=0,"",SUM(T$5:T1464))</f>
        <v/>
      </c>
      <c r="X1464" s="31" t="str">
        <f t="shared" si="334"/>
        <v/>
      </c>
      <c r="Y1464" s="31" t="str">
        <f t="shared" si="341"/>
        <v/>
      </c>
    </row>
    <row r="1465" spans="1:25" x14ac:dyDescent="0.2">
      <c r="A1465" s="127"/>
      <c r="B1465" s="82" t="str">
        <f t="shared" si="330"/>
        <v/>
      </c>
      <c r="C1465" s="82" t="str">
        <f t="shared" si="331"/>
        <v/>
      </c>
      <c r="D1465" s="127"/>
      <c r="E1465" s="82" t="str">
        <f t="shared" si="335"/>
        <v/>
      </c>
      <c r="F1465" s="82" t="str">
        <f t="shared" si="336"/>
        <v/>
      </c>
      <c r="G1465" s="127"/>
      <c r="H1465" s="75" t="str">
        <f t="shared" si="337"/>
        <v/>
      </c>
      <c r="I1465" s="127"/>
      <c r="J1465" s="75" t="str">
        <f t="shared" si="342"/>
        <v/>
      </c>
      <c r="K1465" s="127"/>
      <c r="L1465" s="31">
        <v>1460</v>
      </c>
      <c r="M1465" s="31">
        <f t="shared" si="343"/>
        <v>487</v>
      </c>
      <c r="N1465" s="31">
        <f t="shared" si="338"/>
        <v>2</v>
      </c>
      <c r="O1465" s="31" t="str">
        <f>IF(LEN(Q1465)=0,"",DEC2HEX(MOD(HEX2DEC(INDEX(Assembler!$D$13:$D$512,M1465))+N1465,65536),4))</f>
        <v/>
      </c>
      <c r="P1465" s="78" t="str">
        <f t="shared" si="339"/>
        <v/>
      </c>
      <c r="Q1465" s="31" t="str">
        <f>INDEX(Assembler!$E$13:$G$512,M1465,N1465+1)</f>
        <v/>
      </c>
      <c r="R1465" s="81"/>
      <c r="S1465" s="31" t="str">
        <f t="shared" si="340"/>
        <v/>
      </c>
      <c r="T1465" s="31">
        <f t="shared" si="344"/>
        <v>1</v>
      </c>
      <c r="U1465" s="31" t="str">
        <f t="shared" si="332"/>
        <v/>
      </c>
      <c r="V1465" s="31" t="str">
        <f t="shared" si="333"/>
        <v/>
      </c>
      <c r="W1465" s="31" t="str">
        <f>IF(LEN(U1465)=0,"",SUM(T$5:T1465))</f>
        <v/>
      </c>
      <c r="X1465" s="31" t="str">
        <f t="shared" si="334"/>
        <v/>
      </c>
      <c r="Y1465" s="31" t="str">
        <f t="shared" si="341"/>
        <v/>
      </c>
    </row>
    <row r="1466" spans="1:25" x14ac:dyDescent="0.2">
      <c r="A1466" s="127"/>
      <c r="B1466" s="82" t="str">
        <f t="shared" si="330"/>
        <v/>
      </c>
      <c r="C1466" s="82" t="str">
        <f t="shared" si="331"/>
        <v/>
      </c>
      <c r="D1466" s="127"/>
      <c r="E1466" s="82" t="str">
        <f t="shared" si="335"/>
        <v/>
      </c>
      <c r="F1466" s="82" t="str">
        <f t="shared" si="336"/>
        <v/>
      </c>
      <c r="G1466" s="127"/>
      <c r="H1466" s="75" t="str">
        <f t="shared" si="337"/>
        <v/>
      </c>
      <c r="I1466" s="127"/>
      <c r="J1466" s="75" t="str">
        <f t="shared" si="342"/>
        <v/>
      </c>
      <c r="K1466" s="127"/>
      <c r="L1466" s="31">
        <v>1461</v>
      </c>
      <c r="M1466" s="31">
        <f t="shared" si="343"/>
        <v>488</v>
      </c>
      <c r="N1466" s="31">
        <f t="shared" si="338"/>
        <v>0</v>
      </c>
      <c r="O1466" s="31" t="str">
        <f>IF(LEN(Q1466)=0,"",DEC2HEX(MOD(HEX2DEC(INDEX(Assembler!$D$13:$D$512,M1466))+N1466,65536),4))</f>
        <v/>
      </c>
      <c r="P1466" s="78" t="str">
        <f t="shared" si="339"/>
        <v/>
      </c>
      <c r="Q1466" s="31" t="str">
        <f>INDEX(Assembler!$E$13:$G$512,M1466,N1466+1)</f>
        <v/>
      </c>
      <c r="R1466" s="81"/>
      <c r="S1466" s="31" t="str">
        <f t="shared" si="340"/>
        <v/>
      </c>
      <c r="T1466" s="31">
        <f t="shared" si="344"/>
        <v>1</v>
      </c>
      <c r="U1466" s="31" t="str">
        <f t="shared" si="332"/>
        <v/>
      </c>
      <c r="V1466" s="31" t="str">
        <f t="shared" si="333"/>
        <v/>
      </c>
      <c r="W1466" s="31" t="str">
        <f>IF(LEN(U1466)=0,"",SUM(T$5:T1466))</f>
        <v/>
      </c>
      <c r="X1466" s="31" t="str">
        <f t="shared" si="334"/>
        <v/>
      </c>
      <c r="Y1466" s="31" t="str">
        <f t="shared" si="341"/>
        <v/>
      </c>
    </row>
    <row r="1467" spans="1:25" x14ac:dyDescent="0.2">
      <c r="A1467" s="127"/>
      <c r="B1467" s="82" t="str">
        <f t="shared" si="330"/>
        <v/>
      </c>
      <c r="C1467" s="82" t="str">
        <f t="shared" si="331"/>
        <v/>
      </c>
      <c r="D1467" s="127"/>
      <c r="E1467" s="82" t="str">
        <f t="shared" si="335"/>
        <v/>
      </c>
      <c r="F1467" s="82" t="str">
        <f t="shared" si="336"/>
        <v/>
      </c>
      <c r="G1467" s="127"/>
      <c r="H1467" s="75" t="str">
        <f t="shared" si="337"/>
        <v/>
      </c>
      <c r="I1467" s="127"/>
      <c r="J1467" s="75" t="str">
        <f t="shared" si="342"/>
        <v/>
      </c>
      <c r="K1467" s="127"/>
      <c r="L1467" s="31">
        <v>1462</v>
      </c>
      <c r="M1467" s="31">
        <f t="shared" si="343"/>
        <v>488</v>
      </c>
      <c r="N1467" s="31">
        <f t="shared" si="338"/>
        <v>1</v>
      </c>
      <c r="O1467" s="31" t="str">
        <f>IF(LEN(Q1467)=0,"",DEC2HEX(MOD(HEX2DEC(INDEX(Assembler!$D$13:$D$512,M1467))+N1467,65536),4))</f>
        <v/>
      </c>
      <c r="P1467" s="78" t="str">
        <f t="shared" si="339"/>
        <v/>
      </c>
      <c r="Q1467" s="31" t="str">
        <f>INDEX(Assembler!$E$13:$G$512,M1467,N1467+1)</f>
        <v/>
      </c>
      <c r="R1467" s="81"/>
      <c r="S1467" s="31" t="str">
        <f t="shared" si="340"/>
        <v/>
      </c>
      <c r="T1467" s="31">
        <f t="shared" si="344"/>
        <v>1</v>
      </c>
      <c r="U1467" s="31" t="str">
        <f t="shared" si="332"/>
        <v/>
      </c>
      <c r="V1467" s="31" t="str">
        <f t="shared" si="333"/>
        <v/>
      </c>
      <c r="W1467" s="31" t="str">
        <f>IF(LEN(U1467)=0,"",SUM(T$5:T1467))</f>
        <v/>
      </c>
      <c r="X1467" s="31" t="str">
        <f t="shared" si="334"/>
        <v/>
      </c>
      <c r="Y1467" s="31" t="str">
        <f t="shared" si="341"/>
        <v/>
      </c>
    </row>
    <row r="1468" spans="1:25" x14ac:dyDescent="0.2">
      <c r="A1468" s="127"/>
      <c r="B1468" s="82" t="str">
        <f t="shared" si="330"/>
        <v/>
      </c>
      <c r="C1468" s="82" t="str">
        <f t="shared" si="331"/>
        <v/>
      </c>
      <c r="D1468" s="127"/>
      <c r="E1468" s="82" t="str">
        <f t="shared" si="335"/>
        <v/>
      </c>
      <c r="F1468" s="82" t="str">
        <f t="shared" si="336"/>
        <v/>
      </c>
      <c r="G1468" s="127"/>
      <c r="H1468" s="75" t="str">
        <f t="shared" si="337"/>
        <v/>
      </c>
      <c r="I1468" s="127"/>
      <c r="J1468" s="75" t="str">
        <f t="shared" si="342"/>
        <v/>
      </c>
      <c r="K1468" s="127"/>
      <c r="L1468" s="31">
        <v>1463</v>
      </c>
      <c r="M1468" s="31">
        <f t="shared" si="343"/>
        <v>488</v>
      </c>
      <c r="N1468" s="31">
        <f t="shared" si="338"/>
        <v>2</v>
      </c>
      <c r="O1468" s="31" t="str">
        <f>IF(LEN(Q1468)=0,"",DEC2HEX(MOD(HEX2DEC(INDEX(Assembler!$D$13:$D$512,M1468))+N1468,65536),4))</f>
        <v/>
      </c>
      <c r="P1468" s="78" t="str">
        <f t="shared" si="339"/>
        <v/>
      </c>
      <c r="Q1468" s="31" t="str">
        <f>INDEX(Assembler!$E$13:$G$512,M1468,N1468+1)</f>
        <v/>
      </c>
      <c r="R1468" s="81"/>
      <c r="S1468" s="31" t="str">
        <f t="shared" si="340"/>
        <v/>
      </c>
      <c r="T1468" s="31">
        <f t="shared" si="344"/>
        <v>1</v>
      </c>
      <c r="U1468" s="31" t="str">
        <f t="shared" si="332"/>
        <v/>
      </c>
      <c r="V1468" s="31" t="str">
        <f t="shared" si="333"/>
        <v/>
      </c>
      <c r="W1468" s="31" t="str">
        <f>IF(LEN(U1468)=0,"",SUM(T$5:T1468))</f>
        <v/>
      </c>
      <c r="X1468" s="31" t="str">
        <f t="shared" si="334"/>
        <v/>
      </c>
      <c r="Y1468" s="31" t="str">
        <f t="shared" si="341"/>
        <v/>
      </c>
    </row>
    <row r="1469" spans="1:25" x14ac:dyDescent="0.2">
      <c r="A1469" s="127"/>
      <c r="B1469" s="82" t="str">
        <f t="shared" si="330"/>
        <v/>
      </c>
      <c r="C1469" s="82" t="str">
        <f t="shared" si="331"/>
        <v/>
      </c>
      <c r="D1469" s="127"/>
      <c r="E1469" s="82" t="str">
        <f t="shared" si="335"/>
        <v/>
      </c>
      <c r="F1469" s="82" t="str">
        <f t="shared" si="336"/>
        <v/>
      </c>
      <c r="G1469" s="127"/>
      <c r="H1469" s="75" t="str">
        <f t="shared" si="337"/>
        <v/>
      </c>
      <c r="I1469" s="127"/>
      <c r="J1469" s="75" t="str">
        <f t="shared" si="342"/>
        <v/>
      </c>
      <c r="K1469" s="127"/>
      <c r="L1469" s="31">
        <v>1464</v>
      </c>
      <c r="M1469" s="31">
        <f t="shared" si="343"/>
        <v>489</v>
      </c>
      <c r="N1469" s="31">
        <f t="shared" si="338"/>
        <v>0</v>
      </c>
      <c r="O1469" s="31" t="str">
        <f>IF(LEN(Q1469)=0,"",DEC2HEX(MOD(HEX2DEC(INDEX(Assembler!$D$13:$D$512,M1469))+N1469,65536),4))</f>
        <v/>
      </c>
      <c r="P1469" s="78" t="str">
        <f t="shared" si="339"/>
        <v/>
      </c>
      <c r="Q1469" s="31" t="str">
        <f>INDEX(Assembler!$E$13:$G$512,M1469,N1469+1)</f>
        <v/>
      </c>
      <c r="R1469" s="81"/>
      <c r="S1469" s="31" t="str">
        <f t="shared" si="340"/>
        <v/>
      </c>
      <c r="T1469" s="31">
        <f t="shared" si="344"/>
        <v>1</v>
      </c>
      <c r="U1469" s="31" t="str">
        <f t="shared" si="332"/>
        <v/>
      </c>
      <c r="V1469" s="31" t="str">
        <f t="shared" si="333"/>
        <v/>
      </c>
      <c r="W1469" s="31" t="str">
        <f>IF(LEN(U1469)=0,"",SUM(T$5:T1469))</f>
        <v/>
      </c>
      <c r="X1469" s="31" t="str">
        <f t="shared" si="334"/>
        <v/>
      </c>
      <c r="Y1469" s="31" t="str">
        <f t="shared" si="341"/>
        <v/>
      </c>
    </row>
    <row r="1470" spans="1:25" x14ac:dyDescent="0.2">
      <c r="A1470" s="127"/>
      <c r="B1470" s="82" t="str">
        <f t="shared" si="330"/>
        <v/>
      </c>
      <c r="C1470" s="82" t="str">
        <f t="shared" si="331"/>
        <v/>
      </c>
      <c r="D1470" s="127"/>
      <c r="E1470" s="82" t="str">
        <f t="shared" si="335"/>
        <v/>
      </c>
      <c r="F1470" s="82" t="str">
        <f t="shared" si="336"/>
        <v/>
      </c>
      <c r="G1470" s="127"/>
      <c r="H1470" s="75" t="str">
        <f t="shared" si="337"/>
        <v/>
      </c>
      <c r="I1470" s="127"/>
      <c r="J1470" s="75" t="str">
        <f t="shared" si="342"/>
        <v/>
      </c>
      <c r="K1470" s="127"/>
      <c r="L1470" s="31">
        <v>1465</v>
      </c>
      <c r="M1470" s="31">
        <f t="shared" si="343"/>
        <v>489</v>
      </c>
      <c r="N1470" s="31">
        <f t="shared" si="338"/>
        <v>1</v>
      </c>
      <c r="O1470" s="31" t="str">
        <f>IF(LEN(Q1470)=0,"",DEC2HEX(MOD(HEX2DEC(INDEX(Assembler!$D$13:$D$512,M1470))+N1470,65536),4))</f>
        <v/>
      </c>
      <c r="P1470" s="78" t="str">
        <f t="shared" si="339"/>
        <v/>
      </c>
      <c r="Q1470" s="31" t="str">
        <f>INDEX(Assembler!$E$13:$G$512,M1470,N1470+1)</f>
        <v/>
      </c>
      <c r="R1470" s="81"/>
      <c r="S1470" s="31" t="str">
        <f t="shared" si="340"/>
        <v/>
      </c>
      <c r="T1470" s="31">
        <f t="shared" si="344"/>
        <v>1</v>
      </c>
      <c r="U1470" s="31" t="str">
        <f t="shared" si="332"/>
        <v/>
      </c>
      <c r="V1470" s="31" t="str">
        <f t="shared" si="333"/>
        <v/>
      </c>
      <c r="W1470" s="31" t="str">
        <f>IF(LEN(U1470)=0,"",SUM(T$5:T1470))</f>
        <v/>
      </c>
      <c r="X1470" s="31" t="str">
        <f t="shared" si="334"/>
        <v/>
      </c>
      <c r="Y1470" s="31" t="str">
        <f t="shared" si="341"/>
        <v/>
      </c>
    </row>
    <row r="1471" spans="1:25" x14ac:dyDescent="0.2">
      <c r="A1471" s="127"/>
      <c r="B1471" s="82" t="str">
        <f t="shared" si="330"/>
        <v/>
      </c>
      <c r="C1471" s="82" t="str">
        <f t="shared" si="331"/>
        <v/>
      </c>
      <c r="D1471" s="127"/>
      <c r="E1471" s="82" t="str">
        <f t="shared" si="335"/>
        <v/>
      </c>
      <c r="F1471" s="82" t="str">
        <f t="shared" si="336"/>
        <v/>
      </c>
      <c r="G1471" s="127"/>
      <c r="H1471" s="75" t="str">
        <f t="shared" si="337"/>
        <v/>
      </c>
      <c r="I1471" s="127"/>
      <c r="J1471" s="75" t="str">
        <f t="shared" si="342"/>
        <v/>
      </c>
      <c r="K1471" s="127"/>
      <c r="L1471" s="31">
        <v>1466</v>
      </c>
      <c r="M1471" s="31">
        <f t="shared" si="343"/>
        <v>489</v>
      </c>
      <c r="N1471" s="31">
        <f t="shared" si="338"/>
        <v>2</v>
      </c>
      <c r="O1471" s="31" t="str">
        <f>IF(LEN(Q1471)=0,"",DEC2HEX(MOD(HEX2DEC(INDEX(Assembler!$D$13:$D$512,M1471))+N1471,65536),4))</f>
        <v/>
      </c>
      <c r="P1471" s="78" t="str">
        <f t="shared" si="339"/>
        <v/>
      </c>
      <c r="Q1471" s="31" t="str">
        <f>INDEX(Assembler!$E$13:$G$512,M1471,N1471+1)</f>
        <v/>
      </c>
      <c r="R1471" s="81"/>
      <c r="S1471" s="31" t="str">
        <f t="shared" si="340"/>
        <v/>
      </c>
      <c r="T1471" s="31">
        <f t="shared" si="344"/>
        <v>1</v>
      </c>
      <c r="U1471" s="31" t="str">
        <f t="shared" si="332"/>
        <v/>
      </c>
      <c r="V1471" s="31" t="str">
        <f t="shared" si="333"/>
        <v/>
      </c>
      <c r="W1471" s="31" t="str">
        <f>IF(LEN(U1471)=0,"",SUM(T$5:T1471))</f>
        <v/>
      </c>
      <c r="X1471" s="31" t="str">
        <f t="shared" si="334"/>
        <v/>
      </c>
      <c r="Y1471" s="31" t="str">
        <f t="shared" si="341"/>
        <v/>
      </c>
    </row>
    <row r="1472" spans="1:25" x14ac:dyDescent="0.2">
      <c r="A1472" s="127"/>
      <c r="B1472" s="82" t="str">
        <f t="shared" si="330"/>
        <v/>
      </c>
      <c r="C1472" s="82" t="str">
        <f t="shared" si="331"/>
        <v/>
      </c>
      <c r="D1472" s="127"/>
      <c r="E1472" s="82" t="str">
        <f t="shared" si="335"/>
        <v/>
      </c>
      <c r="F1472" s="82" t="str">
        <f t="shared" si="336"/>
        <v/>
      </c>
      <c r="G1472" s="127"/>
      <c r="H1472" s="75" t="str">
        <f t="shared" si="337"/>
        <v/>
      </c>
      <c r="I1472" s="127"/>
      <c r="J1472" s="75" t="str">
        <f t="shared" si="342"/>
        <v/>
      </c>
      <c r="K1472" s="127"/>
      <c r="L1472" s="31">
        <v>1467</v>
      </c>
      <c r="M1472" s="31">
        <f t="shared" si="343"/>
        <v>490</v>
      </c>
      <c r="N1472" s="31">
        <f t="shared" si="338"/>
        <v>0</v>
      </c>
      <c r="O1472" s="31" t="str">
        <f>IF(LEN(Q1472)=0,"",DEC2HEX(MOD(HEX2DEC(INDEX(Assembler!$D$13:$D$512,M1472))+N1472,65536),4))</f>
        <v/>
      </c>
      <c r="P1472" s="78" t="str">
        <f t="shared" si="339"/>
        <v/>
      </c>
      <c r="Q1472" s="31" t="str">
        <f>INDEX(Assembler!$E$13:$G$512,M1472,N1472+1)</f>
        <v/>
      </c>
      <c r="R1472" s="81"/>
      <c r="S1472" s="31" t="str">
        <f t="shared" si="340"/>
        <v/>
      </c>
      <c r="T1472" s="31">
        <f t="shared" si="344"/>
        <v>1</v>
      </c>
      <c r="U1472" s="31" t="str">
        <f t="shared" si="332"/>
        <v/>
      </c>
      <c r="V1472" s="31" t="str">
        <f t="shared" si="333"/>
        <v/>
      </c>
      <c r="W1472" s="31" t="str">
        <f>IF(LEN(U1472)=0,"",SUM(T$5:T1472))</f>
        <v/>
      </c>
      <c r="X1472" s="31" t="str">
        <f t="shared" si="334"/>
        <v/>
      </c>
      <c r="Y1472" s="31" t="str">
        <f t="shared" si="341"/>
        <v/>
      </c>
    </row>
    <row r="1473" spans="1:25" x14ac:dyDescent="0.2">
      <c r="A1473" s="127"/>
      <c r="B1473" s="82" t="str">
        <f t="shared" si="330"/>
        <v/>
      </c>
      <c r="C1473" s="82" t="str">
        <f t="shared" si="331"/>
        <v/>
      </c>
      <c r="D1473" s="127"/>
      <c r="E1473" s="82" t="str">
        <f t="shared" si="335"/>
        <v/>
      </c>
      <c r="F1473" s="82" t="str">
        <f t="shared" si="336"/>
        <v/>
      </c>
      <c r="G1473" s="127"/>
      <c r="H1473" s="75" t="str">
        <f t="shared" si="337"/>
        <v/>
      </c>
      <c r="I1473" s="127"/>
      <c r="J1473" s="75" t="str">
        <f t="shared" si="342"/>
        <v/>
      </c>
      <c r="K1473" s="127"/>
      <c r="L1473" s="31">
        <v>1468</v>
      </c>
      <c r="M1473" s="31">
        <f t="shared" si="343"/>
        <v>490</v>
      </c>
      <c r="N1473" s="31">
        <f t="shared" si="338"/>
        <v>1</v>
      </c>
      <c r="O1473" s="31" t="str">
        <f>IF(LEN(Q1473)=0,"",DEC2HEX(MOD(HEX2DEC(INDEX(Assembler!$D$13:$D$512,M1473))+N1473,65536),4))</f>
        <v/>
      </c>
      <c r="P1473" s="78" t="str">
        <f t="shared" si="339"/>
        <v/>
      </c>
      <c r="Q1473" s="31" t="str">
        <f>INDEX(Assembler!$E$13:$G$512,M1473,N1473+1)</f>
        <v/>
      </c>
      <c r="R1473" s="81"/>
      <c r="S1473" s="31" t="str">
        <f t="shared" si="340"/>
        <v/>
      </c>
      <c r="T1473" s="31">
        <f t="shared" si="344"/>
        <v>1</v>
      </c>
      <c r="U1473" s="31" t="str">
        <f t="shared" si="332"/>
        <v/>
      </c>
      <c r="V1473" s="31" t="str">
        <f t="shared" si="333"/>
        <v/>
      </c>
      <c r="W1473" s="31" t="str">
        <f>IF(LEN(U1473)=0,"",SUM(T$5:T1473))</f>
        <v/>
      </c>
      <c r="X1473" s="31" t="str">
        <f t="shared" si="334"/>
        <v/>
      </c>
      <c r="Y1473" s="31" t="str">
        <f t="shared" si="341"/>
        <v/>
      </c>
    </row>
    <row r="1474" spans="1:25" x14ac:dyDescent="0.2">
      <c r="A1474" s="127"/>
      <c r="B1474" s="82" t="str">
        <f t="shared" si="330"/>
        <v/>
      </c>
      <c r="C1474" s="82" t="str">
        <f t="shared" si="331"/>
        <v/>
      </c>
      <c r="D1474" s="127"/>
      <c r="E1474" s="82" t="str">
        <f t="shared" si="335"/>
        <v/>
      </c>
      <c r="F1474" s="82" t="str">
        <f t="shared" si="336"/>
        <v/>
      </c>
      <c r="G1474" s="127"/>
      <c r="H1474" s="75" t="str">
        <f t="shared" si="337"/>
        <v/>
      </c>
      <c r="I1474" s="127"/>
      <c r="J1474" s="75" t="str">
        <f t="shared" si="342"/>
        <v/>
      </c>
      <c r="K1474" s="127"/>
      <c r="L1474" s="31">
        <v>1469</v>
      </c>
      <c r="M1474" s="31">
        <f t="shared" si="343"/>
        <v>490</v>
      </c>
      <c r="N1474" s="31">
        <f t="shared" si="338"/>
        <v>2</v>
      </c>
      <c r="O1474" s="31" t="str">
        <f>IF(LEN(Q1474)=0,"",DEC2HEX(MOD(HEX2DEC(INDEX(Assembler!$D$13:$D$512,M1474))+N1474,65536),4))</f>
        <v/>
      </c>
      <c r="P1474" s="78" t="str">
        <f t="shared" si="339"/>
        <v/>
      </c>
      <c r="Q1474" s="31" t="str">
        <f>INDEX(Assembler!$E$13:$G$512,M1474,N1474+1)</f>
        <v/>
      </c>
      <c r="R1474" s="81"/>
      <c r="S1474" s="31" t="str">
        <f t="shared" si="340"/>
        <v/>
      </c>
      <c r="T1474" s="31">
        <f t="shared" si="344"/>
        <v>1</v>
      </c>
      <c r="U1474" s="31" t="str">
        <f t="shared" si="332"/>
        <v/>
      </c>
      <c r="V1474" s="31" t="str">
        <f t="shared" si="333"/>
        <v/>
      </c>
      <c r="W1474" s="31" t="str">
        <f>IF(LEN(U1474)=0,"",SUM(T$5:T1474))</f>
        <v/>
      </c>
      <c r="X1474" s="31" t="str">
        <f t="shared" si="334"/>
        <v/>
      </c>
      <c r="Y1474" s="31" t="str">
        <f t="shared" si="341"/>
        <v/>
      </c>
    </row>
    <row r="1475" spans="1:25" x14ac:dyDescent="0.2">
      <c r="A1475" s="127"/>
      <c r="B1475" s="82" t="str">
        <f t="shared" si="330"/>
        <v/>
      </c>
      <c r="C1475" s="82" t="str">
        <f t="shared" si="331"/>
        <v/>
      </c>
      <c r="D1475" s="127"/>
      <c r="E1475" s="82" t="str">
        <f t="shared" si="335"/>
        <v/>
      </c>
      <c r="F1475" s="82" t="str">
        <f t="shared" si="336"/>
        <v/>
      </c>
      <c r="G1475" s="127"/>
      <c r="H1475" s="75" t="str">
        <f t="shared" si="337"/>
        <v/>
      </c>
      <c r="I1475" s="127"/>
      <c r="J1475" s="75" t="str">
        <f t="shared" si="342"/>
        <v/>
      </c>
      <c r="K1475" s="127"/>
      <c r="L1475" s="31">
        <v>1470</v>
      </c>
      <c r="M1475" s="31">
        <f t="shared" si="343"/>
        <v>491</v>
      </c>
      <c r="N1475" s="31">
        <f t="shared" si="338"/>
        <v>0</v>
      </c>
      <c r="O1475" s="31" t="str">
        <f>IF(LEN(Q1475)=0,"",DEC2HEX(MOD(HEX2DEC(INDEX(Assembler!$D$13:$D$512,M1475))+N1475,65536),4))</f>
        <v/>
      </c>
      <c r="P1475" s="78" t="str">
        <f t="shared" si="339"/>
        <v/>
      </c>
      <c r="Q1475" s="31" t="str">
        <f>INDEX(Assembler!$E$13:$G$512,M1475,N1475+1)</f>
        <v/>
      </c>
      <c r="R1475" s="81"/>
      <c r="S1475" s="31" t="str">
        <f t="shared" si="340"/>
        <v/>
      </c>
      <c r="T1475" s="31">
        <f t="shared" si="344"/>
        <v>1</v>
      </c>
      <c r="U1475" s="31" t="str">
        <f t="shared" si="332"/>
        <v/>
      </c>
      <c r="V1475" s="31" t="str">
        <f t="shared" si="333"/>
        <v/>
      </c>
      <c r="W1475" s="31" t="str">
        <f>IF(LEN(U1475)=0,"",SUM(T$5:T1475))</f>
        <v/>
      </c>
      <c r="X1475" s="31" t="str">
        <f t="shared" si="334"/>
        <v/>
      </c>
      <c r="Y1475" s="31" t="str">
        <f t="shared" si="341"/>
        <v/>
      </c>
    </row>
    <row r="1476" spans="1:25" x14ac:dyDescent="0.2">
      <c r="A1476" s="127"/>
      <c r="B1476" s="82" t="str">
        <f t="shared" si="330"/>
        <v/>
      </c>
      <c r="C1476" s="82" t="str">
        <f t="shared" si="331"/>
        <v/>
      </c>
      <c r="D1476" s="127"/>
      <c r="E1476" s="82" t="str">
        <f t="shared" si="335"/>
        <v/>
      </c>
      <c r="F1476" s="82" t="str">
        <f t="shared" si="336"/>
        <v/>
      </c>
      <c r="G1476" s="127"/>
      <c r="H1476" s="75" t="str">
        <f t="shared" si="337"/>
        <v/>
      </c>
      <c r="I1476" s="127"/>
      <c r="J1476" s="75" t="str">
        <f t="shared" si="342"/>
        <v/>
      </c>
      <c r="K1476" s="127"/>
      <c r="L1476" s="31">
        <v>1471</v>
      </c>
      <c r="M1476" s="31">
        <f t="shared" si="343"/>
        <v>491</v>
      </c>
      <c r="N1476" s="31">
        <f t="shared" si="338"/>
        <v>1</v>
      </c>
      <c r="O1476" s="31" t="str">
        <f>IF(LEN(Q1476)=0,"",DEC2HEX(MOD(HEX2DEC(INDEX(Assembler!$D$13:$D$512,M1476))+N1476,65536),4))</f>
        <v/>
      </c>
      <c r="P1476" s="78" t="str">
        <f t="shared" si="339"/>
        <v/>
      </c>
      <c r="Q1476" s="31" t="str">
        <f>INDEX(Assembler!$E$13:$G$512,M1476,N1476+1)</f>
        <v/>
      </c>
      <c r="R1476" s="81"/>
      <c r="S1476" s="31" t="str">
        <f t="shared" si="340"/>
        <v/>
      </c>
      <c r="T1476" s="31">
        <f t="shared" si="344"/>
        <v>1</v>
      </c>
      <c r="U1476" s="31" t="str">
        <f t="shared" si="332"/>
        <v/>
      </c>
      <c r="V1476" s="31" t="str">
        <f t="shared" si="333"/>
        <v/>
      </c>
      <c r="W1476" s="31" t="str">
        <f>IF(LEN(U1476)=0,"",SUM(T$5:T1476))</f>
        <v/>
      </c>
      <c r="X1476" s="31" t="str">
        <f t="shared" si="334"/>
        <v/>
      </c>
      <c r="Y1476" s="31" t="str">
        <f t="shared" si="341"/>
        <v/>
      </c>
    </row>
    <row r="1477" spans="1:25" x14ac:dyDescent="0.2">
      <c r="A1477" s="127"/>
      <c r="B1477" s="82" t="str">
        <f t="shared" ref="B1477:B1494" si="345">IF(LEN(S1477)=0,"",DEC2HEX(S1477,4))</f>
        <v/>
      </c>
      <c r="C1477" s="82" t="str">
        <f t="shared" ref="C1477:C1540" si="346">IF(LEN(B1477)=0,"",VLOOKUP(B1477,$O$5:$Q$1494,3,0))</f>
        <v/>
      </c>
      <c r="D1477" s="127"/>
      <c r="E1477" s="82" t="str">
        <f t="shared" si="335"/>
        <v/>
      </c>
      <c r="F1477" s="82" t="str">
        <f t="shared" si="336"/>
        <v/>
      </c>
      <c r="G1477" s="127"/>
      <c r="H1477" s="75" t="str">
        <f t="shared" si="337"/>
        <v/>
      </c>
      <c r="I1477" s="127"/>
      <c r="J1477" s="75" t="str">
        <f t="shared" si="342"/>
        <v/>
      </c>
      <c r="K1477" s="127"/>
      <c r="L1477" s="31">
        <v>1472</v>
      </c>
      <c r="M1477" s="31">
        <f t="shared" si="343"/>
        <v>491</v>
      </c>
      <c r="N1477" s="31">
        <f t="shared" si="338"/>
        <v>2</v>
      </c>
      <c r="O1477" s="31" t="str">
        <f>IF(LEN(Q1477)=0,"",DEC2HEX(MOD(HEX2DEC(INDEX(Assembler!$D$13:$D$512,M1477))+N1477,65536),4))</f>
        <v/>
      </c>
      <c r="P1477" s="78" t="str">
        <f t="shared" si="339"/>
        <v/>
      </c>
      <c r="Q1477" s="31" t="str">
        <f>INDEX(Assembler!$E$13:$G$512,M1477,N1477+1)</f>
        <v/>
      </c>
      <c r="R1477" s="81"/>
      <c r="S1477" s="31" t="str">
        <f t="shared" si="340"/>
        <v/>
      </c>
      <c r="T1477" s="31">
        <f t="shared" si="344"/>
        <v>1</v>
      </c>
      <c r="U1477" s="31" t="str">
        <f t="shared" ref="U1477:U1479" si="347">IF(OR(LEN(S1477)=0,T1477=0),"",IF(T1478=1,1,IF(T1479=1,2,IF(T1480=1,3,IF(T1481=1,4,IF(T1482=1,5,IF(T1483=1,6,IF(T1484=1,7,IF(T1485=1,8,IF(T1486=1,9,IF(T1487=1,10,IF(T1488=1,11,IF(T1489=1,12,IF(T1490=1,13,IF(T1491=1,14,IF(T1492=1,15,16))))))))))))))))</f>
        <v/>
      </c>
      <c r="V1477" s="31" t="str">
        <f t="shared" ref="V1477:V1540" si="348">IF(OR(LEN(S1477)=0,T1477=0),"",MOD(U1477+HEX2DEC(LEFT(B1477,2))+HEX2DEC(RIGHT(B1477,2))+HEX2DEC(C1477)+IF(T1478=1,0,HEX2DEC(C1478)+IF(T1479=1,0,HEX2DEC(C1479)+IF(T1480=1,0,HEX2DEC(C1480)+IF(T1481=1,0,HEX2DEC(C1481)+IF(T1482=1,0,HEX2DEC(C1482)+IF(T1483=1,0,HEX2DEC(C1483)+IF(T1484=1,0,HEX2DEC(C1484)+IF(T1485=1,0,HEX2DEC(C1485)+IF(T1486=1,0,HEX2DEC(C1486)+IF(T1487=1,0,HEX2DEC(C1487)+IF(T1488=1,0,HEX2DEC(C1488)+IF(T1489=1,0,HEX2DEC(C1489)+IF(T1490=1,0,HEX2DEC(C1490)+IF(T1491=1,0,HEX2DEC(C1491)+IF(T1492=1,0,HEX2DEC(C1492)))))))))))))))),256))</f>
        <v/>
      </c>
      <c r="W1477" s="31" t="str">
        <f>IF(LEN(U1477)=0,"",SUM(T$5:T1477))</f>
        <v/>
      </c>
      <c r="X1477" s="31" t="str">
        <f t="shared" ref="X1477:X1540" si="349">IF(LEN(W1477)=0,"",CONCATENATE(":",DEC2HEX(U1477,2),B1477,"00",C1477,IF(U1477&gt;1,C1478,""),IF(U1477&gt;2,C1479,""),IF(U1477&gt;3,C1480,""),IF(U1477&gt;4,C1481,""),IF(U1477&gt;5,C1482,""),IF(U1477&gt;6,C1483,""),IF(U1477&gt;7,C1484,""),IF(U1477&gt;8,C1485,""),IF(U1477&gt;9,C1486,""),IF(U1477&gt;10,C1487,""),IF(U1477&gt;11,C1488,""),IF(U1477&gt;12,C1489,""),IF(U1477&gt;13,C1490,""),IF(U1477&gt;14,C1491,""),IF(U1477&gt;15,C1492,""),DEC2HEX(MOD(-V1477,256),2)))</f>
        <v/>
      </c>
      <c r="Y1477" s="31" t="str">
        <f t="shared" si="341"/>
        <v/>
      </c>
    </row>
    <row r="1478" spans="1:25" x14ac:dyDescent="0.2">
      <c r="A1478" s="127"/>
      <c r="B1478" s="82" t="str">
        <f t="shared" si="345"/>
        <v/>
      </c>
      <c r="C1478" s="82" t="str">
        <f t="shared" si="346"/>
        <v/>
      </c>
      <c r="D1478" s="127"/>
      <c r="E1478" s="82" t="str">
        <f t="shared" ref="E1478:E1494" si="350">IF(LEN(B1478)=0,"",DEC2OCT(HEX2DEC(B1478),6))</f>
        <v/>
      </c>
      <c r="F1478" s="82" t="str">
        <f t="shared" ref="F1478:F1494" si="351">IF(LEN(C1478)=0,"",DEC2OCT(HEX2DEC(C1478),3))</f>
        <v/>
      </c>
      <c r="G1478" s="127"/>
      <c r="H1478" s="75" t="str">
        <f t="shared" ref="H1478:H1504" si="352">IF(ISNA(MATCH(L1478+1,$W$5:$W$1504,0)),IF(ISNA(MATCH(L1478,$W$5:$W$1504,0)),"",":0000000000"),VLOOKUP(L1478+1,$W$5:$X$1504,2,0))</f>
        <v/>
      </c>
      <c r="I1478" s="127"/>
      <c r="J1478" s="75" t="str">
        <f t="shared" si="342"/>
        <v/>
      </c>
      <c r="K1478" s="127"/>
      <c r="L1478" s="31">
        <v>1473</v>
      </c>
      <c r="M1478" s="31">
        <f t="shared" si="343"/>
        <v>492</v>
      </c>
      <c r="N1478" s="31">
        <f t="shared" ref="N1478:N1494" si="353">MOD(L1478,3)</f>
        <v>0</v>
      </c>
      <c r="O1478" s="31" t="str">
        <f>IF(LEN(Q1478)=0,"",DEC2HEX(MOD(HEX2DEC(INDEX(Assembler!$D$13:$D$512,M1478))+N1478,65536),4))</f>
        <v/>
      </c>
      <c r="P1478" s="78" t="str">
        <f t="shared" ref="P1478:P1494" si="354">IF(LEN(O1478)=0,"",VALUE(HEX2DEC(O1478)))</f>
        <v/>
      </c>
      <c r="Q1478" s="31" t="str">
        <f>INDEX(Assembler!$E$13:$G$512,M1478,N1478+1)</f>
        <v/>
      </c>
      <c r="R1478" s="81"/>
      <c r="S1478" s="31" t="str">
        <f t="shared" ref="S1478:S1504" si="355">IF(ISNUMBER(SMALL($P$5:$P$1504,L1478+1)),SMALL($P$5:$P$1504,L1478+1),"")</f>
        <v/>
      </c>
      <c r="T1478" s="31">
        <f t="shared" si="344"/>
        <v>1</v>
      </c>
      <c r="U1478" s="31" t="str">
        <f t="shared" si="347"/>
        <v/>
      </c>
      <c r="V1478" s="31" t="str">
        <f t="shared" si="348"/>
        <v/>
      </c>
      <c r="W1478" s="31" t="str">
        <f>IF(LEN(U1478)=0,"",SUM(T$5:T1478))</f>
        <v/>
      </c>
      <c r="X1478" s="31" t="str">
        <f t="shared" si="349"/>
        <v/>
      </c>
      <c r="Y1478" s="31" t="str">
        <f t="shared" ref="Y1478:Y1504" si="356">IF(LEN(X1478)=0,"",CONCATENATE(MID(X1478,4,4),": ",MID(X1478,10,2),IF(U1478&gt;1,CONCATENATE(" ",MID(X1478,12,2)),""),IF(U1478&gt;2,CONCATENATE(" ",MID(X1478,14,2)),""),IF(U1478&gt;3,CONCATENATE(" ",MID(X1478,16,2)),""),IF(U1478&gt;4,CONCATENATE(" ",MID(X1478,18,2)),""),IF(U1478&gt;5,CONCATENATE(" ",MID(X1478,20,2)),""),IF(U1478&gt;6,CONCATENATE(" ",MID(X1478,22,2)),""),IF(U1478&gt;7,CONCATENATE(" ",MID(X1478,24,2)),""),IF(U1478&gt;8,CONCATENATE(" ",MID(X1478,26,2)),""),IF(U1478&gt;9,CONCATENATE(" ",MID(X1478,28,2)),""),IF(U1478&gt;10,CONCATENATE(" ",MID(X1478,30,2)),""),IF(U1478&gt;11,CONCATENATE(" ",MID(X1478,32,2)),""),IF(U1478&gt;12,CONCATENATE(" ",MID(X1478,34,2)),""),IF(U1478&gt;13,CONCATENATE(" ",MID(X1478,36,2)),""),IF(U1478&gt;14,CONCATENATE(" ",MID(X1478,38,2)),""),IF(U1478&gt;15,CONCATENATE(" ",MID(X1478,40,2)),"")))</f>
        <v/>
      </c>
    </row>
    <row r="1479" spans="1:25" x14ac:dyDescent="0.2">
      <c r="A1479" s="127"/>
      <c r="B1479" s="82" t="str">
        <f t="shared" si="345"/>
        <v/>
      </c>
      <c r="C1479" s="82" t="str">
        <f t="shared" si="346"/>
        <v/>
      </c>
      <c r="D1479" s="127"/>
      <c r="E1479" s="82" t="str">
        <f t="shared" si="350"/>
        <v/>
      </c>
      <c r="F1479" s="82" t="str">
        <f t="shared" si="351"/>
        <v/>
      </c>
      <c r="G1479" s="127"/>
      <c r="H1479" s="75" t="str">
        <f t="shared" si="352"/>
        <v/>
      </c>
      <c r="I1479" s="127"/>
      <c r="J1479" s="75" t="str">
        <f t="shared" ref="J1479:J1504" si="357">IF(LEN(H1478)&lt;12,"",VLOOKUP(H1478,$X$5:$Y$1504,2,0))</f>
        <v/>
      </c>
      <c r="K1479" s="127"/>
      <c r="L1479" s="31">
        <v>1474</v>
      </c>
      <c r="M1479" s="31">
        <f t="shared" ref="M1479:M1494" si="358">INT(L1479/3)+1</f>
        <v>492</v>
      </c>
      <c r="N1479" s="31">
        <f t="shared" si="353"/>
        <v>1</v>
      </c>
      <c r="O1479" s="31" t="str">
        <f>IF(LEN(Q1479)=0,"",DEC2HEX(MOD(HEX2DEC(INDEX(Assembler!$D$13:$D$512,M1479))+N1479,65536),4))</f>
        <v/>
      </c>
      <c r="P1479" s="78" t="str">
        <f t="shared" si="354"/>
        <v/>
      </c>
      <c r="Q1479" s="31" t="str">
        <f>INDEX(Assembler!$E$13:$G$512,M1479,N1479+1)</f>
        <v/>
      </c>
      <c r="R1479" s="81"/>
      <c r="S1479" s="31" t="str">
        <f t="shared" si="355"/>
        <v/>
      </c>
      <c r="T1479" s="31">
        <f t="shared" si="344"/>
        <v>1</v>
      </c>
      <c r="U1479" s="31" t="str">
        <f t="shared" si="347"/>
        <v/>
      </c>
      <c r="V1479" s="31" t="str">
        <f t="shared" si="348"/>
        <v/>
      </c>
      <c r="W1479" s="31" t="str">
        <f>IF(LEN(U1479)=0,"",SUM(T$5:T1479))</f>
        <v/>
      </c>
      <c r="X1479" s="31" t="str">
        <f t="shared" si="349"/>
        <v/>
      </c>
      <c r="Y1479" s="31" t="str">
        <f t="shared" si="356"/>
        <v/>
      </c>
    </row>
    <row r="1480" spans="1:25" x14ac:dyDescent="0.2">
      <c r="A1480" s="127"/>
      <c r="B1480" s="82" t="str">
        <f t="shared" si="345"/>
        <v/>
      </c>
      <c r="C1480" s="82" t="str">
        <f t="shared" si="346"/>
        <v/>
      </c>
      <c r="D1480" s="127"/>
      <c r="E1480" s="82" t="str">
        <f t="shared" si="350"/>
        <v/>
      </c>
      <c r="F1480" s="82" t="str">
        <f t="shared" si="351"/>
        <v/>
      </c>
      <c r="G1480" s="127"/>
      <c r="H1480" s="75" t="str">
        <f t="shared" si="352"/>
        <v/>
      </c>
      <c r="I1480" s="127"/>
      <c r="J1480" s="75" t="str">
        <f t="shared" si="357"/>
        <v/>
      </c>
      <c r="K1480" s="127"/>
      <c r="L1480" s="31">
        <v>1475</v>
      </c>
      <c r="M1480" s="31">
        <f t="shared" si="358"/>
        <v>492</v>
      </c>
      <c r="N1480" s="31">
        <f t="shared" si="353"/>
        <v>2</v>
      </c>
      <c r="O1480" s="31" t="str">
        <f>IF(LEN(Q1480)=0,"",DEC2HEX(MOD(HEX2DEC(INDEX(Assembler!$D$13:$D$512,M1480))+N1480,65536),4))</f>
        <v/>
      </c>
      <c r="P1480" s="78" t="str">
        <f t="shared" si="354"/>
        <v/>
      </c>
      <c r="Q1480" s="31" t="str">
        <f>INDEX(Assembler!$E$13:$G$512,M1480,N1480+1)</f>
        <v/>
      </c>
      <c r="R1480" s="81"/>
      <c r="S1480" s="31" t="str">
        <f t="shared" si="355"/>
        <v/>
      </c>
      <c r="T1480" s="31">
        <f t="shared" si="344"/>
        <v>1</v>
      </c>
      <c r="U1480" s="31" t="str">
        <f>IF(OR(LEN(S1480)=0,T1480=0),"",IF(T1481=1,1,IF(T1482=1,2,IF(T1483=1,3,IF(T1484=1,4,IF(T1485=1,5,IF(T1486=1,6,IF(T1487=1,7,IF(T1488=1,8,IF(T1489=1,9,IF(T1490=1,10,IF(T1491=1,11,IF(T1492=1,12,IF(T1493=1,13,IF(T1494=1,14,IF(#REF!=1,15,16))))))))))))))))</f>
        <v/>
      </c>
      <c r="V1480" s="31" t="str">
        <f t="shared" si="348"/>
        <v/>
      </c>
      <c r="W1480" s="31" t="str">
        <f>IF(LEN(U1480)=0,"",SUM(T$5:T1480))</f>
        <v/>
      </c>
      <c r="X1480" s="31" t="str">
        <f t="shared" si="349"/>
        <v/>
      </c>
      <c r="Y1480" s="31" t="str">
        <f t="shared" si="356"/>
        <v/>
      </c>
    </row>
    <row r="1481" spans="1:25" x14ac:dyDescent="0.2">
      <c r="A1481" s="127"/>
      <c r="B1481" s="82" t="str">
        <f t="shared" si="345"/>
        <v/>
      </c>
      <c r="C1481" s="82" t="str">
        <f t="shared" si="346"/>
        <v/>
      </c>
      <c r="D1481" s="127"/>
      <c r="E1481" s="82" t="str">
        <f t="shared" si="350"/>
        <v/>
      </c>
      <c r="F1481" s="82" t="str">
        <f t="shared" si="351"/>
        <v/>
      </c>
      <c r="G1481" s="127"/>
      <c r="H1481" s="75" t="str">
        <f t="shared" si="352"/>
        <v/>
      </c>
      <c r="I1481" s="127"/>
      <c r="J1481" s="75" t="str">
        <f t="shared" si="357"/>
        <v/>
      </c>
      <c r="K1481" s="127"/>
      <c r="L1481" s="31">
        <v>1476</v>
      </c>
      <c r="M1481" s="31">
        <f t="shared" si="358"/>
        <v>493</v>
      </c>
      <c r="N1481" s="31">
        <f t="shared" si="353"/>
        <v>0</v>
      </c>
      <c r="O1481" s="31" t="str">
        <f>IF(LEN(Q1481)=0,"",DEC2HEX(MOD(HEX2DEC(INDEX(Assembler!$D$13:$D$512,M1481))+N1481,65536),4))</f>
        <v/>
      </c>
      <c r="P1481" s="78" t="str">
        <f t="shared" si="354"/>
        <v/>
      </c>
      <c r="Q1481" s="31" t="str">
        <f>INDEX(Assembler!$E$13:$G$512,M1481,N1481+1)</f>
        <v/>
      </c>
      <c r="R1481" s="81"/>
      <c r="S1481" s="31" t="str">
        <f t="shared" si="355"/>
        <v/>
      </c>
      <c r="T1481" s="31">
        <f t="shared" si="344"/>
        <v>1</v>
      </c>
      <c r="U1481" s="31" t="str">
        <f>IF(OR(LEN(S1481)=0,T1481=0),"",IF(T1482=1,1,IF(T1483=1,2,IF(T1484=1,3,IF(T1485=1,4,IF(T1486=1,5,IF(T1487=1,6,IF(T1488=1,7,IF(T1489=1,8,IF(T1490=1,9,IF(T1491=1,10,IF(T1492=1,11,IF(T1493=1,12,IF(T1494=1,13,IF(#REF!=1,14,IF(#REF!=1,15,16))))))))))))))))</f>
        <v/>
      </c>
      <c r="V1481" s="31" t="str">
        <f t="shared" si="348"/>
        <v/>
      </c>
      <c r="W1481" s="31" t="str">
        <f>IF(LEN(U1481)=0,"",SUM(T$5:T1481))</f>
        <v/>
      </c>
      <c r="X1481" s="31" t="str">
        <f t="shared" si="349"/>
        <v/>
      </c>
      <c r="Y1481" s="31" t="str">
        <f t="shared" si="356"/>
        <v/>
      </c>
    </row>
    <row r="1482" spans="1:25" x14ac:dyDescent="0.2">
      <c r="A1482" s="127"/>
      <c r="B1482" s="82" t="str">
        <f t="shared" si="345"/>
        <v/>
      </c>
      <c r="C1482" s="82" t="str">
        <f t="shared" si="346"/>
        <v/>
      </c>
      <c r="D1482" s="127"/>
      <c r="E1482" s="82" t="str">
        <f t="shared" si="350"/>
        <v/>
      </c>
      <c r="F1482" s="82" t="str">
        <f t="shared" si="351"/>
        <v/>
      </c>
      <c r="G1482" s="127"/>
      <c r="H1482" s="75" t="str">
        <f t="shared" si="352"/>
        <v/>
      </c>
      <c r="I1482" s="127"/>
      <c r="J1482" s="75" t="str">
        <f t="shared" si="357"/>
        <v/>
      </c>
      <c r="K1482" s="127"/>
      <c r="L1482" s="31">
        <v>1477</v>
      </c>
      <c r="M1482" s="31">
        <f t="shared" si="358"/>
        <v>493</v>
      </c>
      <c r="N1482" s="31">
        <f t="shared" si="353"/>
        <v>1</v>
      </c>
      <c r="O1482" s="31" t="str">
        <f>IF(LEN(Q1482)=0,"",DEC2HEX(MOD(HEX2DEC(INDEX(Assembler!$D$13:$D$512,M1482))+N1482,65536),4))</f>
        <v/>
      </c>
      <c r="P1482" s="78" t="str">
        <f t="shared" si="354"/>
        <v/>
      </c>
      <c r="Q1482" s="31" t="str">
        <f>INDEX(Assembler!$E$13:$G$512,M1482,N1482+1)</f>
        <v/>
      </c>
      <c r="R1482" s="81"/>
      <c r="S1482" s="31" t="str">
        <f t="shared" si="355"/>
        <v/>
      </c>
      <c r="T1482" s="31">
        <f t="shared" si="344"/>
        <v>1</v>
      </c>
      <c r="U1482" s="31" t="str">
        <f>IF(OR(LEN(S1482)=0,T1482=0),"",IF(T1483=1,1,IF(T1484=1,2,IF(T1485=1,3,IF(T1486=1,4,IF(T1487=1,5,IF(T1488=1,6,IF(T1489=1,7,IF(T1490=1,8,IF(T1491=1,9,IF(T1492=1,10,IF(T1493=1,11,IF(T1494=1,12,IF(#REF!=1,13,IF(#REF!=1,14,IF(#REF!=1,15,16))))))))))))))))</f>
        <v/>
      </c>
      <c r="V1482" s="31" t="str">
        <f t="shared" si="348"/>
        <v/>
      </c>
      <c r="W1482" s="31" t="str">
        <f>IF(LEN(U1482)=0,"",SUM(T$5:T1482))</f>
        <v/>
      </c>
      <c r="X1482" s="31" t="str">
        <f t="shared" si="349"/>
        <v/>
      </c>
      <c r="Y1482" s="31" t="str">
        <f t="shared" si="356"/>
        <v/>
      </c>
    </row>
    <row r="1483" spans="1:25" x14ac:dyDescent="0.2">
      <c r="A1483" s="127"/>
      <c r="B1483" s="82" t="str">
        <f t="shared" si="345"/>
        <v/>
      </c>
      <c r="C1483" s="82" t="str">
        <f t="shared" si="346"/>
        <v/>
      </c>
      <c r="D1483" s="127"/>
      <c r="E1483" s="82" t="str">
        <f t="shared" si="350"/>
        <v/>
      </c>
      <c r="F1483" s="82" t="str">
        <f t="shared" si="351"/>
        <v/>
      </c>
      <c r="G1483" s="127"/>
      <c r="H1483" s="75" t="str">
        <f t="shared" si="352"/>
        <v/>
      </c>
      <c r="I1483" s="127"/>
      <c r="J1483" s="75" t="str">
        <f t="shared" si="357"/>
        <v/>
      </c>
      <c r="K1483" s="127"/>
      <c r="L1483" s="31">
        <v>1478</v>
      </c>
      <c r="M1483" s="31">
        <f t="shared" si="358"/>
        <v>493</v>
      </c>
      <c r="N1483" s="31">
        <f t="shared" si="353"/>
        <v>2</v>
      </c>
      <c r="O1483" s="31" t="str">
        <f>IF(LEN(Q1483)=0,"",DEC2HEX(MOD(HEX2DEC(INDEX(Assembler!$D$13:$D$512,M1483))+N1483,65536),4))</f>
        <v/>
      </c>
      <c r="P1483" s="78" t="str">
        <f t="shared" si="354"/>
        <v/>
      </c>
      <c r="Q1483" s="31" t="str">
        <f>INDEX(Assembler!$E$13:$G$512,M1483,N1483+1)</f>
        <v/>
      </c>
      <c r="R1483" s="81"/>
      <c r="S1483" s="31" t="str">
        <f t="shared" si="355"/>
        <v/>
      </c>
      <c r="T1483" s="31">
        <f t="shared" si="344"/>
        <v>1</v>
      </c>
      <c r="U1483" s="31" t="str">
        <f>IF(OR(LEN(S1483)=0,T1483=0),"",IF(T1484=1,1,IF(T1485=1,2,IF(T1486=1,3,IF(T1487=1,4,IF(T1488=1,5,IF(T1489=1,6,IF(T1490=1,7,IF(T1491=1,8,IF(T1492=1,9,IF(T1493=1,10,IF(T1494=1,11,IF(#REF!=1,12,IF(#REF!=1,13,IF(#REF!=1,14,IF(#REF!=1,15,16))))))))))))))))</f>
        <v/>
      </c>
      <c r="V1483" s="31" t="str">
        <f t="shared" si="348"/>
        <v/>
      </c>
      <c r="W1483" s="31" t="str">
        <f>IF(LEN(U1483)=0,"",SUM(T$5:T1483))</f>
        <v/>
      </c>
      <c r="X1483" s="31" t="str">
        <f t="shared" si="349"/>
        <v/>
      </c>
      <c r="Y1483" s="31" t="str">
        <f t="shared" si="356"/>
        <v/>
      </c>
    </row>
    <row r="1484" spans="1:25" x14ac:dyDescent="0.2">
      <c r="A1484" s="127"/>
      <c r="B1484" s="82" t="str">
        <f t="shared" si="345"/>
        <v/>
      </c>
      <c r="C1484" s="82" t="str">
        <f t="shared" si="346"/>
        <v/>
      </c>
      <c r="D1484" s="127"/>
      <c r="E1484" s="82" t="str">
        <f t="shared" si="350"/>
        <v/>
      </c>
      <c r="F1484" s="82" t="str">
        <f t="shared" si="351"/>
        <v/>
      </c>
      <c r="G1484" s="127"/>
      <c r="H1484" s="75" t="str">
        <f t="shared" si="352"/>
        <v/>
      </c>
      <c r="I1484" s="127"/>
      <c r="J1484" s="75" t="str">
        <f t="shared" si="357"/>
        <v/>
      </c>
      <c r="K1484" s="127"/>
      <c r="L1484" s="31">
        <v>1479</v>
      </c>
      <c r="M1484" s="31">
        <f t="shared" si="358"/>
        <v>494</v>
      </c>
      <c r="N1484" s="31">
        <f t="shared" si="353"/>
        <v>0</v>
      </c>
      <c r="O1484" s="31" t="str">
        <f>IF(LEN(Q1484)=0,"",DEC2HEX(MOD(HEX2DEC(INDEX(Assembler!$D$13:$D$512,M1484))+N1484,65536),4))</f>
        <v/>
      </c>
      <c r="P1484" s="78" t="str">
        <f t="shared" si="354"/>
        <v/>
      </c>
      <c r="Q1484" s="31" t="str">
        <f>INDEX(Assembler!$E$13:$G$512,M1484,N1484+1)</f>
        <v/>
      </c>
      <c r="R1484" s="81"/>
      <c r="S1484" s="31" t="str">
        <f t="shared" si="355"/>
        <v/>
      </c>
      <c r="T1484" s="31">
        <f t="shared" si="344"/>
        <v>1</v>
      </c>
      <c r="U1484" s="31" t="str">
        <f>IF(OR(LEN(S1484)=0,T1484=0),"",IF(T1485=1,1,IF(T1486=1,2,IF(T1487=1,3,IF(T1488=1,4,IF(T1489=1,5,IF(T1490=1,6,IF(T1491=1,7,IF(T1492=1,8,IF(T1493=1,9,IF(T1494=1,10,IF(#REF!=1,11,IF(#REF!=1,12,IF(#REF!=1,13,IF(#REF!=1,14,IF(#REF!=1,15,16))))))))))))))))</f>
        <v/>
      </c>
      <c r="V1484" s="31" t="str">
        <f t="shared" si="348"/>
        <v/>
      </c>
      <c r="W1484" s="31" t="str">
        <f>IF(LEN(U1484)=0,"",SUM(T$5:T1484))</f>
        <v/>
      </c>
      <c r="X1484" s="31" t="str">
        <f t="shared" si="349"/>
        <v/>
      </c>
      <c r="Y1484" s="31" t="str">
        <f t="shared" si="356"/>
        <v/>
      </c>
    </row>
    <row r="1485" spans="1:25" x14ac:dyDescent="0.2">
      <c r="A1485" s="127"/>
      <c r="B1485" s="82" t="str">
        <f t="shared" si="345"/>
        <v/>
      </c>
      <c r="C1485" s="82" t="str">
        <f t="shared" si="346"/>
        <v/>
      </c>
      <c r="D1485" s="127"/>
      <c r="E1485" s="82" t="str">
        <f t="shared" si="350"/>
        <v/>
      </c>
      <c r="F1485" s="82" t="str">
        <f t="shared" si="351"/>
        <v/>
      </c>
      <c r="G1485" s="127"/>
      <c r="H1485" s="75" t="str">
        <f t="shared" si="352"/>
        <v/>
      </c>
      <c r="I1485" s="127"/>
      <c r="J1485" s="75" t="str">
        <f t="shared" si="357"/>
        <v/>
      </c>
      <c r="K1485" s="127"/>
      <c r="L1485" s="31">
        <v>1480</v>
      </c>
      <c r="M1485" s="31">
        <f t="shared" si="358"/>
        <v>494</v>
      </c>
      <c r="N1485" s="31">
        <f t="shared" si="353"/>
        <v>1</v>
      </c>
      <c r="O1485" s="31" t="str">
        <f>IF(LEN(Q1485)=0,"",DEC2HEX(MOD(HEX2DEC(INDEX(Assembler!$D$13:$D$512,M1485))+N1485,65536),4))</f>
        <v/>
      </c>
      <c r="P1485" s="78" t="str">
        <f t="shared" si="354"/>
        <v/>
      </c>
      <c r="Q1485" s="31" t="str">
        <f>INDEX(Assembler!$E$13:$G$512,M1485,N1485+1)</f>
        <v/>
      </c>
      <c r="R1485" s="81"/>
      <c r="S1485" s="31" t="str">
        <f t="shared" si="355"/>
        <v/>
      </c>
      <c r="T1485" s="31">
        <f t="shared" si="344"/>
        <v>1</v>
      </c>
      <c r="U1485" s="31" t="str">
        <f>IF(OR(LEN(S1485)=0,T1485=0),"",IF(T1486=1,1,IF(T1487=1,2,IF(T1488=1,3,IF(T1489=1,4,IF(T1490=1,5,IF(T1491=1,6,IF(T1492=1,7,IF(T1493=1,8,IF(T1494=1,9,IF(#REF!=1,10,IF(#REF!=1,11,IF(#REF!=1,12,IF(#REF!=1,13,IF(#REF!=1,14,IF(#REF!=1,15,16))))))))))))))))</f>
        <v/>
      </c>
      <c r="V1485" s="31" t="str">
        <f t="shared" si="348"/>
        <v/>
      </c>
      <c r="W1485" s="31" t="str">
        <f>IF(LEN(U1485)=0,"",SUM(T$5:T1485))</f>
        <v/>
      </c>
      <c r="X1485" s="31" t="str">
        <f t="shared" si="349"/>
        <v/>
      </c>
      <c r="Y1485" s="31" t="str">
        <f t="shared" si="356"/>
        <v/>
      </c>
    </row>
    <row r="1486" spans="1:25" x14ac:dyDescent="0.2">
      <c r="A1486" s="127"/>
      <c r="B1486" s="82" t="str">
        <f t="shared" si="345"/>
        <v/>
      </c>
      <c r="C1486" s="82" t="str">
        <f t="shared" si="346"/>
        <v/>
      </c>
      <c r="D1486" s="127"/>
      <c r="E1486" s="82" t="str">
        <f t="shared" si="350"/>
        <v/>
      </c>
      <c r="F1486" s="82" t="str">
        <f t="shared" si="351"/>
        <v/>
      </c>
      <c r="G1486" s="127"/>
      <c r="H1486" s="75" t="str">
        <f t="shared" si="352"/>
        <v/>
      </c>
      <c r="I1486" s="127"/>
      <c r="J1486" s="75" t="str">
        <f t="shared" si="357"/>
        <v/>
      </c>
      <c r="K1486" s="127"/>
      <c r="L1486" s="31">
        <v>1481</v>
      </c>
      <c r="M1486" s="31">
        <f t="shared" si="358"/>
        <v>494</v>
      </c>
      <c r="N1486" s="31">
        <f t="shared" si="353"/>
        <v>2</v>
      </c>
      <c r="O1486" s="31" t="str">
        <f>IF(LEN(Q1486)=0,"",DEC2HEX(MOD(HEX2DEC(INDEX(Assembler!$D$13:$D$512,M1486))+N1486,65536),4))</f>
        <v/>
      </c>
      <c r="P1486" s="78" t="str">
        <f t="shared" si="354"/>
        <v/>
      </c>
      <c r="Q1486" s="31" t="str">
        <f>INDEX(Assembler!$E$13:$G$512,M1486,N1486+1)</f>
        <v/>
      </c>
      <c r="R1486" s="81"/>
      <c r="S1486" s="31" t="str">
        <f t="shared" si="355"/>
        <v/>
      </c>
      <c r="T1486" s="31">
        <f t="shared" si="344"/>
        <v>1</v>
      </c>
      <c r="U1486" s="31" t="str">
        <f>IF(OR(LEN(S1486)=0,T1486=0),"",IF(T1487=1,1,IF(T1488=1,2,IF(T1489=1,3,IF(T1490=1,4,IF(T1491=1,5,IF(T1492=1,6,IF(T1493=1,7,IF(T1494=1,8,IF(#REF!=1,9,IF(#REF!=1,10,IF(#REF!=1,11,IF(#REF!=1,12,IF(#REF!=1,13,IF(#REF!=1,14,IF(#REF!=1,15,16))))))))))))))))</f>
        <v/>
      </c>
      <c r="V1486" s="31" t="str">
        <f t="shared" si="348"/>
        <v/>
      </c>
      <c r="W1486" s="31" t="str">
        <f>IF(LEN(U1486)=0,"",SUM(T$5:T1486))</f>
        <v/>
      </c>
      <c r="X1486" s="31" t="str">
        <f t="shared" si="349"/>
        <v/>
      </c>
      <c r="Y1486" s="31" t="str">
        <f t="shared" si="356"/>
        <v/>
      </c>
    </row>
    <row r="1487" spans="1:25" x14ac:dyDescent="0.2">
      <c r="A1487" s="127"/>
      <c r="B1487" s="82" t="str">
        <f t="shared" si="345"/>
        <v/>
      </c>
      <c r="C1487" s="82" t="str">
        <f t="shared" si="346"/>
        <v/>
      </c>
      <c r="D1487" s="127"/>
      <c r="E1487" s="82" t="str">
        <f t="shared" si="350"/>
        <v/>
      </c>
      <c r="F1487" s="82" t="str">
        <f t="shared" si="351"/>
        <v/>
      </c>
      <c r="G1487" s="127"/>
      <c r="H1487" s="75" t="str">
        <f t="shared" si="352"/>
        <v/>
      </c>
      <c r="I1487" s="127"/>
      <c r="J1487" s="75" t="str">
        <f t="shared" si="357"/>
        <v/>
      </c>
      <c r="K1487" s="127"/>
      <c r="L1487" s="31">
        <v>1482</v>
      </c>
      <c r="M1487" s="31">
        <f t="shared" si="358"/>
        <v>495</v>
      </c>
      <c r="N1487" s="31">
        <f t="shared" si="353"/>
        <v>0</v>
      </c>
      <c r="O1487" s="31" t="str">
        <f>IF(LEN(Q1487)=0,"",DEC2HEX(MOD(HEX2DEC(INDEX(Assembler!$D$13:$D$512,M1487))+N1487,65536),4))</f>
        <v/>
      </c>
      <c r="P1487" s="78" t="str">
        <f t="shared" si="354"/>
        <v/>
      </c>
      <c r="Q1487" s="31" t="str">
        <f>INDEX(Assembler!$E$13:$G$512,M1487,N1487+1)</f>
        <v/>
      </c>
      <c r="R1487" s="81"/>
      <c r="S1487" s="31" t="str">
        <f t="shared" si="355"/>
        <v/>
      </c>
      <c r="T1487" s="31">
        <f t="shared" si="344"/>
        <v>1</v>
      </c>
      <c r="U1487" s="31" t="str">
        <f>IF(OR(LEN(S1487)=0,T1487=0),"",IF(T1488=1,1,IF(T1489=1,2,IF(T1490=1,3,IF(T1491=1,4,IF(T1492=1,5,IF(T1493=1,6,IF(T1494=1,7,IF(#REF!=1,8,IF(#REF!=1,9,IF(#REF!=1,10,IF(#REF!=1,11,IF(#REF!=1,12,IF(#REF!=1,13,IF(#REF!=1,14,IF(#REF!=1,15,16))))))))))))))))</f>
        <v/>
      </c>
      <c r="V1487" s="31" t="str">
        <f t="shared" si="348"/>
        <v/>
      </c>
      <c r="W1487" s="31" t="str">
        <f>IF(LEN(U1487)=0,"",SUM(T$5:T1487))</f>
        <v/>
      </c>
      <c r="X1487" s="31" t="str">
        <f t="shared" si="349"/>
        <v/>
      </c>
      <c r="Y1487" s="31" t="str">
        <f t="shared" si="356"/>
        <v/>
      </c>
    </row>
    <row r="1488" spans="1:25" x14ac:dyDescent="0.2">
      <c r="A1488" s="127"/>
      <c r="B1488" s="82" t="str">
        <f t="shared" si="345"/>
        <v/>
      </c>
      <c r="C1488" s="82" t="str">
        <f t="shared" si="346"/>
        <v/>
      </c>
      <c r="D1488" s="127"/>
      <c r="E1488" s="82" t="str">
        <f t="shared" si="350"/>
        <v/>
      </c>
      <c r="F1488" s="82" t="str">
        <f t="shared" si="351"/>
        <v/>
      </c>
      <c r="G1488" s="127"/>
      <c r="H1488" s="75" t="str">
        <f t="shared" si="352"/>
        <v/>
      </c>
      <c r="I1488" s="127"/>
      <c r="J1488" s="75" t="str">
        <f t="shared" si="357"/>
        <v/>
      </c>
      <c r="K1488" s="127"/>
      <c r="L1488" s="31">
        <v>1483</v>
      </c>
      <c r="M1488" s="31">
        <f t="shared" si="358"/>
        <v>495</v>
      </c>
      <c r="N1488" s="31">
        <f t="shared" si="353"/>
        <v>1</v>
      </c>
      <c r="O1488" s="31" t="str">
        <f>IF(LEN(Q1488)=0,"",DEC2HEX(MOD(HEX2DEC(INDEX(Assembler!$D$13:$D$512,M1488))+N1488,65536),4))</f>
        <v/>
      </c>
      <c r="P1488" s="78" t="str">
        <f t="shared" si="354"/>
        <v/>
      </c>
      <c r="Q1488" s="31" t="str">
        <f>INDEX(Assembler!$E$13:$G$512,M1488,N1488+1)</f>
        <v/>
      </c>
      <c r="R1488" s="81"/>
      <c r="S1488" s="31" t="str">
        <f t="shared" si="355"/>
        <v/>
      </c>
      <c r="T1488" s="31">
        <f t="shared" si="344"/>
        <v>1</v>
      </c>
      <c r="U1488" s="31" t="str">
        <f>IF(OR(LEN(S1488)=0,T1488=0),"",IF(T1489=1,1,IF(T1490=1,2,IF(T1491=1,3,IF(T1492=1,4,IF(T1493=1,5,IF(T1494=1,6,IF(#REF!=1,7,IF(#REF!=1,8,IF(#REF!=1,9,IF(#REF!=1,10,IF(#REF!=1,11,IF(#REF!=1,12,IF(#REF!=1,13,IF(#REF!=1,14,IF(#REF!=1,15,16))))))))))))))))</f>
        <v/>
      </c>
      <c r="V1488" s="31" t="str">
        <f t="shared" si="348"/>
        <v/>
      </c>
      <c r="W1488" s="31" t="str">
        <f>IF(LEN(U1488)=0,"",SUM(T$5:T1488))</f>
        <v/>
      </c>
      <c r="X1488" s="31" t="str">
        <f t="shared" si="349"/>
        <v/>
      </c>
      <c r="Y1488" s="31" t="str">
        <f t="shared" si="356"/>
        <v/>
      </c>
    </row>
    <row r="1489" spans="1:25" x14ac:dyDescent="0.2">
      <c r="A1489" s="127"/>
      <c r="B1489" s="82" t="str">
        <f t="shared" si="345"/>
        <v/>
      </c>
      <c r="C1489" s="82" t="str">
        <f t="shared" si="346"/>
        <v/>
      </c>
      <c r="D1489" s="127"/>
      <c r="E1489" s="82" t="str">
        <f t="shared" si="350"/>
        <v/>
      </c>
      <c r="F1489" s="82" t="str">
        <f t="shared" si="351"/>
        <v/>
      </c>
      <c r="G1489" s="127"/>
      <c r="H1489" s="75" t="str">
        <f t="shared" si="352"/>
        <v/>
      </c>
      <c r="I1489" s="127"/>
      <c r="J1489" s="75" t="str">
        <f t="shared" si="357"/>
        <v/>
      </c>
      <c r="K1489" s="127"/>
      <c r="L1489" s="31">
        <v>1484</v>
      </c>
      <c r="M1489" s="31">
        <f t="shared" si="358"/>
        <v>495</v>
      </c>
      <c r="N1489" s="31">
        <f t="shared" si="353"/>
        <v>2</v>
      </c>
      <c r="O1489" s="31" t="str">
        <f>IF(LEN(Q1489)=0,"",DEC2HEX(MOD(HEX2DEC(INDEX(Assembler!$D$13:$D$512,M1489))+N1489,65536),4))</f>
        <v/>
      </c>
      <c r="P1489" s="78" t="str">
        <f t="shared" si="354"/>
        <v/>
      </c>
      <c r="Q1489" s="31" t="str">
        <f>INDEX(Assembler!$E$13:$G$512,M1489,N1489+1)</f>
        <v/>
      </c>
      <c r="R1489" s="81"/>
      <c r="S1489" s="31" t="str">
        <f t="shared" si="355"/>
        <v/>
      </c>
      <c r="T1489" s="31">
        <f t="shared" si="344"/>
        <v>1</v>
      </c>
      <c r="U1489" s="31" t="str">
        <f>IF(OR(LEN(S1489)=0,T1489=0),"",IF(T1490=1,1,IF(T1491=1,2,IF(T1492=1,3,IF(T1493=1,4,IF(T1494=1,5,IF(#REF!=1,6,IF(#REF!=1,7,IF(#REF!=1,8,IF(#REF!=1,9,IF(#REF!=1,10,IF(#REF!=1,11,IF(#REF!=1,12,IF(#REF!=1,13,IF(#REF!=1,14,IF(#REF!=1,15,16))))))))))))))))</f>
        <v/>
      </c>
      <c r="V1489" s="31" t="str">
        <f t="shared" si="348"/>
        <v/>
      </c>
      <c r="W1489" s="31" t="str">
        <f>IF(LEN(U1489)=0,"",SUM(T$5:T1489))</f>
        <v/>
      </c>
      <c r="X1489" s="31" t="str">
        <f t="shared" si="349"/>
        <v/>
      </c>
      <c r="Y1489" s="31" t="str">
        <f t="shared" si="356"/>
        <v/>
      </c>
    </row>
    <row r="1490" spans="1:25" x14ac:dyDescent="0.2">
      <c r="A1490" s="127"/>
      <c r="B1490" s="82" t="str">
        <f t="shared" si="345"/>
        <v/>
      </c>
      <c r="C1490" s="82" t="str">
        <f t="shared" si="346"/>
        <v/>
      </c>
      <c r="D1490" s="127"/>
      <c r="E1490" s="82" t="str">
        <f t="shared" si="350"/>
        <v/>
      </c>
      <c r="F1490" s="82" t="str">
        <f t="shared" si="351"/>
        <v/>
      </c>
      <c r="G1490" s="127"/>
      <c r="H1490" s="75" t="str">
        <f t="shared" si="352"/>
        <v/>
      </c>
      <c r="I1490" s="127"/>
      <c r="J1490" s="75" t="str">
        <f t="shared" si="357"/>
        <v/>
      </c>
      <c r="K1490" s="127"/>
      <c r="L1490" s="31">
        <v>1485</v>
      </c>
      <c r="M1490" s="31">
        <f t="shared" si="358"/>
        <v>496</v>
      </c>
      <c r="N1490" s="31">
        <f t="shared" si="353"/>
        <v>0</v>
      </c>
      <c r="O1490" s="31" t="str">
        <f>IF(LEN(Q1490)=0,"",DEC2HEX(MOD(HEX2DEC(INDEX(Assembler!$D$13:$D$512,M1490))+N1490,65536),4))</f>
        <v/>
      </c>
      <c r="P1490" s="78" t="str">
        <f t="shared" si="354"/>
        <v/>
      </c>
      <c r="Q1490" s="31" t="str">
        <f>INDEX(Assembler!$E$13:$G$512,M1490,N1490+1)</f>
        <v/>
      </c>
      <c r="R1490" s="81"/>
      <c r="S1490" s="31" t="str">
        <f t="shared" si="355"/>
        <v/>
      </c>
      <c r="T1490" s="31">
        <f t="shared" ref="T1490:T1494" si="359">IF(LEN(S1490)=0,1,IF(S1490-1=S1489,IF(L1490&lt;16,0,IF(SUM(T1475:T1489)=0,1,0)),1))</f>
        <v>1</v>
      </c>
      <c r="U1490" s="31" t="str">
        <f>IF(OR(LEN(S1490)=0,T1490=0),"",IF(T1491=1,1,IF(T1492=1,2,IF(T1493=1,3,IF(T1494=1,4,IF(#REF!=1,5,IF(#REF!=1,6,IF(#REF!=1,7,IF(#REF!=1,8,IF(#REF!=1,9,IF(#REF!=1,10,IF(#REF!=1,11,IF(#REF!=1,12,IF(#REF!=1,13,IF(#REF!=1,14,IF(#REF!=1,15,16))))))))))))))))</f>
        <v/>
      </c>
      <c r="V1490" s="31" t="str">
        <f t="shared" si="348"/>
        <v/>
      </c>
      <c r="W1490" s="31" t="str">
        <f>IF(LEN(U1490)=0,"",SUM(T$5:T1490))</f>
        <v/>
      </c>
      <c r="X1490" s="31" t="str">
        <f t="shared" si="349"/>
        <v/>
      </c>
      <c r="Y1490" s="31" t="str">
        <f t="shared" si="356"/>
        <v/>
      </c>
    </row>
    <row r="1491" spans="1:25" x14ac:dyDescent="0.2">
      <c r="A1491" s="127"/>
      <c r="B1491" s="82" t="str">
        <f t="shared" si="345"/>
        <v/>
      </c>
      <c r="C1491" s="82" t="str">
        <f t="shared" si="346"/>
        <v/>
      </c>
      <c r="D1491" s="127"/>
      <c r="E1491" s="82" t="str">
        <f t="shared" si="350"/>
        <v/>
      </c>
      <c r="F1491" s="82" t="str">
        <f t="shared" si="351"/>
        <v/>
      </c>
      <c r="G1491" s="127"/>
      <c r="H1491" s="75" t="str">
        <f t="shared" si="352"/>
        <v/>
      </c>
      <c r="I1491" s="127"/>
      <c r="J1491" s="75" t="str">
        <f t="shared" si="357"/>
        <v/>
      </c>
      <c r="K1491" s="127"/>
      <c r="L1491" s="31">
        <v>1486</v>
      </c>
      <c r="M1491" s="31">
        <f t="shared" si="358"/>
        <v>496</v>
      </c>
      <c r="N1491" s="31">
        <f t="shared" si="353"/>
        <v>1</v>
      </c>
      <c r="O1491" s="31" t="str">
        <f>IF(LEN(Q1491)=0,"",DEC2HEX(MOD(HEX2DEC(INDEX(Assembler!$D$13:$D$512,M1491))+N1491,65536),4))</f>
        <v/>
      </c>
      <c r="P1491" s="78" t="str">
        <f t="shared" si="354"/>
        <v/>
      </c>
      <c r="Q1491" s="31" t="str">
        <f>INDEX(Assembler!$E$13:$G$512,M1491,N1491+1)</f>
        <v/>
      </c>
      <c r="R1491" s="81"/>
      <c r="S1491" s="31" t="str">
        <f t="shared" si="355"/>
        <v/>
      </c>
      <c r="T1491" s="31">
        <f t="shared" si="359"/>
        <v>1</v>
      </c>
      <c r="U1491" s="31" t="str">
        <f>IF(OR(LEN(S1491)=0,T1491=0),"",IF(T1492=1,1,IF(T1493=1,2,IF(T1494=1,3,IF(#REF!=1,4,IF(#REF!=1,5,IF(#REF!=1,6,IF(#REF!=1,7,IF(#REF!=1,8,IF(#REF!=1,9,IF(#REF!=1,10,IF(#REF!=1,11,IF(#REF!=1,12,IF(#REF!=1,13,IF(#REF!=1,14,IF(#REF!=1,15,16))))))))))))))))</f>
        <v/>
      </c>
      <c r="V1491" s="31" t="str">
        <f t="shared" si="348"/>
        <v/>
      </c>
      <c r="W1491" s="31" t="str">
        <f>IF(LEN(U1491)=0,"",SUM(T$5:T1491))</f>
        <v/>
      </c>
      <c r="X1491" s="31" t="str">
        <f t="shared" si="349"/>
        <v/>
      </c>
      <c r="Y1491" s="31" t="str">
        <f t="shared" si="356"/>
        <v/>
      </c>
    </row>
    <row r="1492" spans="1:25" x14ac:dyDescent="0.2">
      <c r="A1492" s="127"/>
      <c r="B1492" s="82" t="str">
        <f t="shared" si="345"/>
        <v/>
      </c>
      <c r="C1492" s="82" t="str">
        <f t="shared" si="346"/>
        <v/>
      </c>
      <c r="D1492" s="127"/>
      <c r="E1492" s="82" t="str">
        <f t="shared" si="350"/>
        <v/>
      </c>
      <c r="F1492" s="82" t="str">
        <f t="shared" si="351"/>
        <v/>
      </c>
      <c r="G1492" s="127"/>
      <c r="H1492" s="75" t="str">
        <f t="shared" si="352"/>
        <v/>
      </c>
      <c r="I1492" s="127"/>
      <c r="J1492" s="75" t="str">
        <f t="shared" si="357"/>
        <v/>
      </c>
      <c r="K1492" s="127"/>
      <c r="L1492" s="31">
        <v>1487</v>
      </c>
      <c r="M1492" s="31">
        <f t="shared" si="358"/>
        <v>496</v>
      </c>
      <c r="N1492" s="31">
        <f t="shared" si="353"/>
        <v>2</v>
      </c>
      <c r="O1492" s="31" t="str">
        <f>IF(LEN(Q1492)=0,"",DEC2HEX(MOD(HEX2DEC(INDEX(Assembler!$D$13:$D$512,M1492))+N1492,65536),4))</f>
        <v/>
      </c>
      <c r="P1492" s="78" t="str">
        <f t="shared" si="354"/>
        <v/>
      </c>
      <c r="Q1492" s="31" t="str">
        <f>INDEX(Assembler!$E$13:$G$512,M1492,N1492+1)</f>
        <v/>
      </c>
      <c r="R1492" s="81"/>
      <c r="S1492" s="31" t="str">
        <f t="shared" si="355"/>
        <v/>
      </c>
      <c r="T1492" s="31">
        <f t="shared" si="359"/>
        <v>1</v>
      </c>
      <c r="U1492" s="31" t="str">
        <f>IF(OR(LEN(S1492)=0,T1492=0),"",IF(T1493=1,1,IF(T1494=1,2,IF(#REF!=1,3,IF(#REF!=1,4,IF(#REF!=1,5,IF(#REF!=1,6,IF(#REF!=1,7,IF(#REF!=1,8,IF(#REF!=1,9,IF(#REF!=1,10,IF(#REF!=1,11,IF(#REF!=1,12,IF(#REF!=1,13,IF(#REF!=1,14,IF(#REF!=1,15,16))))))))))))))))</f>
        <v/>
      </c>
      <c r="V1492" s="31" t="str">
        <f t="shared" si="348"/>
        <v/>
      </c>
      <c r="W1492" s="31" t="str">
        <f>IF(LEN(U1492)=0,"",SUM(T$5:T1492))</f>
        <v/>
      </c>
      <c r="X1492" s="31" t="str">
        <f t="shared" si="349"/>
        <v/>
      </c>
      <c r="Y1492" s="31" t="str">
        <f t="shared" si="356"/>
        <v/>
      </c>
    </row>
    <row r="1493" spans="1:25" x14ac:dyDescent="0.2">
      <c r="A1493" s="127"/>
      <c r="B1493" s="82" t="str">
        <f t="shared" si="345"/>
        <v/>
      </c>
      <c r="C1493" s="82" t="str">
        <f t="shared" si="346"/>
        <v/>
      </c>
      <c r="D1493" s="127"/>
      <c r="E1493" s="82" t="str">
        <f t="shared" si="350"/>
        <v/>
      </c>
      <c r="F1493" s="82" t="str">
        <f t="shared" si="351"/>
        <v/>
      </c>
      <c r="G1493" s="127"/>
      <c r="H1493" s="75" t="str">
        <f t="shared" si="352"/>
        <v/>
      </c>
      <c r="I1493" s="127"/>
      <c r="J1493" s="75" t="str">
        <f t="shared" si="357"/>
        <v/>
      </c>
      <c r="K1493" s="127"/>
      <c r="L1493" s="31">
        <v>1488</v>
      </c>
      <c r="M1493" s="31">
        <f t="shared" si="358"/>
        <v>497</v>
      </c>
      <c r="N1493" s="31">
        <f t="shared" si="353"/>
        <v>0</v>
      </c>
      <c r="O1493" s="31" t="str">
        <f>IF(LEN(Q1493)=0,"",DEC2HEX(MOD(HEX2DEC(INDEX(Assembler!$D$13:$D$512,M1493))+N1493,65536),4))</f>
        <v/>
      </c>
      <c r="P1493" s="78" t="str">
        <f t="shared" si="354"/>
        <v/>
      </c>
      <c r="Q1493" s="31" t="str">
        <f>INDEX(Assembler!$E$13:$G$512,M1493,N1493+1)</f>
        <v/>
      </c>
      <c r="R1493" s="81"/>
      <c r="S1493" s="31" t="str">
        <f t="shared" si="355"/>
        <v/>
      </c>
      <c r="T1493" s="31">
        <f t="shared" si="359"/>
        <v>1</v>
      </c>
      <c r="U1493" s="31" t="str">
        <f>IF(OR(LEN(S1493)=0,T1493=0),"",IF(T1494=1,1,IF(#REF!=1,2,IF(#REF!=1,3,IF(#REF!=1,4,IF(#REF!=1,5,IF(#REF!=1,6,IF(#REF!=1,7,IF(#REF!=1,8,IF(#REF!=1,9,IF(#REF!=1,10,IF(#REF!=1,11,IF(#REF!=1,12,IF(#REF!=1,13,IF(#REF!=1,14,IF(#REF!=1,15,16))))))))))))))))</f>
        <v/>
      </c>
      <c r="V1493" s="31" t="str">
        <f t="shared" si="348"/>
        <v/>
      </c>
      <c r="W1493" s="31" t="str">
        <f>IF(LEN(U1493)=0,"",SUM(T$5:T1493))</f>
        <v/>
      </c>
      <c r="X1493" s="31" t="str">
        <f t="shared" si="349"/>
        <v/>
      </c>
      <c r="Y1493" s="31" t="str">
        <f t="shared" si="356"/>
        <v/>
      </c>
    </row>
    <row r="1494" spans="1:25" x14ac:dyDescent="0.2">
      <c r="A1494" s="127"/>
      <c r="B1494" s="82" t="str">
        <f t="shared" si="345"/>
        <v/>
      </c>
      <c r="C1494" s="82" t="str">
        <f t="shared" si="346"/>
        <v/>
      </c>
      <c r="D1494" s="127"/>
      <c r="E1494" s="82" t="str">
        <f t="shared" si="350"/>
        <v/>
      </c>
      <c r="F1494" s="82" t="str">
        <f t="shared" si="351"/>
        <v/>
      </c>
      <c r="G1494" s="127"/>
      <c r="H1494" s="75" t="str">
        <f t="shared" si="352"/>
        <v/>
      </c>
      <c r="I1494" s="127"/>
      <c r="J1494" s="75" t="str">
        <f t="shared" si="357"/>
        <v/>
      </c>
      <c r="K1494" s="127"/>
      <c r="L1494" s="31">
        <v>1489</v>
      </c>
      <c r="M1494" s="31">
        <f t="shared" si="358"/>
        <v>497</v>
      </c>
      <c r="N1494" s="31">
        <f t="shared" si="353"/>
        <v>1</v>
      </c>
      <c r="O1494" s="31" t="str">
        <f>IF(LEN(Q1494)=0,"",DEC2HEX(MOD(HEX2DEC(INDEX(Assembler!$D$13:$D$512,M1494))+N1494,65536),4))</f>
        <v/>
      </c>
      <c r="P1494" s="78" t="str">
        <f t="shared" si="354"/>
        <v/>
      </c>
      <c r="Q1494" s="31" t="str">
        <f>INDEX(Assembler!$E$13:$G$512,M1494,N1494+1)</f>
        <v/>
      </c>
      <c r="R1494" s="81"/>
      <c r="S1494" s="31" t="str">
        <f t="shared" si="355"/>
        <v/>
      </c>
      <c r="T1494" s="31">
        <f t="shared" si="359"/>
        <v>1</v>
      </c>
      <c r="U1494" s="31" t="str">
        <f>IF(OR(LEN(S1494)=0,T1494=0),"",IF(#REF!=1,1,IF(#REF!=1,2,IF(#REF!=1,3,IF(#REF!=1,4,IF(#REF!=1,5,IF(#REF!=1,6,IF(#REF!=1,7,IF(#REF!=1,8,IF(#REF!=1,9,IF(#REF!=1,10,IF(#REF!=1,11,IF(#REF!=1,12,IF(#REF!=1,13,IF(#REF!=1,14,IF(#REF!=1,15,16))))))))))))))))</f>
        <v/>
      </c>
      <c r="V1494" s="31" t="str">
        <f t="shared" si="348"/>
        <v/>
      </c>
      <c r="W1494" s="31" t="str">
        <f>IF(LEN(U1494)=0,"",SUM(T$5:T1494))</f>
        <v/>
      </c>
      <c r="X1494" s="31" t="str">
        <f t="shared" si="349"/>
        <v/>
      </c>
      <c r="Y1494" s="31" t="str">
        <f t="shared" si="356"/>
        <v/>
      </c>
    </row>
    <row r="1495" spans="1:25" x14ac:dyDescent="0.2">
      <c r="A1495" s="127"/>
      <c r="B1495" s="82" t="str">
        <f t="shared" ref="B1495:B1499" si="360">IF(LEN(S1495)=0,"",DEC2HEX(S1495,4))</f>
        <v/>
      </c>
      <c r="C1495" s="82" t="str">
        <f t="shared" si="346"/>
        <v/>
      </c>
      <c r="D1495" s="127"/>
      <c r="E1495" s="82" t="str">
        <f t="shared" ref="E1495:E1499" si="361">IF(LEN(B1495)=0,"",DEC2OCT(HEX2DEC(B1495),6))</f>
        <v/>
      </c>
      <c r="F1495" s="82" t="str">
        <f t="shared" ref="F1495:F1499" si="362">IF(LEN(C1495)=0,"",DEC2OCT(HEX2DEC(C1495),3))</f>
        <v/>
      </c>
      <c r="G1495" s="127"/>
      <c r="H1495" s="75" t="str">
        <f t="shared" si="352"/>
        <v/>
      </c>
      <c r="I1495" s="127"/>
      <c r="J1495" s="75" t="str">
        <f t="shared" si="357"/>
        <v/>
      </c>
      <c r="K1495" s="127"/>
      <c r="L1495" s="31">
        <v>1490</v>
      </c>
      <c r="M1495" s="31">
        <f t="shared" ref="M1495:M1499" si="363">INT(L1495/3)+1</f>
        <v>497</v>
      </c>
      <c r="N1495" s="31">
        <f t="shared" ref="N1495:N1499" si="364">MOD(L1495,3)</f>
        <v>2</v>
      </c>
      <c r="O1495" s="31" t="str">
        <f>IF(LEN(Q1495)=0,"",DEC2HEX(MOD(HEX2DEC(INDEX(Assembler!$D$13:$D$512,M1495))+N1495,65536),4))</f>
        <v/>
      </c>
      <c r="P1495" s="78" t="str">
        <f t="shared" ref="P1495:P1499" si="365">IF(LEN(O1495)=0,"",VALUE(HEX2DEC(O1495)))</f>
        <v/>
      </c>
      <c r="Q1495" s="31" t="str">
        <f>INDEX(Assembler!$E$13:$G$512,M1495,N1495+1)</f>
        <v/>
      </c>
      <c r="R1495" s="81"/>
      <c r="S1495" s="31" t="str">
        <f t="shared" si="355"/>
        <v/>
      </c>
      <c r="T1495" s="31">
        <f t="shared" ref="T1495:T1498" si="366">IF(LEN(S1495)=0,1,IF(S1495-1=S1494,IF(L1495&lt;16,0,IF(SUM(T1480:T1494)=0,1,0)),1))</f>
        <v>1</v>
      </c>
      <c r="U1495" s="31" t="str">
        <f>IF(OR(LEN(S1495)=0,T1495=0),"",IF(#REF!=1,1,IF(#REF!=1,2,IF(#REF!=1,3,IF(#REF!=1,4,IF(#REF!=1,5,IF(#REF!=1,6,IF(#REF!=1,7,IF(#REF!=1,8,IF(#REF!=1,9,IF(#REF!=1,10,IF(#REF!=1,11,IF(#REF!=1,12,IF(#REF!=1,13,IF(#REF!=1,14,IF(#REF!=1,15,16))))))))))))))))</f>
        <v/>
      </c>
      <c r="V1495" s="31" t="str">
        <f t="shared" si="348"/>
        <v/>
      </c>
      <c r="W1495" s="31" t="str">
        <f>IF(LEN(U1495)=0,"",SUM(T$5:T1495))</f>
        <v/>
      </c>
      <c r="X1495" s="31" t="str">
        <f t="shared" si="349"/>
        <v/>
      </c>
      <c r="Y1495" s="31" t="str">
        <f t="shared" si="356"/>
        <v/>
      </c>
    </row>
    <row r="1496" spans="1:25" x14ac:dyDescent="0.2">
      <c r="A1496" s="127"/>
      <c r="B1496" s="82" t="str">
        <f t="shared" si="360"/>
        <v/>
      </c>
      <c r="C1496" s="82" t="str">
        <f t="shared" si="346"/>
        <v/>
      </c>
      <c r="D1496" s="127"/>
      <c r="E1496" s="82" t="str">
        <f t="shared" si="361"/>
        <v/>
      </c>
      <c r="F1496" s="82" t="str">
        <f t="shared" si="362"/>
        <v/>
      </c>
      <c r="G1496" s="127"/>
      <c r="H1496" s="75" t="str">
        <f t="shared" si="352"/>
        <v/>
      </c>
      <c r="I1496" s="127"/>
      <c r="J1496" s="75" t="str">
        <f t="shared" si="357"/>
        <v/>
      </c>
      <c r="K1496" s="127"/>
      <c r="L1496" s="31">
        <v>1491</v>
      </c>
      <c r="M1496" s="31">
        <f t="shared" si="363"/>
        <v>498</v>
      </c>
      <c r="N1496" s="31">
        <f t="shared" si="364"/>
        <v>0</v>
      </c>
      <c r="O1496" s="31" t="str">
        <f>IF(LEN(Q1496)=0,"",DEC2HEX(MOD(HEX2DEC(INDEX(Assembler!$D$13:$D$512,M1496))+N1496,65536),4))</f>
        <v/>
      </c>
      <c r="P1496" s="78" t="str">
        <f t="shared" si="365"/>
        <v/>
      </c>
      <c r="Q1496" s="31" t="str">
        <f>INDEX(Assembler!$E$13:$G$512,M1496,N1496+1)</f>
        <v/>
      </c>
      <c r="R1496" s="81"/>
      <c r="S1496" s="31" t="str">
        <f t="shared" si="355"/>
        <v/>
      </c>
      <c r="T1496" s="31">
        <f t="shared" si="366"/>
        <v>1</v>
      </c>
      <c r="U1496" s="31" t="str">
        <f>IF(OR(LEN(S1496)=0,T1496=0),"",IF(#REF!=1,1,IF(#REF!=1,2,IF(#REF!=1,3,IF(#REF!=1,4,IF(#REF!=1,5,IF(#REF!=1,6,IF(#REF!=1,7,IF(#REF!=1,8,IF(#REF!=1,9,IF(#REF!=1,10,IF(#REF!=1,11,IF(#REF!=1,12,IF(#REF!=1,13,IF(#REF!=1,14,IF(#REF!=1,15,16))))))))))))))))</f>
        <v/>
      </c>
      <c r="V1496" s="31" t="str">
        <f t="shared" si="348"/>
        <v/>
      </c>
      <c r="W1496" s="31" t="str">
        <f>IF(LEN(U1496)=0,"",SUM(T$5:T1496))</f>
        <v/>
      </c>
      <c r="X1496" s="31" t="str">
        <f t="shared" si="349"/>
        <v/>
      </c>
      <c r="Y1496" s="31" t="str">
        <f t="shared" si="356"/>
        <v/>
      </c>
    </row>
    <row r="1497" spans="1:25" x14ac:dyDescent="0.2">
      <c r="A1497" s="127"/>
      <c r="B1497" s="82" t="str">
        <f t="shared" si="360"/>
        <v/>
      </c>
      <c r="C1497" s="82" t="str">
        <f t="shared" si="346"/>
        <v/>
      </c>
      <c r="D1497" s="127"/>
      <c r="E1497" s="82" t="str">
        <f t="shared" si="361"/>
        <v/>
      </c>
      <c r="F1497" s="82" t="str">
        <f t="shared" si="362"/>
        <v/>
      </c>
      <c r="G1497" s="127"/>
      <c r="H1497" s="75" t="str">
        <f t="shared" si="352"/>
        <v/>
      </c>
      <c r="I1497" s="127"/>
      <c r="J1497" s="75" t="str">
        <f t="shared" si="357"/>
        <v/>
      </c>
      <c r="K1497" s="127"/>
      <c r="L1497" s="31">
        <v>1492</v>
      </c>
      <c r="M1497" s="31">
        <f t="shared" si="363"/>
        <v>498</v>
      </c>
      <c r="N1497" s="31">
        <f t="shared" si="364"/>
        <v>1</v>
      </c>
      <c r="O1497" s="31" t="str">
        <f>IF(LEN(Q1497)=0,"",DEC2HEX(MOD(HEX2DEC(INDEX(Assembler!$D$13:$D$512,M1497))+N1497,65536),4))</f>
        <v/>
      </c>
      <c r="P1497" s="78" t="str">
        <f t="shared" si="365"/>
        <v/>
      </c>
      <c r="Q1497" s="31" t="str">
        <f>INDEX(Assembler!$E$13:$G$512,M1497,N1497+1)</f>
        <v/>
      </c>
      <c r="R1497" s="81"/>
      <c r="S1497" s="31" t="str">
        <f t="shared" si="355"/>
        <v/>
      </c>
      <c r="T1497" s="31">
        <f t="shared" si="366"/>
        <v>1</v>
      </c>
      <c r="U1497" s="31" t="str">
        <f>IF(OR(LEN(S1497)=0,T1497=0),"",IF(#REF!=1,1,IF(#REF!=1,2,IF(#REF!=1,3,IF(#REF!=1,4,IF(#REF!=1,5,IF(#REF!=1,6,IF(#REF!=1,7,IF(#REF!=1,8,IF(#REF!=1,9,IF(#REF!=1,10,IF(#REF!=1,11,IF(#REF!=1,12,IF(#REF!=1,13,IF(#REF!=1,14,IF(#REF!=1,15,16))))))))))))))))</f>
        <v/>
      </c>
      <c r="V1497" s="31" t="str">
        <f t="shared" si="348"/>
        <v/>
      </c>
      <c r="W1497" s="31" t="str">
        <f>IF(LEN(U1497)=0,"",SUM(T$5:T1497))</f>
        <v/>
      </c>
      <c r="X1497" s="31" t="str">
        <f t="shared" si="349"/>
        <v/>
      </c>
      <c r="Y1497" s="31" t="str">
        <f t="shared" si="356"/>
        <v/>
      </c>
    </row>
    <row r="1498" spans="1:25" x14ac:dyDescent="0.2">
      <c r="A1498" s="127"/>
      <c r="B1498" s="82" t="str">
        <f t="shared" si="360"/>
        <v/>
      </c>
      <c r="C1498" s="82" t="str">
        <f t="shared" si="346"/>
        <v/>
      </c>
      <c r="D1498" s="127"/>
      <c r="E1498" s="82" t="str">
        <f t="shared" si="361"/>
        <v/>
      </c>
      <c r="F1498" s="82" t="str">
        <f t="shared" si="362"/>
        <v/>
      </c>
      <c r="G1498" s="127"/>
      <c r="H1498" s="75" t="str">
        <f t="shared" si="352"/>
        <v/>
      </c>
      <c r="I1498" s="127"/>
      <c r="J1498" s="75" t="str">
        <f t="shared" si="357"/>
        <v/>
      </c>
      <c r="K1498" s="127"/>
      <c r="L1498" s="31">
        <v>1493</v>
      </c>
      <c r="M1498" s="31">
        <f t="shared" si="363"/>
        <v>498</v>
      </c>
      <c r="N1498" s="31">
        <f t="shared" si="364"/>
        <v>2</v>
      </c>
      <c r="O1498" s="31" t="str">
        <f>IF(LEN(Q1498)=0,"",DEC2HEX(MOD(HEX2DEC(INDEX(Assembler!$D$13:$D$512,M1498))+N1498,65536),4))</f>
        <v/>
      </c>
      <c r="P1498" s="78" t="str">
        <f t="shared" si="365"/>
        <v/>
      </c>
      <c r="Q1498" s="31" t="str">
        <f>INDEX(Assembler!$E$13:$G$512,M1498,N1498+1)</f>
        <v/>
      </c>
      <c r="R1498" s="81"/>
      <c r="S1498" s="31" t="str">
        <f t="shared" si="355"/>
        <v/>
      </c>
      <c r="T1498" s="31">
        <f t="shared" si="366"/>
        <v>1</v>
      </c>
      <c r="U1498" s="31" t="str">
        <f>IF(OR(LEN(S1498)=0,T1498=0),"",IF(#REF!=1,1,IF(#REF!=1,2,IF(#REF!=1,3,IF(#REF!=1,4,IF(#REF!=1,5,IF(#REF!=1,6,IF(#REF!=1,7,IF(#REF!=1,8,IF(#REF!=1,9,IF(#REF!=1,10,IF(#REF!=1,11,IF(#REF!=1,12,IF(#REF!=1,13,IF(#REF!=1,14,IF(#REF!=1,15,16))))))))))))))))</f>
        <v/>
      </c>
      <c r="V1498" s="31" t="str">
        <f t="shared" si="348"/>
        <v/>
      </c>
      <c r="W1498" s="31" t="str">
        <f>IF(LEN(U1498)=0,"",SUM(T$5:T1498))</f>
        <v/>
      </c>
      <c r="X1498" s="31" t="str">
        <f t="shared" si="349"/>
        <v/>
      </c>
      <c r="Y1498" s="31" t="str">
        <f t="shared" si="356"/>
        <v/>
      </c>
    </row>
    <row r="1499" spans="1:25" x14ac:dyDescent="0.2">
      <c r="A1499" s="127"/>
      <c r="B1499" s="82" t="str">
        <f t="shared" si="360"/>
        <v/>
      </c>
      <c r="C1499" s="82" t="str">
        <f t="shared" si="346"/>
        <v/>
      </c>
      <c r="D1499" s="127"/>
      <c r="E1499" s="82" t="str">
        <f t="shared" si="361"/>
        <v/>
      </c>
      <c r="F1499" s="82" t="str">
        <f t="shared" si="362"/>
        <v/>
      </c>
      <c r="G1499" s="127"/>
      <c r="H1499" s="75" t="str">
        <f t="shared" si="352"/>
        <v/>
      </c>
      <c r="I1499" s="127"/>
      <c r="J1499" s="75" t="str">
        <f t="shared" si="357"/>
        <v/>
      </c>
      <c r="K1499" s="127"/>
      <c r="L1499" s="31">
        <v>1494</v>
      </c>
      <c r="M1499" s="31">
        <f t="shared" si="363"/>
        <v>499</v>
      </c>
      <c r="N1499" s="31">
        <f t="shared" si="364"/>
        <v>0</v>
      </c>
      <c r="O1499" s="31" t="str">
        <f>IF(LEN(Q1499)=0,"",DEC2HEX(MOD(HEX2DEC(INDEX(Assembler!$D$13:$D$512,M1499))+N1499,65536),4))</f>
        <v/>
      </c>
      <c r="P1499" s="78" t="str">
        <f t="shared" si="365"/>
        <v/>
      </c>
      <c r="Q1499" s="31" t="str">
        <f>INDEX(Assembler!$E$13:$G$512,M1499,N1499+1)</f>
        <v/>
      </c>
      <c r="R1499" s="81"/>
      <c r="S1499" s="31" t="str">
        <f t="shared" si="355"/>
        <v/>
      </c>
      <c r="T1499" s="31">
        <f>IF(LEN(S1499)=0,1,IF(S1499-1=S1498,IF(L1499&lt;16,0,IF(SUM(T1484:T1498)=0,1,0)),1))</f>
        <v>1</v>
      </c>
      <c r="U1499" s="31" t="str">
        <f>IF(OR(LEN(S1499)=0,T1499=0),"",IF(#REF!=1,1,IF(#REF!=1,2,IF(#REF!=1,3,IF(#REF!=1,4,IF(#REF!=1,5,IF(#REF!=1,6,IF(#REF!=1,7,IF(#REF!=1,8,IF(#REF!=1,9,IF(#REF!=1,10,IF(#REF!=1,11,IF(#REF!=1,12,IF(#REF!=1,13,IF(#REF!=1,14,IF(#REF!=1,15,16))))))))))))))))</f>
        <v/>
      </c>
      <c r="V1499" s="31" t="str">
        <f t="shared" si="348"/>
        <v/>
      </c>
      <c r="W1499" s="31" t="str">
        <f>IF(LEN(U1499)=0,"",SUM(T$5:T1499))</f>
        <v/>
      </c>
      <c r="X1499" s="31" t="str">
        <f t="shared" si="349"/>
        <v/>
      </c>
      <c r="Y1499" s="31" t="str">
        <f t="shared" si="356"/>
        <v/>
      </c>
    </row>
    <row r="1500" spans="1:25" x14ac:dyDescent="0.2">
      <c r="A1500" s="127"/>
      <c r="B1500" s="82" t="str">
        <f t="shared" ref="B1500:B1504" si="367">IF(LEN(S1500)=0,"",DEC2HEX(S1500,4))</f>
        <v/>
      </c>
      <c r="C1500" s="82" t="str">
        <f t="shared" si="346"/>
        <v/>
      </c>
      <c r="D1500" s="127"/>
      <c r="E1500" s="82" t="str">
        <f t="shared" ref="E1500:E1504" si="368">IF(LEN(B1500)=0,"",DEC2OCT(HEX2DEC(B1500),6))</f>
        <v/>
      </c>
      <c r="F1500" s="82" t="str">
        <f t="shared" ref="F1500:F1504" si="369">IF(LEN(C1500)=0,"",DEC2OCT(HEX2DEC(C1500),3))</f>
        <v/>
      </c>
      <c r="G1500" s="127"/>
      <c r="H1500" s="75" t="str">
        <f t="shared" si="352"/>
        <v/>
      </c>
      <c r="I1500" s="127"/>
      <c r="J1500" s="75" t="str">
        <f t="shared" si="357"/>
        <v/>
      </c>
      <c r="K1500" s="127"/>
      <c r="L1500" s="31">
        <v>1495</v>
      </c>
      <c r="M1500" s="31">
        <f t="shared" ref="M1500:M1504" si="370">INT(L1500/3)+1</f>
        <v>499</v>
      </c>
      <c r="N1500" s="31">
        <f t="shared" ref="N1500:N1504" si="371">MOD(L1500,3)</f>
        <v>1</v>
      </c>
      <c r="O1500" s="31" t="str">
        <f>IF(LEN(Q1500)=0,"",DEC2HEX(MOD(HEX2DEC(INDEX(Assembler!$D$13:$D$512,M1500))+N1500,65536),4))</f>
        <v/>
      </c>
      <c r="P1500" s="78" t="str">
        <f t="shared" ref="P1500:P1504" si="372">IF(LEN(O1500)=0,"",VALUE(HEX2DEC(O1500)))</f>
        <v/>
      </c>
      <c r="Q1500" s="31" t="str">
        <f>INDEX(Assembler!$E$13:$G$512,M1500,N1500+1)</f>
        <v/>
      </c>
      <c r="R1500" s="81"/>
      <c r="S1500" s="31" t="str">
        <f t="shared" si="355"/>
        <v/>
      </c>
      <c r="T1500" s="31">
        <f t="shared" ref="T1500:T1502" si="373">IF(LEN(S1500)=0,1,IF(S1500-1=S1499,IF(L1500&lt;16,0,IF(SUM(T1485:T1499)=0,1,0)),1))</f>
        <v>1</v>
      </c>
      <c r="U1500" s="31" t="str">
        <f>IF(OR(LEN(S1500)=0,T1500=0),"",IF(#REF!=1,1,IF(#REF!=1,2,IF(#REF!=1,3,IF(#REF!=1,4,IF(#REF!=1,5,IF(#REF!=1,6,IF(#REF!=1,7,IF(#REF!=1,8,IF(#REF!=1,9,IF(#REF!=1,10,IF(#REF!=1,11,IF(#REF!=1,12,IF(#REF!=1,13,IF(#REF!=1,14,IF(#REF!=1,15,16))))))))))))))))</f>
        <v/>
      </c>
      <c r="V1500" s="31" t="str">
        <f t="shared" si="348"/>
        <v/>
      </c>
      <c r="W1500" s="31" t="str">
        <f>IF(LEN(U1500)=0,"",SUM(T$5:T1500))</f>
        <v/>
      </c>
      <c r="X1500" s="31" t="str">
        <f t="shared" si="349"/>
        <v/>
      </c>
      <c r="Y1500" s="31" t="str">
        <f t="shared" si="356"/>
        <v/>
      </c>
    </row>
    <row r="1501" spans="1:25" x14ac:dyDescent="0.2">
      <c r="A1501" s="127"/>
      <c r="B1501" s="82" t="str">
        <f t="shared" si="367"/>
        <v/>
      </c>
      <c r="C1501" s="82" t="str">
        <f t="shared" si="346"/>
        <v/>
      </c>
      <c r="D1501" s="127"/>
      <c r="E1501" s="82" t="str">
        <f t="shared" si="368"/>
        <v/>
      </c>
      <c r="F1501" s="82" t="str">
        <f t="shared" si="369"/>
        <v/>
      </c>
      <c r="G1501" s="127"/>
      <c r="H1501" s="75" t="str">
        <f t="shared" si="352"/>
        <v/>
      </c>
      <c r="I1501" s="127"/>
      <c r="J1501" s="75" t="str">
        <f t="shared" si="357"/>
        <v/>
      </c>
      <c r="K1501" s="127"/>
      <c r="L1501" s="31">
        <v>1496</v>
      </c>
      <c r="M1501" s="31">
        <f t="shared" si="370"/>
        <v>499</v>
      </c>
      <c r="N1501" s="31">
        <f t="shared" si="371"/>
        <v>2</v>
      </c>
      <c r="O1501" s="31" t="str">
        <f>IF(LEN(Q1501)=0,"",DEC2HEX(MOD(HEX2DEC(INDEX(Assembler!$D$13:$D$512,M1501))+N1501,65536),4))</f>
        <v/>
      </c>
      <c r="P1501" s="78" t="str">
        <f t="shared" si="372"/>
        <v/>
      </c>
      <c r="Q1501" s="31" t="str">
        <f>INDEX(Assembler!$E$13:$G$512,M1501,N1501+1)</f>
        <v/>
      </c>
      <c r="R1501" s="81"/>
      <c r="S1501" s="31" t="str">
        <f t="shared" si="355"/>
        <v/>
      </c>
      <c r="T1501" s="31">
        <f t="shared" si="373"/>
        <v>1</v>
      </c>
      <c r="U1501" s="31" t="str">
        <f>IF(OR(LEN(S1501)=0,T1501=0),"",IF(#REF!=1,1,IF(#REF!=1,2,IF(#REF!=1,3,IF(#REF!=1,4,IF(#REF!=1,5,IF(#REF!=1,6,IF(#REF!=1,7,IF(#REF!=1,8,IF(#REF!=1,9,IF(#REF!=1,10,IF(#REF!=1,11,IF(#REF!=1,12,IF(#REF!=1,13,IF(#REF!=1,14,IF(#REF!=1,15,16))))))))))))))))</f>
        <v/>
      </c>
      <c r="V1501" s="31" t="str">
        <f t="shared" si="348"/>
        <v/>
      </c>
      <c r="W1501" s="31" t="str">
        <f>IF(LEN(U1501)=0,"",SUM(T$5:T1501))</f>
        <v/>
      </c>
      <c r="X1501" s="31" t="str">
        <f t="shared" si="349"/>
        <v/>
      </c>
      <c r="Y1501" s="31" t="str">
        <f t="shared" si="356"/>
        <v/>
      </c>
    </row>
    <row r="1502" spans="1:25" x14ac:dyDescent="0.2">
      <c r="A1502" s="127"/>
      <c r="B1502" s="82" t="str">
        <f t="shared" si="367"/>
        <v/>
      </c>
      <c r="C1502" s="82" t="str">
        <f t="shared" si="346"/>
        <v/>
      </c>
      <c r="D1502" s="127"/>
      <c r="E1502" s="82" t="str">
        <f t="shared" si="368"/>
        <v/>
      </c>
      <c r="F1502" s="82" t="str">
        <f t="shared" si="369"/>
        <v/>
      </c>
      <c r="G1502" s="127"/>
      <c r="H1502" s="75" t="str">
        <f t="shared" si="352"/>
        <v/>
      </c>
      <c r="I1502" s="127"/>
      <c r="J1502" s="75" t="str">
        <f t="shared" si="357"/>
        <v/>
      </c>
      <c r="K1502" s="127"/>
      <c r="L1502" s="31">
        <v>1497</v>
      </c>
      <c r="M1502" s="31">
        <f t="shared" si="370"/>
        <v>500</v>
      </c>
      <c r="N1502" s="31">
        <f t="shared" si="371"/>
        <v>0</v>
      </c>
      <c r="O1502" s="31" t="str">
        <f>IF(LEN(Q1502)=0,"",DEC2HEX(MOD(HEX2DEC(INDEX(Assembler!$D$13:$D$512,M1502))+N1502,65536),4))</f>
        <v/>
      </c>
      <c r="P1502" s="78" t="str">
        <f t="shared" si="372"/>
        <v/>
      </c>
      <c r="Q1502" s="31" t="str">
        <f>INDEX(Assembler!$E$13:$G$512,M1502,N1502+1)</f>
        <v/>
      </c>
      <c r="R1502" s="81"/>
      <c r="S1502" s="31" t="str">
        <f t="shared" si="355"/>
        <v/>
      </c>
      <c r="T1502" s="31">
        <f t="shared" si="373"/>
        <v>1</v>
      </c>
      <c r="U1502" s="31" t="str">
        <f>IF(OR(LEN(S1502)=0,T1502=0),"",IF(#REF!=1,1,IF(#REF!=1,2,IF(#REF!=1,3,IF(#REF!=1,4,IF(#REF!=1,5,IF(#REF!=1,6,IF(#REF!=1,7,IF(#REF!=1,8,IF(#REF!=1,9,IF(#REF!=1,10,IF(#REF!=1,11,IF(#REF!=1,12,IF(#REF!=1,13,IF(#REF!=1,14,IF(#REF!=1,15,16))))))))))))))))</f>
        <v/>
      </c>
      <c r="V1502" s="31" t="str">
        <f t="shared" si="348"/>
        <v/>
      </c>
      <c r="W1502" s="31" t="str">
        <f>IF(LEN(U1502)=0,"",SUM(T$5:T1502))</f>
        <v/>
      </c>
      <c r="X1502" s="31" t="str">
        <f t="shared" si="349"/>
        <v/>
      </c>
      <c r="Y1502" s="31" t="str">
        <f t="shared" si="356"/>
        <v/>
      </c>
    </row>
    <row r="1503" spans="1:25" x14ac:dyDescent="0.2">
      <c r="A1503" s="127"/>
      <c r="B1503" s="82" t="str">
        <f t="shared" si="367"/>
        <v/>
      </c>
      <c r="C1503" s="82" t="str">
        <f t="shared" si="346"/>
        <v/>
      </c>
      <c r="D1503" s="127"/>
      <c r="E1503" s="82" t="str">
        <f t="shared" si="368"/>
        <v/>
      </c>
      <c r="F1503" s="82" t="str">
        <f t="shared" si="369"/>
        <v/>
      </c>
      <c r="G1503" s="127"/>
      <c r="H1503" s="75" t="str">
        <f t="shared" si="352"/>
        <v/>
      </c>
      <c r="I1503" s="127"/>
      <c r="J1503" s="75" t="str">
        <f t="shared" si="357"/>
        <v/>
      </c>
      <c r="K1503" s="127"/>
      <c r="L1503" s="31">
        <v>1498</v>
      </c>
      <c r="M1503" s="31">
        <f t="shared" si="370"/>
        <v>500</v>
      </c>
      <c r="N1503" s="31">
        <f t="shared" si="371"/>
        <v>1</v>
      </c>
      <c r="O1503" s="31" t="str">
        <f>IF(LEN(Q1503)=0,"",DEC2HEX(MOD(HEX2DEC(INDEX(Assembler!$D$13:$D$512,M1503))+N1503,65536),4))</f>
        <v/>
      </c>
      <c r="P1503" s="78" t="str">
        <f t="shared" si="372"/>
        <v/>
      </c>
      <c r="Q1503" s="31" t="str">
        <f>INDEX(Assembler!$E$13:$G$512,M1503,N1503+1)</f>
        <v/>
      </c>
      <c r="R1503" s="81"/>
      <c r="S1503" s="31" t="str">
        <f t="shared" si="355"/>
        <v/>
      </c>
      <c r="T1503" s="31">
        <f>IF(LEN(S1503)=0,1,IF(S1503-1=S1502,IF(L1503&lt;16,0,IF(SUM(T1488:T1502)=0,1,0)),1))</f>
        <v>1</v>
      </c>
      <c r="U1503" s="31" t="str">
        <f>IF(OR(LEN(S1503)=0,T1503=0),"",IF(#REF!=1,1,IF(#REF!=1,2,IF(#REF!=1,3,IF(#REF!=1,4,IF(#REF!=1,5,IF(#REF!=1,6,IF(#REF!=1,7,IF(#REF!=1,8,IF(#REF!=1,9,IF(#REF!=1,10,IF(#REF!=1,11,IF(#REF!=1,12,IF(#REF!=1,13,IF(#REF!=1,14,IF(#REF!=1,15,16))))))))))))))))</f>
        <v/>
      </c>
      <c r="V1503" s="31" t="str">
        <f t="shared" si="348"/>
        <v/>
      </c>
      <c r="W1503" s="31" t="str">
        <f>IF(LEN(U1503)=0,"",SUM(T$5:T1503))</f>
        <v/>
      </c>
      <c r="X1503" s="31" t="str">
        <f t="shared" si="349"/>
        <v/>
      </c>
      <c r="Y1503" s="31" t="str">
        <f t="shared" si="356"/>
        <v/>
      </c>
    </row>
    <row r="1504" spans="1:25" x14ac:dyDescent="0.2">
      <c r="A1504" s="127"/>
      <c r="B1504" s="82" t="str">
        <f t="shared" si="367"/>
        <v/>
      </c>
      <c r="C1504" s="82" t="str">
        <f t="shared" si="346"/>
        <v/>
      </c>
      <c r="D1504" s="127"/>
      <c r="E1504" s="82" t="str">
        <f t="shared" si="368"/>
        <v/>
      </c>
      <c r="F1504" s="82" t="str">
        <f t="shared" si="369"/>
        <v/>
      </c>
      <c r="G1504" s="127"/>
      <c r="H1504" s="75" t="str">
        <f t="shared" si="352"/>
        <v/>
      </c>
      <c r="I1504" s="127"/>
      <c r="J1504" s="75" t="str">
        <f t="shared" si="357"/>
        <v/>
      </c>
      <c r="K1504" s="127"/>
      <c r="L1504" s="31">
        <v>1499</v>
      </c>
      <c r="M1504" s="31">
        <f t="shared" si="370"/>
        <v>500</v>
      </c>
      <c r="N1504" s="31">
        <f t="shared" si="371"/>
        <v>2</v>
      </c>
      <c r="O1504" s="31" t="str">
        <f>IF(LEN(Q1504)=0,"",DEC2HEX(MOD(HEX2DEC(INDEX(Assembler!$D$13:$D$512,M1504))+N1504,65536),4))</f>
        <v/>
      </c>
      <c r="P1504" s="78" t="str">
        <f t="shared" si="372"/>
        <v/>
      </c>
      <c r="Q1504" s="31" t="str">
        <f>INDEX(Assembler!$E$13:$G$512,M1504,N1504+1)</f>
        <v/>
      </c>
      <c r="R1504" s="81"/>
      <c r="S1504" s="31" t="str">
        <f t="shared" si="355"/>
        <v/>
      </c>
      <c r="T1504" s="31">
        <f t="shared" ref="T1504" si="374">IF(LEN(S1504)=0,1,IF(S1504-1=S1503,IF(L1504&lt;16,0,IF(SUM(T1489:T1503)=0,1,0)),1))</f>
        <v>1</v>
      </c>
      <c r="U1504" s="31" t="str">
        <f>IF(OR(LEN(S1504)=0,T1504=0),"",IF(#REF!=1,1,IF(#REF!=1,2,IF(#REF!=1,3,IF(#REF!=1,4,IF(#REF!=1,5,IF(#REF!=1,6,IF(#REF!=1,7,IF(#REF!=1,8,IF(#REF!=1,9,IF(#REF!=1,10,IF(#REF!=1,11,IF(#REF!=1,12,IF(#REF!=1,13,IF(#REF!=1,14,IF(#REF!=1,15,16))))))))))))))))</f>
        <v/>
      </c>
      <c r="V1504" s="31" t="str">
        <f t="shared" si="348"/>
        <v/>
      </c>
      <c r="W1504" s="31" t="str">
        <f>IF(LEN(U1504)=0,"",SUM(T$5:T1504))</f>
        <v/>
      </c>
      <c r="X1504" s="31" t="str">
        <f t="shared" si="349"/>
        <v/>
      </c>
      <c r="Y1504" s="31" t="str">
        <f t="shared" si="356"/>
        <v/>
      </c>
    </row>
  </sheetData>
  <sheetProtection sheet="1" objects="1" scenarios="1"/>
  <mergeCells count="2">
    <mergeCell ref="B3:C3"/>
    <mergeCell ref="E3:F3"/>
  </mergeCells>
  <conditionalFormatting sqref="B5:C1504 E5:F1504 H5:H1504">
    <cfRule type="expression" dxfId="1" priority="2">
      <formula>LEN(B5)=0</formula>
    </cfRule>
  </conditionalFormatting>
  <conditionalFormatting sqref="J5:J1504">
    <cfRule type="expression" dxfId="0" priority="1">
      <formula>LEN(J5)=0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zoomScale="101" workbookViewId="0"/>
  </sheetViews>
  <sheetFormatPr baseColWidth="10" defaultRowHeight="16" x14ac:dyDescent="0.2"/>
  <cols>
    <col min="2" max="2" width="10" style="1" bestFit="1" customWidth="1"/>
    <col min="3" max="3" width="10" style="1" customWidth="1"/>
    <col min="4" max="4" width="10.1640625" style="1" bestFit="1" customWidth="1"/>
    <col min="5" max="5" width="5.6640625" style="1" bestFit="1" customWidth="1"/>
    <col min="6" max="6" width="7.5" style="2" bestFit="1" customWidth="1"/>
    <col min="7" max="7" width="8.5" style="1" customWidth="1"/>
    <col min="8" max="8" width="7.5" style="1" customWidth="1"/>
    <col min="9" max="9" width="10.6640625" style="1" customWidth="1"/>
    <col min="10" max="10" width="39.83203125" customWidth="1"/>
    <col min="11" max="11" width="10.83203125" style="1"/>
    <col min="13" max="13" width="10.83203125" style="1"/>
    <col min="14" max="14" width="60.1640625" bestFit="1" customWidth="1"/>
  </cols>
  <sheetData>
    <row r="1" spans="1:15" x14ac:dyDescent="0.2">
      <c r="A1" s="149"/>
      <c r="B1" s="151"/>
      <c r="C1" s="151"/>
      <c r="D1" s="151"/>
      <c r="E1" s="151"/>
      <c r="F1" s="152"/>
      <c r="G1" s="151"/>
      <c r="H1" s="151"/>
      <c r="I1" s="151"/>
      <c r="J1" s="149"/>
      <c r="K1" s="151"/>
      <c r="L1" s="149"/>
      <c r="M1" s="151"/>
      <c r="N1" s="149"/>
      <c r="O1" s="149"/>
    </row>
    <row r="2" spans="1:15" ht="26" x14ac:dyDescent="0.3">
      <c r="A2" s="149"/>
      <c r="B2" s="155" t="s">
        <v>362</v>
      </c>
      <c r="C2" s="151"/>
      <c r="D2" s="151"/>
      <c r="E2" s="151"/>
      <c r="F2" s="152"/>
      <c r="G2" s="151"/>
      <c r="H2" s="151"/>
      <c r="I2" s="151"/>
      <c r="J2" s="149"/>
      <c r="K2" s="151"/>
      <c r="L2" s="149"/>
      <c r="M2" s="151"/>
      <c r="N2" s="149"/>
      <c r="O2" s="149"/>
    </row>
    <row r="3" spans="1:15" s="214" customFormat="1" x14ac:dyDescent="0.2">
      <c r="A3" s="212"/>
      <c r="B3" s="213">
        <v>1</v>
      </c>
      <c r="C3" s="213">
        <v>2</v>
      </c>
      <c r="D3" s="213">
        <v>3</v>
      </c>
      <c r="E3" s="213">
        <v>4</v>
      </c>
      <c r="F3" s="213">
        <v>5</v>
      </c>
      <c r="G3" s="213">
        <v>6</v>
      </c>
      <c r="H3" s="213">
        <v>7</v>
      </c>
      <c r="I3" s="213">
        <v>8</v>
      </c>
      <c r="J3" s="213">
        <v>9</v>
      </c>
      <c r="K3" s="213">
        <v>10</v>
      </c>
      <c r="L3" s="212"/>
      <c r="M3" s="213"/>
      <c r="N3" s="212"/>
      <c r="O3" s="212"/>
    </row>
    <row r="4" spans="1:15" s="214" customFormat="1" ht="17" thickBot="1" x14ac:dyDescent="0.25">
      <c r="A4" s="212"/>
      <c r="B4" s="213"/>
      <c r="C4" s="213"/>
      <c r="D4" s="213">
        <v>1</v>
      </c>
      <c r="E4" s="213">
        <v>2</v>
      </c>
      <c r="F4" s="213">
        <v>3</v>
      </c>
      <c r="G4" s="213">
        <v>4</v>
      </c>
      <c r="H4" s="213">
        <v>5</v>
      </c>
      <c r="I4" s="213">
        <v>6</v>
      </c>
      <c r="J4" s="213">
        <v>7</v>
      </c>
      <c r="K4" s="213">
        <v>8</v>
      </c>
      <c r="L4" s="212"/>
      <c r="M4" s="213"/>
      <c r="N4" s="212"/>
      <c r="O4" s="212"/>
    </row>
    <row r="5" spans="1:15" s="23" customFormat="1" ht="33" thickBot="1" x14ac:dyDescent="0.25">
      <c r="A5" s="150"/>
      <c r="B5" s="153" t="s">
        <v>0</v>
      </c>
      <c r="C5" s="215" t="s">
        <v>5</v>
      </c>
      <c r="D5" s="215" t="s">
        <v>317</v>
      </c>
      <c r="E5" s="215" t="s">
        <v>1</v>
      </c>
      <c r="F5" s="216" t="s">
        <v>293</v>
      </c>
      <c r="G5" s="216" t="s">
        <v>767</v>
      </c>
      <c r="H5" s="215" t="s">
        <v>4</v>
      </c>
      <c r="I5" s="217" t="s">
        <v>316</v>
      </c>
      <c r="J5" s="154" t="s">
        <v>304</v>
      </c>
      <c r="K5" s="154" t="s">
        <v>294</v>
      </c>
      <c r="L5" s="150"/>
      <c r="M5" s="153" t="s">
        <v>294</v>
      </c>
      <c r="N5" s="154" t="s">
        <v>295</v>
      </c>
      <c r="O5" s="150"/>
    </row>
    <row r="6" spans="1:15" ht="17" thickBot="1" x14ac:dyDescent="0.25">
      <c r="A6" s="149"/>
      <c r="B6" s="218" t="s">
        <v>278</v>
      </c>
      <c r="C6" s="219"/>
      <c r="D6" s="219" t="str">
        <f t="shared" ref="D6:D14" si="0">B6</f>
        <v>nop</v>
      </c>
      <c r="E6" s="219">
        <v>1</v>
      </c>
      <c r="F6" s="220" t="s">
        <v>281</v>
      </c>
      <c r="G6" s="219" t="str">
        <f t="shared" ref="G6:G14" si="1">DEC2HEX(OCT2DEC(F6),2)</f>
        <v>00</v>
      </c>
      <c r="H6" s="219">
        <v>4</v>
      </c>
      <c r="I6" s="221" t="s">
        <v>318</v>
      </c>
      <c r="J6" s="222" t="s">
        <v>578</v>
      </c>
      <c r="K6" s="223">
        <v>11</v>
      </c>
      <c r="L6" s="149"/>
      <c r="M6" s="11">
        <v>0</v>
      </c>
      <c r="N6" s="14" t="s">
        <v>451</v>
      </c>
      <c r="O6" s="149"/>
    </row>
    <row r="7" spans="1:15" x14ac:dyDescent="0.2">
      <c r="A7" s="149"/>
      <c r="B7" s="11" t="s">
        <v>257</v>
      </c>
      <c r="C7" s="12"/>
      <c r="D7" s="12" t="str">
        <f t="shared" si="0"/>
        <v>rlc</v>
      </c>
      <c r="E7" s="12">
        <v>1</v>
      </c>
      <c r="F7" s="13" t="s">
        <v>260</v>
      </c>
      <c r="G7" s="12" t="str">
        <f t="shared" si="1"/>
        <v>07</v>
      </c>
      <c r="H7" s="12">
        <v>4</v>
      </c>
      <c r="I7" s="36" t="s">
        <v>735</v>
      </c>
      <c r="J7" s="14" t="s">
        <v>566</v>
      </c>
      <c r="K7" s="27">
        <v>11</v>
      </c>
      <c r="L7" s="149"/>
      <c r="M7" s="11">
        <v>1</v>
      </c>
      <c r="N7" s="14" t="s">
        <v>359</v>
      </c>
      <c r="O7" s="149"/>
    </row>
    <row r="8" spans="1:15" x14ac:dyDescent="0.2">
      <c r="A8" s="149"/>
      <c r="B8" s="3" t="s">
        <v>258</v>
      </c>
      <c r="C8" s="4"/>
      <c r="D8" s="4" t="str">
        <f t="shared" si="0"/>
        <v>rrc</v>
      </c>
      <c r="E8" s="4">
        <v>1</v>
      </c>
      <c r="F8" s="5" t="s">
        <v>261</v>
      </c>
      <c r="G8" s="4" t="str">
        <f t="shared" si="1"/>
        <v>0F</v>
      </c>
      <c r="H8" s="4">
        <v>4</v>
      </c>
      <c r="I8" s="33" t="s">
        <v>735</v>
      </c>
      <c r="J8" s="6" t="s">
        <v>567</v>
      </c>
      <c r="K8" s="25">
        <v>11</v>
      </c>
      <c r="L8" s="149"/>
      <c r="M8" s="11">
        <v>2</v>
      </c>
      <c r="N8" s="14" t="s">
        <v>360</v>
      </c>
      <c r="O8" s="149"/>
    </row>
    <row r="9" spans="1:15" x14ac:dyDescent="0.2">
      <c r="A9" s="149"/>
      <c r="B9" s="3" t="s">
        <v>259</v>
      </c>
      <c r="C9" s="4"/>
      <c r="D9" s="4" t="str">
        <f t="shared" si="0"/>
        <v>ral</v>
      </c>
      <c r="E9" s="4">
        <v>1</v>
      </c>
      <c r="F9" s="5" t="s">
        <v>262</v>
      </c>
      <c r="G9" s="4" t="str">
        <f t="shared" si="1"/>
        <v>17</v>
      </c>
      <c r="H9" s="4">
        <v>4</v>
      </c>
      <c r="I9" s="33" t="s">
        <v>735</v>
      </c>
      <c r="J9" s="6" t="s">
        <v>568</v>
      </c>
      <c r="K9" s="25">
        <v>11</v>
      </c>
      <c r="L9" s="149"/>
      <c r="M9" s="11">
        <v>3</v>
      </c>
      <c r="N9" s="14" t="s">
        <v>361</v>
      </c>
      <c r="O9" s="149"/>
    </row>
    <row r="10" spans="1:15" ht="17" thickBot="1" x14ac:dyDescent="0.25">
      <c r="A10" s="149"/>
      <c r="B10" s="19" t="s">
        <v>736</v>
      </c>
      <c r="C10" s="20"/>
      <c r="D10" s="20" t="str">
        <f t="shared" si="0"/>
        <v>rar</v>
      </c>
      <c r="E10" s="20">
        <v>1</v>
      </c>
      <c r="F10" s="21" t="s">
        <v>263</v>
      </c>
      <c r="G10" s="20" t="str">
        <f t="shared" si="1"/>
        <v>1F</v>
      </c>
      <c r="H10" s="20">
        <v>4</v>
      </c>
      <c r="I10" s="34" t="s">
        <v>735</v>
      </c>
      <c r="J10" s="22" t="s">
        <v>569</v>
      </c>
      <c r="K10" s="28">
        <v>11</v>
      </c>
      <c r="L10" s="149"/>
      <c r="M10" s="19">
        <v>9</v>
      </c>
      <c r="N10" s="22" t="s">
        <v>458</v>
      </c>
      <c r="O10" s="149"/>
    </row>
    <row r="11" spans="1:15" x14ac:dyDescent="0.2">
      <c r="A11" s="149"/>
      <c r="B11" s="15" t="s">
        <v>267</v>
      </c>
      <c r="C11" s="16"/>
      <c r="D11" s="16" t="str">
        <f t="shared" si="0"/>
        <v>daa</v>
      </c>
      <c r="E11" s="16">
        <v>1</v>
      </c>
      <c r="F11" s="17" t="s">
        <v>271</v>
      </c>
      <c r="G11" s="16" t="str">
        <f t="shared" si="1"/>
        <v>27</v>
      </c>
      <c r="H11" s="16">
        <v>4</v>
      </c>
      <c r="I11" s="32" t="s">
        <v>734</v>
      </c>
      <c r="J11" s="18" t="s">
        <v>572</v>
      </c>
      <c r="K11" s="24">
        <v>11</v>
      </c>
      <c r="L11" s="149"/>
      <c r="M11" s="15">
        <v>11</v>
      </c>
      <c r="N11" s="18" t="s">
        <v>296</v>
      </c>
      <c r="O11" s="149"/>
    </row>
    <row r="12" spans="1:15" x14ac:dyDescent="0.2">
      <c r="A12" s="149"/>
      <c r="B12" s="3" t="s">
        <v>264</v>
      </c>
      <c r="C12" s="4"/>
      <c r="D12" s="4" t="str">
        <f t="shared" si="0"/>
        <v>cma</v>
      </c>
      <c r="E12" s="4">
        <v>1</v>
      </c>
      <c r="F12" s="5" t="s">
        <v>268</v>
      </c>
      <c r="G12" s="4" t="str">
        <f t="shared" si="1"/>
        <v>2F</v>
      </c>
      <c r="H12" s="4">
        <v>4</v>
      </c>
      <c r="I12" s="33" t="s">
        <v>318</v>
      </c>
      <c r="J12" s="6" t="s">
        <v>573</v>
      </c>
      <c r="K12" s="25">
        <v>11</v>
      </c>
      <c r="L12" s="149"/>
      <c r="M12" s="3">
        <v>12</v>
      </c>
      <c r="N12" s="6" t="s">
        <v>313</v>
      </c>
      <c r="O12" s="149"/>
    </row>
    <row r="13" spans="1:15" x14ac:dyDescent="0.2">
      <c r="A13" s="149"/>
      <c r="B13" s="3" t="s">
        <v>265</v>
      </c>
      <c r="C13" s="4"/>
      <c r="D13" s="4" t="str">
        <f t="shared" si="0"/>
        <v>stc</v>
      </c>
      <c r="E13" s="4">
        <v>1</v>
      </c>
      <c r="F13" s="5" t="s">
        <v>269</v>
      </c>
      <c r="G13" s="4" t="str">
        <f t="shared" si="1"/>
        <v>37</v>
      </c>
      <c r="H13" s="4">
        <v>4</v>
      </c>
      <c r="I13" s="33" t="s">
        <v>735</v>
      </c>
      <c r="J13" s="6" t="s">
        <v>574</v>
      </c>
      <c r="K13" s="25">
        <v>11</v>
      </c>
      <c r="L13" s="149"/>
      <c r="M13" s="3">
        <v>13</v>
      </c>
      <c r="N13" s="6" t="s">
        <v>297</v>
      </c>
      <c r="O13" s="149"/>
    </row>
    <row r="14" spans="1:15" ht="17" thickBot="1" x14ac:dyDescent="0.25">
      <c r="A14" s="149"/>
      <c r="B14" s="7" t="s">
        <v>266</v>
      </c>
      <c r="C14" s="8"/>
      <c r="D14" s="8" t="str">
        <f t="shared" si="0"/>
        <v>cmc</v>
      </c>
      <c r="E14" s="8">
        <v>1</v>
      </c>
      <c r="F14" s="9" t="s">
        <v>270</v>
      </c>
      <c r="G14" s="8" t="str">
        <f t="shared" si="1"/>
        <v>3F</v>
      </c>
      <c r="H14" s="8">
        <v>4</v>
      </c>
      <c r="I14" s="35" t="s">
        <v>735</v>
      </c>
      <c r="J14" s="10" t="s">
        <v>575</v>
      </c>
      <c r="K14" s="26">
        <v>11</v>
      </c>
      <c r="L14" s="149"/>
      <c r="M14" s="3">
        <v>14</v>
      </c>
      <c r="N14" s="6" t="s">
        <v>299</v>
      </c>
      <c r="O14" s="149"/>
    </row>
    <row r="15" spans="1:15" ht="17" thickBot="1" x14ac:dyDescent="0.25">
      <c r="A15" s="149"/>
      <c r="B15" s="7" t="s">
        <v>279</v>
      </c>
      <c r="C15" s="8"/>
      <c r="D15" s="8" t="str">
        <f t="shared" ref="D15" si="2">B15</f>
        <v>hlt</v>
      </c>
      <c r="E15" s="8">
        <v>1</v>
      </c>
      <c r="F15" s="9" t="s">
        <v>282</v>
      </c>
      <c r="G15" s="8" t="str">
        <f t="shared" ref="G15" si="3">DEC2HEX(OCT2DEC(F15),2)</f>
        <v>76</v>
      </c>
      <c r="H15" s="8">
        <v>7</v>
      </c>
      <c r="I15" s="35" t="s">
        <v>318</v>
      </c>
      <c r="J15" s="10" t="s">
        <v>579</v>
      </c>
      <c r="K15" s="26">
        <v>11</v>
      </c>
      <c r="L15" s="149"/>
      <c r="M15" s="3">
        <v>15</v>
      </c>
      <c r="N15" s="6" t="s">
        <v>300</v>
      </c>
      <c r="O15" s="149"/>
    </row>
    <row r="16" spans="1:15" x14ac:dyDescent="0.2">
      <c r="A16" s="149"/>
      <c r="B16" s="15" t="s">
        <v>180</v>
      </c>
      <c r="C16" s="16"/>
      <c r="D16" s="16" t="str">
        <f t="shared" ref="D16:D30" si="4">B16</f>
        <v>ret</v>
      </c>
      <c r="E16" s="16">
        <v>1</v>
      </c>
      <c r="F16" s="17" t="s">
        <v>188</v>
      </c>
      <c r="G16" s="16" t="str">
        <f t="shared" ref="G16:G62" si="5">DEC2HEX(OCT2DEC(F16),2)</f>
        <v>C9</v>
      </c>
      <c r="H16" s="16">
        <v>10</v>
      </c>
      <c r="I16" s="32" t="s">
        <v>318</v>
      </c>
      <c r="J16" s="18" t="s">
        <v>571</v>
      </c>
      <c r="K16" s="24">
        <v>11</v>
      </c>
      <c r="L16" s="149"/>
      <c r="M16" s="19">
        <v>16</v>
      </c>
      <c r="N16" s="22" t="s">
        <v>298</v>
      </c>
      <c r="O16" s="149"/>
    </row>
    <row r="17" spans="1:15" ht="17" thickBot="1" x14ac:dyDescent="0.25">
      <c r="A17" s="149"/>
      <c r="B17" s="3" t="s">
        <v>292</v>
      </c>
      <c r="C17" s="4"/>
      <c r="D17" s="4" t="str">
        <f t="shared" si="4"/>
        <v>rnz</v>
      </c>
      <c r="E17" s="4">
        <v>1</v>
      </c>
      <c r="F17" s="5" t="s">
        <v>192</v>
      </c>
      <c r="G17" s="4" t="str">
        <f t="shared" si="5"/>
        <v>C0</v>
      </c>
      <c r="H17" s="4">
        <v>5.1100000000000003</v>
      </c>
      <c r="I17" s="33" t="s">
        <v>318</v>
      </c>
      <c r="J17" s="6" t="s">
        <v>562</v>
      </c>
      <c r="K17" s="25">
        <v>11</v>
      </c>
      <c r="L17" s="149"/>
      <c r="M17" s="7">
        <v>17</v>
      </c>
      <c r="N17" s="10" t="s">
        <v>331</v>
      </c>
      <c r="O17" s="149"/>
    </row>
    <row r="18" spans="1:15" x14ac:dyDescent="0.2">
      <c r="A18" s="149"/>
      <c r="B18" s="3" t="s">
        <v>183</v>
      </c>
      <c r="C18" s="4"/>
      <c r="D18" s="4" t="str">
        <f t="shared" si="4"/>
        <v>rz</v>
      </c>
      <c r="E18" s="4">
        <v>1</v>
      </c>
      <c r="F18" s="5" t="s">
        <v>712</v>
      </c>
      <c r="G18" s="4" t="str">
        <f t="shared" si="5"/>
        <v>C8</v>
      </c>
      <c r="H18" s="4">
        <v>5.1100000000000003</v>
      </c>
      <c r="I18" s="33" t="s">
        <v>318</v>
      </c>
      <c r="J18" s="6" t="s">
        <v>563</v>
      </c>
      <c r="K18" s="25">
        <v>11</v>
      </c>
      <c r="L18" s="149"/>
      <c r="M18" s="151"/>
      <c r="N18" s="149"/>
      <c r="O18" s="149"/>
    </row>
    <row r="19" spans="1:15" x14ac:dyDescent="0.2">
      <c r="A19" s="149"/>
      <c r="B19" s="3" t="s">
        <v>182</v>
      </c>
      <c r="C19" s="4"/>
      <c r="D19" s="4" t="str">
        <f t="shared" si="4"/>
        <v>rnc</v>
      </c>
      <c r="E19" s="4">
        <v>1</v>
      </c>
      <c r="F19" s="5" t="s">
        <v>191</v>
      </c>
      <c r="G19" s="4" t="str">
        <f t="shared" si="5"/>
        <v>D0</v>
      </c>
      <c r="H19" s="4">
        <v>5.1100000000000003</v>
      </c>
      <c r="I19" s="33" t="s">
        <v>318</v>
      </c>
      <c r="J19" s="6" t="s">
        <v>565</v>
      </c>
      <c r="K19" s="25">
        <v>11</v>
      </c>
      <c r="L19" s="149"/>
      <c r="M19" s="151"/>
      <c r="N19" s="149"/>
      <c r="O19" s="149"/>
    </row>
    <row r="20" spans="1:15" x14ac:dyDescent="0.2">
      <c r="A20" s="149"/>
      <c r="B20" s="3" t="s">
        <v>181</v>
      </c>
      <c r="C20" s="4"/>
      <c r="D20" s="4" t="str">
        <f t="shared" si="4"/>
        <v>rc</v>
      </c>
      <c r="E20" s="4">
        <v>1</v>
      </c>
      <c r="F20" s="5" t="s">
        <v>189</v>
      </c>
      <c r="G20" s="4" t="str">
        <f t="shared" si="5"/>
        <v>D8</v>
      </c>
      <c r="H20" s="4">
        <v>5.1100000000000003</v>
      </c>
      <c r="I20" s="33" t="s">
        <v>318</v>
      </c>
      <c r="J20" s="6" t="s">
        <v>564</v>
      </c>
      <c r="K20" s="25">
        <v>11</v>
      </c>
      <c r="L20" s="149"/>
      <c r="M20" s="151"/>
      <c r="N20" s="149"/>
      <c r="O20" s="149"/>
    </row>
    <row r="21" spans="1:15" x14ac:dyDescent="0.2">
      <c r="A21" s="149"/>
      <c r="B21" s="3" t="s">
        <v>187</v>
      </c>
      <c r="C21" s="4"/>
      <c r="D21" s="4" t="str">
        <f t="shared" si="4"/>
        <v>rpo</v>
      </c>
      <c r="E21" s="4">
        <v>1</v>
      </c>
      <c r="F21" s="5" t="s">
        <v>190</v>
      </c>
      <c r="G21" s="4" t="str">
        <f t="shared" si="5"/>
        <v>E0</v>
      </c>
      <c r="H21" s="4">
        <v>5.1100000000000003</v>
      </c>
      <c r="I21" s="33" t="s">
        <v>318</v>
      </c>
      <c r="J21" s="6" t="s">
        <v>707</v>
      </c>
      <c r="K21" s="25">
        <v>11</v>
      </c>
      <c r="L21" s="149"/>
      <c r="M21" s="151"/>
      <c r="N21" s="149"/>
      <c r="O21" s="149"/>
    </row>
    <row r="22" spans="1:15" x14ac:dyDescent="0.2">
      <c r="A22" s="149"/>
      <c r="B22" s="3" t="s">
        <v>186</v>
      </c>
      <c r="C22" s="4"/>
      <c r="D22" s="4" t="str">
        <f t="shared" si="4"/>
        <v>rpe</v>
      </c>
      <c r="E22" s="4">
        <v>1</v>
      </c>
      <c r="F22" s="5" t="s">
        <v>195</v>
      </c>
      <c r="G22" s="4" t="str">
        <f t="shared" si="5"/>
        <v>E8</v>
      </c>
      <c r="H22" s="4">
        <v>5.1100000000000003</v>
      </c>
      <c r="I22" s="33" t="s">
        <v>318</v>
      </c>
      <c r="J22" s="6" t="s">
        <v>706</v>
      </c>
      <c r="K22" s="25">
        <v>11</v>
      </c>
      <c r="L22" s="149"/>
      <c r="M22" s="151"/>
      <c r="N22" s="149"/>
      <c r="O22" s="149"/>
    </row>
    <row r="23" spans="1:15" x14ac:dyDescent="0.2">
      <c r="A23" s="149"/>
      <c r="B23" s="3" t="s">
        <v>184</v>
      </c>
      <c r="C23" s="4"/>
      <c r="D23" s="4" t="str">
        <f t="shared" si="4"/>
        <v>rp</v>
      </c>
      <c r="E23" s="4">
        <v>1</v>
      </c>
      <c r="F23" s="5" t="s">
        <v>193</v>
      </c>
      <c r="G23" s="4" t="str">
        <f t="shared" si="5"/>
        <v>F0</v>
      </c>
      <c r="H23" s="4">
        <v>5.1100000000000003</v>
      </c>
      <c r="I23" s="33" t="s">
        <v>318</v>
      </c>
      <c r="J23" s="6" t="s">
        <v>705</v>
      </c>
      <c r="K23" s="25">
        <v>11</v>
      </c>
      <c r="L23" s="149"/>
      <c r="M23" s="151"/>
      <c r="N23" s="149"/>
      <c r="O23" s="149"/>
    </row>
    <row r="24" spans="1:15" ht="17" thickBot="1" x14ac:dyDescent="0.25">
      <c r="A24" s="149"/>
      <c r="B24" s="7" t="s">
        <v>185</v>
      </c>
      <c r="C24" s="8"/>
      <c r="D24" s="8" t="str">
        <f t="shared" si="4"/>
        <v>rm</v>
      </c>
      <c r="E24" s="8">
        <v>1</v>
      </c>
      <c r="F24" s="9" t="s">
        <v>194</v>
      </c>
      <c r="G24" s="8" t="str">
        <f t="shared" si="5"/>
        <v>F8</v>
      </c>
      <c r="H24" s="8">
        <v>5.1100000000000003</v>
      </c>
      <c r="I24" s="35" t="s">
        <v>318</v>
      </c>
      <c r="J24" s="10" t="s">
        <v>704</v>
      </c>
      <c r="K24" s="26">
        <v>11</v>
      </c>
      <c r="L24" s="149"/>
      <c r="M24" s="151"/>
      <c r="N24" s="149"/>
      <c r="O24" s="149"/>
    </row>
    <row r="25" spans="1:15" x14ac:dyDescent="0.2">
      <c r="A25" s="149"/>
      <c r="B25" s="15" t="s">
        <v>118</v>
      </c>
      <c r="C25" s="16"/>
      <c r="D25" s="16" t="str">
        <f t="shared" si="4"/>
        <v>xchg</v>
      </c>
      <c r="E25" s="16">
        <v>1</v>
      </c>
      <c r="F25" s="17" t="s">
        <v>120</v>
      </c>
      <c r="G25" s="16" t="str">
        <f t="shared" si="5"/>
        <v>EB</v>
      </c>
      <c r="H25" s="16">
        <v>4</v>
      </c>
      <c r="I25" s="32" t="s">
        <v>318</v>
      </c>
      <c r="J25" s="18" t="s">
        <v>119</v>
      </c>
      <c r="K25" s="24">
        <v>11</v>
      </c>
      <c r="L25" s="149"/>
      <c r="M25" s="151"/>
      <c r="N25" s="149"/>
      <c r="O25" s="149"/>
    </row>
    <row r="26" spans="1:15" x14ac:dyDescent="0.2">
      <c r="A26" s="149"/>
      <c r="B26" s="3" t="s">
        <v>137</v>
      </c>
      <c r="C26" s="4"/>
      <c r="D26" s="4" t="str">
        <f t="shared" si="4"/>
        <v>xthl</v>
      </c>
      <c r="E26" s="4">
        <v>1</v>
      </c>
      <c r="F26" s="5" t="s">
        <v>139</v>
      </c>
      <c r="G26" s="4" t="str">
        <f t="shared" si="5"/>
        <v>E3</v>
      </c>
      <c r="H26" s="4">
        <v>18</v>
      </c>
      <c r="I26" s="33" t="s">
        <v>318</v>
      </c>
      <c r="J26" s="6" t="s">
        <v>489</v>
      </c>
      <c r="K26" s="25">
        <v>11</v>
      </c>
      <c r="L26" s="149"/>
      <c r="M26" s="151"/>
      <c r="N26" s="149"/>
      <c r="O26" s="149"/>
    </row>
    <row r="27" spans="1:15" x14ac:dyDescent="0.2">
      <c r="A27" s="149"/>
      <c r="B27" s="3" t="s">
        <v>140</v>
      </c>
      <c r="C27" s="4"/>
      <c r="D27" s="4" t="str">
        <f t="shared" si="4"/>
        <v>sphl</v>
      </c>
      <c r="E27" s="4">
        <v>1</v>
      </c>
      <c r="F27" s="5" t="s">
        <v>141</v>
      </c>
      <c r="G27" s="4" t="str">
        <f t="shared" si="5"/>
        <v>F9</v>
      </c>
      <c r="H27" s="4">
        <v>5</v>
      </c>
      <c r="I27" s="33" t="s">
        <v>318</v>
      </c>
      <c r="J27" s="6" t="s">
        <v>490</v>
      </c>
      <c r="K27" s="25">
        <v>11</v>
      </c>
      <c r="L27" s="149"/>
      <c r="M27" s="151"/>
      <c r="N27" s="149"/>
      <c r="O27" s="149"/>
    </row>
    <row r="28" spans="1:15" ht="17" thickBot="1" x14ac:dyDescent="0.25">
      <c r="A28" s="149"/>
      <c r="B28" s="19" t="s">
        <v>152</v>
      </c>
      <c r="C28" s="20"/>
      <c r="D28" s="20" t="str">
        <f t="shared" si="4"/>
        <v>pchl</v>
      </c>
      <c r="E28" s="20">
        <v>1</v>
      </c>
      <c r="F28" s="21" t="s">
        <v>161</v>
      </c>
      <c r="G28" s="20" t="str">
        <f t="shared" si="5"/>
        <v>E9</v>
      </c>
      <c r="H28" s="20">
        <v>5</v>
      </c>
      <c r="I28" s="34" t="s">
        <v>318</v>
      </c>
      <c r="J28" s="22" t="s">
        <v>570</v>
      </c>
      <c r="K28" s="28">
        <v>11</v>
      </c>
      <c r="L28" s="149"/>
      <c r="M28" s="151"/>
      <c r="N28" s="149"/>
      <c r="O28" s="149"/>
    </row>
    <row r="29" spans="1:15" x14ac:dyDescent="0.2">
      <c r="A29" s="149"/>
      <c r="B29" s="15" t="s">
        <v>277</v>
      </c>
      <c r="C29" s="16"/>
      <c r="D29" s="16" t="str">
        <f t="shared" si="4"/>
        <v>di</v>
      </c>
      <c r="E29" s="16">
        <v>1</v>
      </c>
      <c r="F29" s="17" t="s">
        <v>138</v>
      </c>
      <c r="G29" s="16" t="str">
        <f t="shared" si="5"/>
        <v>F3</v>
      </c>
      <c r="H29" s="16">
        <v>4</v>
      </c>
      <c r="I29" s="32" t="s">
        <v>318</v>
      </c>
      <c r="J29" s="18" t="s">
        <v>577</v>
      </c>
      <c r="K29" s="24">
        <v>11</v>
      </c>
      <c r="L29" s="149"/>
      <c r="M29" s="151"/>
      <c r="N29" s="149"/>
      <c r="O29" s="149"/>
    </row>
    <row r="30" spans="1:15" ht="17" thickBot="1" x14ac:dyDescent="0.25">
      <c r="A30" s="149"/>
      <c r="B30" s="7" t="s">
        <v>276</v>
      </c>
      <c r="C30" s="8"/>
      <c r="D30" s="8" t="str">
        <f t="shared" si="4"/>
        <v>ei</v>
      </c>
      <c r="E30" s="8">
        <v>1</v>
      </c>
      <c r="F30" s="9" t="s">
        <v>280</v>
      </c>
      <c r="G30" s="8" t="str">
        <f t="shared" si="5"/>
        <v>FB</v>
      </c>
      <c r="H30" s="8">
        <v>4</v>
      </c>
      <c r="I30" s="35" t="s">
        <v>318</v>
      </c>
      <c r="J30" s="10" t="s">
        <v>576</v>
      </c>
      <c r="K30" s="26">
        <v>11</v>
      </c>
      <c r="L30" s="149"/>
      <c r="M30" s="151"/>
      <c r="N30" s="149"/>
      <c r="O30" s="149"/>
    </row>
    <row r="31" spans="1:15" x14ac:dyDescent="0.2">
      <c r="A31" s="149"/>
      <c r="B31" s="15" t="s">
        <v>108</v>
      </c>
      <c r="C31" s="16" t="s">
        <v>97</v>
      </c>
      <c r="D31" s="16" t="str">
        <f t="shared" ref="D31:D62" si="6">CONCATENATE(B31," ",C31)</f>
        <v>stax b</v>
      </c>
      <c r="E31" s="16">
        <v>1</v>
      </c>
      <c r="F31" s="17" t="s">
        <v>109</v>
      </c>
      <c r="G31" s="16" t="str">
        <f t="shared" si="5"/>
        <v>02</v>
      </c>
      <c r="H31" s="16">
        <v>7</v>
      </c>
      <c r="I31" s="32" t="s">
        <v>318</v>
      </c>
      <c r="J31" s="18" t="s">
        <v>547</v>
      </c>
      <c r="K31" s="24">
        <v>12</v>
      </c>
      <c r="L31" s="149"/>
      <c r="M31" s="151"/>
      <c r="N31" s="149"/>
      <c r="O31" s="149"/>
    </row>
    <row r="32" spans="1:15" x14ac:dyDescent="0.2">
      <c r="A32" s="149"/>
      <c r="B32" s="3" t="s">
        <v>111</v>
      </c>
      <c r="C32" s="4" t="s">
        <v>97</v>
      </c>
      <c r="D32" s="4" t="str">
        <f t="shared" si="6"/>
        <v>ldax b</v>
      </c>
      <c r="E32" s="4">
        <v>1</v>
      </c>
      <c r="F32" s="5" t="s">
        <v>112</v>
      </c>
      <c r="G32" s="4" t="str">
        <f t="shared" si="5"/>
        <v>0A</v>
      </c>
      <c r="H32" s="4">
        <v>7</v>
      </c>
      <c r="I32" s="33" t="s">
        <v>318</v>
      </c>
      <c r="J32" s="6" t="s">
        <v>549</v>
      </c>
      <c r="K32" s="25">
        <v>12</v>
      </c>
      <c r="L32" s="149"/>
      <c r="M32" s="151"/>
      <c r="N32" s="149"/>
      <c r="O32" s="149"/>
    </row>
    <row r="33" spans="1:15" x14ac:dyDescent="0.2">
      <c r="A33" s="149"/>
      <c r="B33" s="3" t="s">
        <v>108</v>
      </c>
      <c r="C33" s="4" t="s">
        <v>98</v>
      </c>
      <c r="D33" s="4" t="str">
        <f t="shared" si="6"/>
        <v>stax d</v>
      </c>
      <c r="E33" s="4">
        <v>1</v>
      </c>
      <c r="F33" s="5" t="s">
        <v>110</v>
      </c>
      <c r="G33" s="4" t="str">
        <f t="shared" si="5"/>
        <v>12</v>
      </c>
      <c r="H33" s="4">
        <v>7</v>
      </c>
      <c r="I33" s="33" t="s">
        <v>318</v>
      </c>
      <c r="J33" s="6" t="s">
        <v>548</v>
      </c>
      <c r="K33" s="25">
        <v>12</v>
      </c>
      <c r="L33" s="149"/>
      <c r="M33" s="151"/>
      <c r="N33" s="149"/>
      <c r="O33" s="149"/>
    </row>
    <row r="34" spans="1:15" ht="17" thickBot="1" x14ac:dyDescent="0.25">
      <c r="A34" s="149"/>
      <c r="B34" s="7" t="s">
        <v>111</v>
      </c>
      <c r="C34" s="8" t="s">
        <v>98</v>
      </c>
      <c r="D34" s="8" t="str">
        <f t="shared" si="6"/>
        <v>ldax d</v>
      </c>
      <c r="E34" s="8">
        <v>1</v>
      </c>
      <c r="F34" s="9" t="s">
        <v>113</v>
      </c>
      <c r="G34" s="8" t="str">
        <f t="shared" si="5"/>
        <v>1A</v>
      </c>
      <c r="H34" s="8">
        <v>7</v>
      </c>
      <c r="I34" s="35" t="s">
        <v>318</v>
      </c>
      <c r="J34" s="10" t="s">
        <v>550</v>
      </c>
      <c r="K34" s="26">
        <v>12</v>
      </c>
      <c r="L34" s="149"/>
      <c r="M34" s="151"/>
      <c r="N34" s="149"/>
      <c r="O34" s="149"/>
    </row>
    <row r="35" spans="1:15" x14ac:dyDescent="0.2">
      <c r="A35" s="149"/>
      <c r="B35" s="15" t="s">
        <v>218</v>
      </c>
      <c r="C35" s="16" t="s">
        <v>97</v>
      </c>
      <c r="D35" s="16" t="str">
        <f t="shared" si="6"/>
        <v>inx b</v>
      </c>
      <c r="E35" s="16">
        <v>1</v>
      </c>
      <c r="F35" s="17" t="s">
        <v>220</v>
      </c>
      <c r="G35" s="16" t="str">
        <f t="shared" si="5"/>
        <v>03</v>
      </c>
      <c r="H35" s="16">
        <v>5</v>
      </c>
      <c r="I35" s="32" t="s">
        <v>318</v>
      </c>
      <c r="J35" s="18" t="s">
        <v>616</v>
      </c>
      <c r="K35" s="24">
        <v>12</v>
      </c>
      <c r="L35" s="149"/>
      <c r="M35" s="151"/>
      <c r="N35" s="149"/>
      <c r="O35" s="149"/>
    </row>
    <row r="36" spans="1:15" x14ac:dyDescent="0.2">
      <c r="A36" s="149"/>
      <c r="B36" s="3" t="s">
        <v>218</v>
      </c>
      <c r="C36" s="4" t="s">
        <v>98</v>
      </c>
      <c r="D36" s="4" t="str">
        <f t="shared" si="6"/>
        <v>inx d</v>
      </c>
      <c r="E36" s="4">
        <v>1</v>
      </c>
      <c r="F36" s="5" t="s">
        <v>221</v>
      </c>
      <c r="G36" s="4" t="str">
        <f t="shared" si="5"/>
        <v>13</v>
      </c>
      <c r="H36" s="4">
        <v>5</v>
      </c>
      <c r="I36" s="33" t="s">
        <v>318</v>
      </c>
      <c r="J36" s="6" t="s">
        <v>617</v>
      </c>
      <c r="K36" s="25">
        <v>12</v>
      </c>
      <c r="L36" s="149"/>
      <c r="M36" s="151"/>
      <c r="N36" s="149"/>
      <c r="O36" s="149"/>
    </row>
    <row r="37" spans="1:15" x14ac:dyDescent="0.2">
      <c r="A37" s="149"/>
      <c r="B37" s="3" t="s">
        <v>218</v>
      </c>
      <c r="C37" s="4" t="s">
        <v>99</v>
      </c>
      <c r="D37" s="4" t="str">
        <f t="shared" si="6"/>
        <v>inx h</v>
      </c>
      <c r="E37" s="4">
        <v>1</v>
      </c>
      <c r="F37" s="5" t="s">
        <v>222</v>
      </c>
      <c r="G37" s="4" t="str">
        <f t="shared" si="5"/>
        <v>23</v>
      </c>
      <c r="H37" s="4">
        <v>5</v>
      </c>
      <c r="I37" s="33" t="s">
        <v>318</v>
      </c>
      <c r="J37" s="6" t="s">
        <v>618</v>
      </c>
      <c r="K37" s="25">
        <v>12</v>
      </c>
      <c r="L37" s="149"/>
      <c r="M37" s="151"/>
      <c r="N37" s="149"/>
      <c r="O37" s="149"/>
    </row>
    <row r="38" spans="1:15" ht="17" thickBot="1" x14ac:dyDescent="0.25">
      <c r="A38" s="149"/>
      <c r="B38" s="7" t="s">
        <v>218</v>
      </c>
      <c r="C38" s="8" t="s">
        <v>219</v>
      </c>
      <c r="D38" s="8" t="str">
        <f t="shared" si="6"/>
        <v>inx sp</v>
      </c>
      <c r="E38" s="8">
        <v>1</v>
      </c>
      <c r="F38" s="9" t="s">
        <v>223</v>
      </c>
      <c r="G38" s="8" t="str">
        <f t="shared" si="5"/>
        <v>33</v>
      </c>
      <c r="H38" s="8">
        <v>5</v>
      </c>
      <c r="I38" s="35" t="s">
        <v>318</v>
      </c>
      <c r="J38" s="10" t="s">
        <v>619</v>
      </c>
      <c r="K38" s="26">
        <v>12</v>
      </c>
      <c r="L38" s="149"/>
      <c r="M38" s="151"/>
      <c r="N38" s="149"/>
      <c r="O38" s="149"/>
    </row>
    <row r="39" spans="1:15" x14ac:dyDescent="0.2">
      <c r="A39" s="149"/>
      <c r="B39" s="15" t="s">
        <v>200</v>
      </c>
      <c r="C39" s="16" t="s">
        <v>97</v>
      </c>
      <c r="D39" s="16" t="str">
        <f t="shared" si="6"/>
        <v>inr b</v>
      </c>
      <c r="E39" s="16">
        <v>1</v>
      </c>
      <c r="F39" s="17" t="s">
        <v>201</v>
      </c>
      <c r="G39" s="16" t="str">
        <f t="shared" si="5"/>
        <v>04</v>
      </c>
      <c r="H39" s="16">
        <v>5</v>
      </c>
      <c r="I39" s="32" t="s">
        <v>733</v>
      </c>
      <c r="J39" s="18" t="s">
        <v>608</v>
      </c>
      <c r="K39" s="24">
        <v>12</v>
      </c>
      <c r="L39" s="149"/>
      <c r="M39" s="151"/>
      <c r="N39" s="149"/>
      <c r="O39" s="149"/>
    </row>
    <row r="40" spans="1:15" x14ac:dyDescent="0.2">
      <c r="A40" s="149"/>
      <c r="B40" s="3" t="s">
        <v>200</v>
      </c>
      <c r="C40" s="4" t="s">
        <v>196</v>
      </c>
      <c r="D40" s="4" t="str">
        <f t="shared" si="6"/>
        <v>inr c</v>
      </c>
      <c r="E40" s="4">
        <v>1</v>
      </c>
      <c r="F40" s="5" t="s">
        <v>202</v>
      </c>
      <c r="G40" s="4" t="str">
        <f t="shared" si="5"/>
        <v>0C</v>
      </c>
      <c r="H40" s="4">
        <v>5</v>
      </c>
      <c r="I40" s="33" t="s">
        <v>733</v>
      </c>
      <c r="J40" s="6" t="s">
        <v>609</v>
      </c>
      <c r="K40" s="25">
        <v>12</v>
      </c>
      <c r="L40" s="149"/>
      <c r="M40" s="151"/>
      <c r="N40" s="149"/>
      <c r="O40" s="149"/>
    </row>
    <row r="41" spans="1:15" x14ac:dyDescent="0.2">
      <c r="A41" s="149"/>
      <c r="B41" s="3" t="s">
        <v>200</v>
      </c>
      <c r="C41" s="4" t="s">
        <v>98</v>
      </c>
      <c r="D41" s="4" t="str">
        <f t="shared" si="6"/>
        <v>inr d</v>
      </c>
      <c r="E41" s="4">
        <v>1</v>
      </c>
      <c r="F41" s="5" t="s">
        <v>203</v>
      </c>
      <c r="G41" s="4" t="str">
        <f t="shared" si="5"/>
        <v>14</v>
      </c>
      <c r="H41" s="4">
        <v>5</v>
      </c>
      <c r="I41" s="33" t="s">
        <v>733</v>
      </c>
      <c r="J41" s="6" t="s">
        <v>610</v>
      </c>
      <c r="K41" s="25">
        <v>12</v>
      </c>
      <c r="L41" s="149"/>
      <c r="M41" s="151"/>
      <c r="N41" s="149"/>
      <c r="O41" s="149"/>
    </row>
    <row r="42" spans="1:15" x14ac:dyDescent="0.2">
      <c r="A42" s="149"/>
      <c r="B42" s="3" t="s">
        <v>200</v>
      </c>
      <c r="C42" s="4" t="s">
        <v>197</v>
      </c>
      <c r="D42" s="4" t="str">
        <f t="shared" si="6"/>
        <v>inr e</v>
      </c>
      <c r="E42" s="4">
        <v>1</v>
      </c>
      <c r="F42" s="5" t="s">
        <v>204</v>
      </c>
      <c r="G42" s="4" t="str">
        <f t="shared" si="5"/>
        <v>1C</v>
      </c>
      <c r="H42" s="4">
        <v>5</v>
      </c>
      <c r="I42" s="33" t="s">
        <v>733</v>
      </c>
      <c r="J42" s="6" t="s">
        <v>611</v>
      </c>
      <c r="K42" s="25">
        <v>12</v>
      </c>
      <c r="L42" s="149"/>
      <c r="M42" s="151"/>
      <c r="N42" s="149"/>
      <c r="O42" s="149"/>
    </row>
    <row r="43" spans="1:15" x14ac:dyDescent="0.2">
      <c r="A43" s="149"/>
      <c r="B43" s="3" t="s">
        <v>200</v>
      </c>
      <c r="C43" s="4" t="s">
        <v>99</v>
      </c>
      <c r="D43" s="4" t="str">
        <f t="shared" si="6"/>
        <v>inr h</v>
      </c>
      <c r="E43" s="4">
        <v>1</v>
      </c>
      <c r="F43" s="5" t="s">
        <v>205</v>
      </c>
      <c r="G43" s="4" t="str">
        <f t="shared" si="5"/>
        <v>24</v>
      </c>
      <c r="H43" s="4">
        <v>5</v>
      </c>
      <c r="I43" s="33" t="s">
        <v>733</v>
      </c>
      <c r="J43" s="6" t="s">
        <v>612</v>
      </c>
      <c r="K43" s="25">
        <v>12</v>
      </c>
      <c r="L43" s="149"/>
      <c r="M43" s="151"/>
      <c r="N43" s="149"/>
      <c r="O43" s="149"/>
    </row>
    <row r="44" spans="1:15" x14ac:dyDescent="0.2">
      <c r="A44" s="149"/>
      <c r="B44" s="3" t="s">
        <v>200</v>
      </c>
      <c r="C44" s="4" t="s">
        <v>198</v>
      </c>
      <c r="D44" s="4" t="str">
        <f t="shared" si="6"/>
        <v>inr l</v>
      </c>
      <c r="E44" s="4">
        <v>1</v>
      </c>
      <c r="F44" s="5" t="s">
        <v>206</v>
      </c>
      <c r="G44" s="4" t="str">
        <f t="shared" si="5"/>
        <v>2C</v>
      </c>
      <c r="H44" s="4">
        <v>5</v>
      </c>
      <c r="I44" s="33" t="s">
        <v>733</v>
      </c>
      <c r="J44" s="6" t="s">
        <v>613</v>
      </c>
      <c r="K44" s="25">
        <v>12</v>
      </c>
      <c r="L44" s="149"/>
      <c r="M44" s="151"/>
      <c r="N44" s="149"/>
      <c r="O44" s="149"/>
    </row>
    <row r="45" spans="1:15" x14ac:dyDescent="0.2">
      <c r="A45" s="149"/>
      <c r="B45" s="3" t="s">
        <v>200</v>
      </c>
      <c r="C45" s="4" t="s">
        <v>199</v>
      </c>
      <c r="D45" s="4" t="str">
        <f t="shared" si="6"/>
        <v>inr m</v>
      </c>
      <c r="E45" s="4">
        <v>1</v>
      </c>
      <c r="F45" s="5" t="s">
        <v>207</v>
      </c>
      <c r="G45" s="4" t="str">
        <f t="shared" si="5"/>
        <v>34</v>
      </c>
      <c r="H45" s="4">
        <v>10</v>
      </c>
      <c r="I45" s="33" t="s">
        <v>733</v>
      </c>
      <c r="J45" s="6" t="s">
        <v>614</v>
      </c>
      <c r="K45" s="25">
        <v>12</v>
      </c>
      <c r="L45" s="149"/>
      <c r="M45" s="151"/>
      <c r="N45" s="149"/>
      <c r="O45" s="149"/>
    </row>
    <row r="46" spans="1:15" ht="17" thickBot="1" x14ac:dyDescent="0.25">
      <c r="A46" s="149"/>
      <c r="B46" s="7" t="s">
        <v>200</v>
      </c>
      <c r="C46" s="8" t="s">
        <v>127</v>
      </c>
      <c r="D46" s="8" t="str">
        <f t="shared" si="6"/>
        <v>inr a</v>
      </c>
      <c r="E46" s="8">
        <v>1</v>
      </c>
      <c r="F46" s="9" t="s">
        <v>208</v>
      </c>
      <c r="G46" s="8" t="str">
        <f t="shared" si="5"/>
        <v>3C</v>
      </c>
      <c r="H46" s="8">
        <v>5</v>
      </c>
      <c r="I46" s="35" t="s">
        <v>733</v>
      </c>
      <c r="J46" s="10" t="s">
        <v>615</v>
      </c>
      <c r="K46" s="26">
        <v>12</v>
      </c>
      <c r="L46" s="149"/>
      <c r="M46" s="151"/>
      <c r="N46" s="149"/>
      <c r="O46" s="149"/>
    </row>
    <row r="47" spans="1:15" x14ac:dyDescent="0.2">
      <c r="A47" s="149"/>
      <c r="B47" s="15" t="s">
        <v>209</v>
      </c>
      <c r="C47" s="16" t="s">
        <v>97</v>
      </c>
      <c r="D47" s="16" t="str">
        <f t="shared" si="6"/>
        <v>dcr b</v>
      </c>
      <c r="E47" s="16">
        <v>1</v>
      </c>
      <c r="F47" s="17" t="s">
        <v>210</v>
      </c>
      <c r="G47" s="16" t="str">
        <f t="shared" si="5"/>
        <v>05</v>
      </c>
      <c r="H47" s="16">
        <v>5</v>
      </c>
      <c r="I47" s="32" t="s">
        <v>733</v>
      </c>
      <c r="J47" s="18" t="s">
        <v>620</v>
      </c>
      <c r="K47" s="24">
        <v>12</v>
      </c>
      <c r="L47" s="149"/>
      <c r="M47" s="151"/>
      <c r="N47" s="149"/>
      <c r="O47" s="149"/>
    </row>
    <row r="48" spans="1:15" x14ac:dyDescent="0.2">
      <c r="A48" s="149"/>
      <c r="B48" s="3" t="s">
        <v>209</v>
      </c>
      <c r="C48" s="4" t="s">
        <v>196</v>
      </c>
      <c r="D48" s="4" t="str">
        <f t="shared" si="6"/>
        <v>dcr c</v>
      </c>
      <c r="E48" s="4">
        <v>1</v>
      </c>
      <c r="F48" s="5" t="s">
        <v>211</v>
      </c>
      <c r="G48" s="4" t="str">
        <f t="shared" si="5"/>
        <v>0D</v>
      </c>
      <c r="H48" s="4">
        <v>5</v>
      </c>
      <c r="I48" s="33" t="s">
        <v>733</v>
      </c>
      <c r="J48" s="6" t="s">
        <v>621</v>
      </c>
      <c r="K48" s="25">
        <v>12</v>
      </c>
      <c r="L48" s="149"/>
      <c r="M48" s="151"/>
      <c r="N48" s="149"/>
      <c r="O48" s="149"/>
    </row>
    <row r="49" spans="1:15" x14ac:dyDescent="0.2">
      <c r="A49" s="149"/>
      <c r="B49" s="3" t="s">
        <v>209</v>
      </c>
      <c r="C49" s="4" t="s">
        <v>98</v>
      </c>
      <c r="D49" s="4" t="str">
        <f t="shared" si="6"/>
        <v>dcr d</v>
      </c>
      <c r="E49" s="4">
        <v>1</v>
      </c>
      <c r="F49" s="5" t="s">
        <v>212</v>
      </c>
      <c r="G49" s="4" t="str">
        <f t="shared" si="5"/>
        <v>15</v>
      </c>
      <c r="H49" s="4">
        <v>5</v>
      </c>
      <c r="I49" s="33" t="s">
        <v>733</v>
      </c>
      <c r="J49" s="6" t="s">
        <v>622</v>
      </c>
      <c r="K49" s="25">
        <v>12</v>
      </c>
      <c r="L49" s="149"/>
      <c r="M49" s="151"/>
      <c r="N49" s="149"/>
      <c r="O49" s="149"/>
    </row>
    <row r="50" spans="1:15" x14ac:dyDescent="0.2">
      <c r="A50" s="149"/>
      <c r="B50" s="3" t="s">
        <v>209</v>
      </c>
      <c r="C50" s="4" t="s">
        <v>197</v>
      </c>
      <c r="D50" s="4" t="str">
        <f t="shared" si="6"/>
        <v>dcr e</v>
      </c>
      <c r="E50" s="4">
        <v>1</v>
      </c>
      <c r="F50" s="5" t="s">
        <v>213</v>
      </c>
      <c r="G50" s="4" t="str">
        <f t="shared" si="5"/>
        <v>1D</v>
      </c>
      <c r="H50" s="4">
        <v>5</v>
      </c>
      <c r="I50" s="33" t="s">
        <v>733</v>
      </c>
      <c r="J50" s="6" t="s">
        <v>623</v>
      </c>
      <c r="K50" s="25">
        <v>12</v>
      </c>
      <c r="L50" s="149"/>
      <c r="M50" s="151"/>
      <c r="N50" s="149"/>
      <c r="O50" s="149"/>
    </row>
    <row r="51" spans="1:15" x14ac:dyDescent="0.2">
      <c r="A51" s="149"/>
      <c r="B51" s="3" t="s">
        <v>209</v>
      </c>
      <c r="C51" s="4" t="s">
        <v>99</v>
      </c>
      <c r="D51" s="4" t="str">
        <f t="shared" si="6"/>
        <v>dcr h</v>
      </c>
      <c r="E51" s="4">
        <v>1</v>
      </c>
      <c r="F51" s="5" t="s">
        <v>214</v>
      </c>
      <c r="G51" s="4" t="str">
        <f t="shared" si="5"/>
        <v>25</v>
      </c>
      <c r="H51" s="4">
        <v>5</v>
      </c>
      <c r="I51" s="33" t="s">
        <v>733</v>
      </c>
      <c r="J51" s="6" t="s">
        <v>624</v>
      </c>
      <c r="K51" s="25">
        <v>12</v>
      </c>
      <c r="L51" s="149"/>
      <c r="M51" s="151"/>
      <c r="N51" s="149"/>
      <c r="O51" s="149"/>
    </row>
    <row r="52" spans="1:15" x14ac:dyDescent="0.2">
      <c r="A52" s="149"/>
      <c r="B52" s="3" t="s">
        <v>209</v>
      </c>
      <c r="C52" s="4" t="s">
        <v>198</v>
      </c>
      <c r="D52" s="4" t="str">
        <f t="shared" si="6"/>
        <v>dcr l</v>
      </c>
      <c r="E52" s="4">
        <v>1</v>
      </c>
      <c r="F52" s="5" t="s">
        <v>215</v>
      </c>
      <c r="G52" s="4" t="str">
        <f t="shared" si="5"/>
        <v>2D</v>
      </c>
      <c r="H52" s="4">
        <v>5</v>
      </c>
      <c r="I52" s="33" t="s">
        <v>733</v>
      </c>
      <c r="J52" s="6" t="s">
        <v>625</v>
      </c>
      <c r="K52" s="25">
        <v>12</v>
      </c>
      <c r="L52" s="149"/>
      <c r="M52" s="151"/>
      <c r="N52" s="149"/>
      <c r="O52" s="149"/>
    </row>
    <row r="53" spans="1:15" x14ac:dyDescent="0.2">
      <c r="A53" s="149"/>
      <c r="B53" s="3" t="s">
        <v>209</v>
      </c>
      <c r="C53" s="4" t="s">
        <v>199</v>
      </c>
      <c r="D53" s="4" t="str">
        <f t="shared" si="6"/>
        <v>dcr m</v>
      </c>
      <c r="E53" s="4">
        <v>1</v>
      </c>
      <c r="F53" s="5" t="s">
        <v>216</v>
      </c>
      <c r="G53" s="4" t="str">
        <f t="shared" si="5"/>
        <v>35</v>
      </c>
      <c r="H53" s="4">
        <v>10</v>
      </c>
      <c r="I53" s="33" t="s">
        <v>733</v>
      </c>
      <c r="J53" s="6" t="s">
        <v>626</v>
      </c>
      <c r="K53" s="25">
        <v>12</v>
      </c>
      <c r="L53" s="149"/>
      <c r="M53" s="151"/>
      <c r="N53" s="149"/>
      <c r="O53" s="149"/>
    </row>
    <row r="54" spans="1:15" ht="17" thickBot="1" x14ac:dyDescent="0.25">
      <c r="A54" s="149"/>
      <c r="B54" s="7" t="s">
        <v>209</v>
      </c>
      <c r="C54" s="8" t="s">
        <v>127</v>
      </c>
      <c r="D54" s="8" t="str">
        <f t="shared" si="6"/>
        <v>dcr a</v>
      </c>
      <c r="E54" s="8">
        <v>1</v>
      </c>
      <c r="F54" s="9" t="s">
        <v>217</v>
      </c>
      <c r="G54" s="8" t="str">
        <f t="shared" si="5"/>
        <v>3D</v>
      </c>
      <c r="H54" s="8">
        <v>5</v>
      </c>
      <c r="I54" s="35" t="s">
        <v>733</v>
      </c>
      <c r="J54" s="10" t="s">
        <v>627</v>
      </c>
      <c r="K54" s="26">
        <v>12</v>
      </c>
      <c r="L54" s="149"/>
      <c r="M54" s="151"/>
      <c r="N54" s="149"/>
      <c r="O54" s="149"/>
    </row>
    <row r="55" spans="1:15" x14ac:dyDescent="0.2">
      <c r="A55" s="149"/>
      <c r="B55" s="11" t="s">
        <v>235</v>
      </c>
      <c r="C55" s="12" t="s">
        <v>97</v>
      </c>
      <c r="D55" s="12" t="str">
        <f t="shared" si="6"/>
        <v>dad b</v>
      </c>
      <c r="E55" s="12">
        <v>1</v>
      </c>
      <c r="F55" s="13" t="s">
        <v>236</v>
      </c>
      <c r="G55" s="12" t="str">
        <f t="shared" si="5"/>
        <v>09</v>
      </c>
      <c r="H55" s="12">
        <v>10</v>
      </c>
      <c r="I55" s="36" t="s">
        <v>735</v>
      </c>
      <c r="J55" s="14" t="s">
        <v>586</v>
      </c>
      <c r="K55" s="27">
        <v>12</v>
      </c>
      <c r="L55" s="149"/>
      <c r="M55" s="151"/>
      <c r="N55" s="149"/>
      <c r="O55" s="149"/>
    </row>
    <row r="56" spans="1:15" x14ac:dyDescent="0.2">
      <c r="A56" s="149"/>
      <c r="B56" s="3" t="s">
        <v>235</v>
      </c>
      <c r="C56" s="4" t="s">
        <v>98</v>
      </c>
      <c r="D56" s="4" t="str">
        <f t="shared" si="6"/>
        <v>dad d</v>
      </c>
      <c r="E56" s="4">
        <v>1</v>
      </c>
      <c r="F56" s="5" t="s">
        <v>237</v>
      </c>
      <c r="G56" s="4" t="str">
        <f t="shared" si="5"/>
        <v>19</v>
      </c>
      <c r="H56" s="4">
        <v>10</v>
      </c>
      <c r="I56" s="33" t="s">
        <v>735</v>
      </c>
      <c r="J56" s="6" t="s">
        <v>587</v>
      </c>
      <c r="K56" s="25">
        <v>12</v>
      </c>
      <c r="L56" s="149"/>
      <c r="M56" s="151"/>
      <c r="N56" s="149"/>
      <c r="O56" s="149"/>
    </row>
    <row r="57" spans="1:15" x14ac:dyDescent="0.2">
      <c r="A57" s="149"/>
      <c r="B57" s="3" t="s">
        <v>235</v>
      </c>
      <c r="C57" s="4" t="s">
        <v>99</v>
      </c>
      <c r="D57" s="4" t="str">
        <f t="shared" si="6"/>
        <v>dad h</v>
      </c>
      <c r="E57" s="4">
        <v>1</v>
      </c>
      <c r="F57" s="5" t="s">
        <v>238</v>
      </c>
      <c r="G57" s="4" t="str">
        <f t="shared" si="5"/>
        <v>29</v>
      </c>
      <c r="H57" s="4">
        <v>10</v>
      </c>
      <c r="I57" s="33" t="s">
        <v>735</v>
      </c>
      <c r="J57" s="6" t="s">
        <v>588</v>
      </c>
      <c r="K57" s="25">
        <v>12</v>
      </c>
      <c r="L57" s="149"/>
      <c r="M57" s="151"/>
      <c r="N57" s="149"/>
      <c r="O57" s="149"/>
    </row>
    <row r="58" spans="1:15" ht="17" thickBot="1" x14ac:dyDescent="0.25">
      <c r="A58" s="149"/>
      <c r="B58" s="19" t="s">
        <v>235</v>
      </c>
      <c r="C58" s="20" t="s">
        <v>219</v>
      </c>
      <c r="D58" s="20" t="str">
        <f t="shared" si="6"/>
        <v>dad sp</v>
      </c>
      <c r="E58" s="20">
        <v>1</v>
      </c>
      <c r="F58" s="21" t="s">
        <v>239</v>
      </c>
      <c r="G58" s="20" t="str">
        <f t="shared" si="5"/>
        <v>39</v>
      </c>
      <c r="H58" s="20">
        <v>10</v>
      </c>
      <c r="I58" s="34" t="s">
        <v>735</v>
      </c>
      <c r="J58" s="22" t="s">
        <v>589</v>
      </c>
      <c r="K58" s="28">
        <v>12</v>
      </c>
      <c r="L58" s="149"/>
      <c r="M58" s="151"/>
      <c r="N58" s="149"/>
      <c r="O58" s="149"/>
    </row>
    <row r="59" spans="1:15" x14ac:dyDescent="0.2">
      <c r="A59" s="149"/>
      <c r="B59" s="15" t="s">
        <v>224</v>
      </c>
      <c r="C59" s="16" t="s">
        <v>97</v>
      </c>
      <c r="D59" s="16" t="str">
        <f t="shared" si="6"/>
        <v>dcx b</v>
      </c>
      <c r="E59" s="16">
        <v>1</v>
      </c>
      <c r="F59" s="17" t="s">
        <v>225</v>
      </c>
      <c r="G59" s="16" t="str">
        <f t="shared" si="5"/>
        <v>0B</v>
      </c>
      <c r="H59" s="16">
        <v>5</v>
      </c>
      <c r="I59" s="32" t="s">
        <v>318</v>
      </c>
      <c r="J59" s="18" t="s">
        <v>628</v>
      </c>
      <c r="K59" s="24">
        <v>12</v>
      </c>
      <c r="L59" s="149"/>
      <c r="M59" s="151"/>
      <c r="N59" s="149"/>
      <c r="O59" s="149"/>
    </row>
    <row r="60" spans="1:15" x14ac:dyDescent="0.2">
      <c r="A60" s="149"/>
      <c r="B60" s="3" t="s">
        <v>224</v>
      </c>
      <c r="C60" s="4" t="s">
        <v>98</v>
      </c>
      <c r="D60" s="4" t="str">
        <f t="shared" si="6"/>
        <v>dcx d</v>
      </c>
      <c r="E60" s="4">
        <v>1</v>
      </c>
      <c r="F60" s="5" t="s">
        <v>226</v>
      </c>
      <c r="G60" s="4" t="str">
        <f t="shared" si="5"/>
        <v>1B</v>
      </c>
      <c r="H60" s="4">
        <v>5</v>
      </c>
      <c r="I60" s="33" t="s">
        <v>318</v>
      </c>
      <c r="J60" s="6" t="s">
        <v>629</v>
      </c>
      <c r="K60" s="25">
        <v>12</v>
      </c>
      <c r="L60" s="149"/>
      <c r="M60" s="151"/>
      <c r="N60" s="149"/>
      <c r="O60" s="149"/>
    </row>
    <row r="61" spans="1:15" x14ac:dyDescent="0.2">
      <c r="A61" s="149"/>
      <c r="B61" s="3" t="s">
        <v>224</v>
      </c>
      <c r="C61" s="4" t="s">
        <v>99</v>
      </c>
      <c r="D61" s="4" t="str">
        <f t="shared" si="6"/>
        <v>dcx h</v>
      </c>
      <c r="E61" s="4">
        <v>1</v>
      </c>
      <c r="F61" s="5" t="s">
        <v>227</v>
      </c>
      <c r="G61" s="4" t="str">
        <f t="shared" si="5"/>
        <v>2B</v>
      </c>
      <c r="H61" s="4">
        <v>5</v>
      </c>
      <c r="I61" s="33" t="s">
        <v>318</v>
      </c>
      <c r="J61" s="6" t="s">
        <v>630</v>
      </c>
      <c r="K61" s="25">
        <v>12</v>
      </c>
      <c r="L61" s="149"/>
      <c r="M61" s="151"/>
      <c r="N61" s="149"/>
      <c r="O61" s="149"/>
    </row>
    <row r="62" spans="1:15" ht="17" thickBot="1" x14ac:dyDescent="0.25">
      <c r="A62" s="149"/>
      <c r="B62" s="7" t="s">
        <v>224</v>
      </c>
      <c r="C62" s="8" t="s">
        <v>219</v>
      </c>
      <c r="D62" s="8" t="str">
        <f t="shared" si="6"/>
        <v>dcx sp</v>
      </c>
      <c r="E62" s="8">
        <v>1</v>
      </c>
      <c r="F62" s="9" t="s">
        <v>228</v>
      </c>
      <c r="G62" s="8" t="str">
        <f t="shared" si="5"/>
        <v>3B</v>
      </c>
      <c r="H62" s="8">
        <v>5</v>
      </c>
      <c r="I62" s="35" t="s">
        <v>318</v>
      </c>
      <c r="J62" s="10" t="s">
        <v>631</v>
      </c>
      <c r="K62" s="26">
        <v>12</v>
      </c>
      <c r="L62" s="149"/>
      <c r="M62" s="151"/>
      <c r="N62" s="149"/>
      <c r="O62" s="149"/>
    </row>
    <row r="63" spans="1:15" x14ac:dyDescent="0.2">
      <c r="A63" s="149"/>
      <c r="B63" s="15" t="s">
        <v>7</v>
      </c>
      <c r="C63" s="16" t="s">
        <v>6</v>
      </c>
      <c r="D63" s="16" t="str">
        <f t="shared" ref="D63:D94" si="7">CONCATENATE(B63," ",C63)</f>
        <v>mov b,b</v>
      </c>
      <c r="E63" s="16">
        <v>1</v>
      </c>
      <c r="F63" s="17" t="s">
        <v>381</v>
      </c>
      <c r="G63" s="16" t="str">
        <f t="shared" ref="G63:G94" si="8">DEC2HEX(OCT2DEC(F63),2)</f>
        <v>40</v>
      </c>
      <c r="H63" s="16">
        <v>5</v>
      </c>
      <c r="I63" s="32" t="s">
        <v>318</v>
      </c>
      <c r="J63" s="18" t="s">
        <v>725</v>
      </c>
      <c r="K63" s="24">
        <v>12</v>
      </c>
      <c r="L63" s="149"/>
      <c r="M63" s="151"/>
      <c r="N63" s="149"/>
      <c r="O63" s="149"/>
    </row>
    <row r="64" spans="1:15" x14ac:dyDescent="0.2">
      <c r="A64" s="149"/>
      <c r="B64" s="3" t="s">
        <v>7</v>
      </c>
      <c r="C64" s="4" t="s">
        <v>8</v>
      </c>
      <c r="D64" s="4" t="str">
        <f t="shared" si="7"/>
        <v>mov b,c</v>
      </c>
      <c r="E64" s="4">
        <v>1</v>
      </c>
      <c r="F64" s="5" t="s">
        <v>382</v>
      </c>
      <c r="G64" s="4" t="str">
        <f t="shared" si="8"/>
        <v>41</v>
      </c>
      <c r="H64" s="4">
        <v>5</v>
      </c>
      <c r="I64" s="33" t="s">
        <v>318</v>
      </c>
      <c r="J64" s="6" t="s">
        <v>498</v>
      </c>
      <c r="K64" s="25">
        <v>12</v>
      </c>
      <c r="L64" s="149"/>
      <c r="M64" s="151"/>
      <c r="N64" s="149"/>
      <c r="O64" s="149"/>
    </row>
    <row r="65" spans="1:15" x14ac:dyDescent="0.2">
      <c r="A65" s="149"/>
      <c r="B65" s="3" t="s">
        <v>7</v>
      </c>
      <c r="C65" s="4" t="s">
        <v>9</v>
      </c>
      <c r="D65" s="4" t="str">
        <f t="shared" si="7"/>
        <v>mov b,d</v>
      </c>
      <c r="E65" s="4">
        <v>1</v>
      </c>
      <c r="F65" s="5" t="s">
        <v>383</v>
      </c>
      <c r="G65" s="4" t="str">
        <f t="shared" si="8"/>
        <v>42</v>
      </c>
      <c r="H65" s="4">
        <v>5</v>
      </c>
      <c r="I65" s="33" t="s">
        <v>318</v>
      </c>
      <c r="J65" s="6" t="s">
        <v>505</v>
      </c>
      <c r="K65" s="25">
        <v>12</v>
      </c>
      <c r="L65" s="149"/>
      <c r="M65" s="151"/>
      <c r="N65" s="149"/>
      <c r="O65" s="149"/>
    </row>
    <row r="66" spans="1:15" x14ac:dyDescent="0.2">
      <c r="A66" s="149"/>
      <c r="B66" s="3" t="s">
        <v>7</v>
      </c>
      <c r="C66" s="4" t="s">
        <v>10</v>
      </c>
      <c r="D66" s="4" t="str">
        <f t="shared" si="7"/>
        <v>mov b,e</v>
      </c>
      <c r="E66" s="4">
        <v>1</v>
      </c>
      <c r="F66" s="5" t="s">
        <v>384</v>
      </c>
      <c r="G66" s="4" t="str">
        <f t="shared" si="8"/>
        <v>43</v>
      </c>
      <c r="H66" s="4">
        <v>5</v>
      </c>
      <c r="I66" s="33" t="s">
        <v>318</v>
      </c>
      <c r="J66" s="6" t="s">
        <v>512</v>
      </c>
      <c r="K66" s="25">
        <v>12</v>
      </c>
      <c r="L66" s="149"/>
      <c r="M66" s="151"/>
      <c r="N66" s="149"/>
      <c r="O66" s="149"/>
    </row>
    <row r="67" spans="1:15" x14ac:dyDescent="0.2">
      <c r="A67" s="149"/>
      <c r="B67" s="3" t="s">
        <v>7</v>
      </c>
      <c r="C67" s="4" t="s">
        <v>11</v>
      </c>
      <c r="D67" s="4" t="str">
        <f t="shared" si="7"/>
        <v>mov b,h</v>
      </c>
      <c r="E67" s="4">
        <v>1</v>
      </c>
      <c r="F67" s="5" t="s">
        <v>385</v>
      </c>
      <c r="G67" s="4" t="str">
        <f t="shared" si="8"/>
        <v>44</v>
      </c>
      <c r="H67" s="4">
        <v>5</v>
      </c>
      <c r="I67" s="33" t="s">
        <v>318</v>
      </c>
      <c r="J67" s="6" t="s">
        <v>519</v>
      </c>
      <c r="K67" s="25">
        <v>12</v>
      </c>
      <c r="L67" s="149"/>
      <c r="M67" s="151"/>
      <c r="N67" s="149"/>
      <c r="O67" s="149"/>
    </row>
    <row r="68" spans="1:15" x14ac:dyDescent="0.2">
      <c r="A68" s="149"/>
      <c r="B68" s="3" t="s">
        <v>7</v>
      </c>
      <c r="C68" s="4" t="s">
        <v>35</v>
      </c>
      <c r="D68" s="4" t="str">
        <f t="shared" si="7"/>
        <v>mov b,l</v>
      </c>
      <c r="E68" s="4">
        <v>1</v>
      </c>
      <c r="F68" s="5" t="s">
        <v>386</v>
      </c>
      <c r="G68" s="4" t="str">
        <f t="shared" si="8"/>
        <v>45</v>
      </c>
      <c r="H68" s="4">
        <v>5</v>
      </c>
      <c r="I68" s="33" t="s">
        <v>318</v>
      </c>
      <c r="J68" s="6" t="s">
        <v>526</v>
      </c>
      <c r="K68" s="25">
        <v>12</v>
      </c>
      <c r="L68" s="149"/>
      <c r="M68" s="151"/>
      <c r="N68" s="149"/>
      <c r="O68" s="149"/>
    </row>
    <row r="69" spans="1:15" x14ac:dyDescent="0.2">
      <c r="A69" s="149"/>
      <c r="B69" s="3" t="s">
        <v>7</v>
      </c>
      <c r="C69" s="4" t="s">
        <v>12</v>
      </c>
      <c r="D69" s="4" t="str">
        <f t="shared" si="7"/>
        <v>mov b,m</v>
      </c>
      <c r="E69" s="4">
        <v>1</v>
      </c>
      <c r="F69" s="5" t="s">
        <v>387</v>
      </c>
      <c r="G69" s="4" t="str">
        <f t="shared" si="8"/>
        <v>46</v>
      </c>
      <c r="H69" s="4">
        <v>7</v>
      </c>
      <c r="I69" s="33" t="s">
        <v>318</v>
      </c>
      <c r="J69" s="6" t="s">
        <v>533</v>
      </c>
      <c r="K69" s="25">
        <v>12</v>
      </c>
      <c r="L69" s="149"/>
      <c r="M69" s="151"/>
      <c r="N69" s="149"/>
      <c r="O69" s="149"/>
    </row>
    <row r="70" spans="1:15" x14ac:dyDescent="0.2">
      <c r="A70" s="149"/>
      <c r="B70" s="3" t="s">
        <v>7</v>
      </c>
      <c r="C70" s="4" t="s">
        <v>13</v>
      </c>
      <c r="D70" s="4" t="str">
        <f t="shared" si="7"/>
        <v>mov b,a</v>
      </c>
      <c r="E70" s="4">
        <v>1</v>
      </c>
      <c r="F70" s="5" t="s">
        <v>388</v>
      </c>
      <c r="G70" s="4" t="str">
        <f t="shared" si="8"/>
        <v>47</v>
      </c>
      <c r="H70" s="4">
        <v>5</v>
      </c>
      <c r="I70" s="33" t="s">
        <v>318</v>
      </c>
      <c r="J70" s="6" t="s">
        <v>540</v>
      </c>
      <c r="K70" s="25">
        <v>12</v>
      </c>
      <c r="L70" s="149"/>
      <c r="M70" s="151"/>
      <c r="N70" s="149"/>
      <c r="O70" s="149"/>
    </row>
    <row r="71" spans="1:15" x14ac:dyDescent="0.2">
      <c r="A71" s="149"/>
      <c r="B71" s="3" t="s">
        <v>7</v>
      </c>
      <c r="C71" s="4" t="s">
        <v>14</v>
      </c>
      <c r="D71" s="4" t="str">
        <f t="shared" si="7"/>
        <v>mov c,b</v>
      </c>
      <c r="E71" s="4">
        <v>1</v>
      </c>
      <c r="F71" s="5" t="s">
        <v>389</v>
      </c>
      <c r="G71" s="4" t="str">
        <f t="shared" si="8"/>
        <v>48</v>
      </c>
      <c r="H71" s="4">
        <v>5</v>
      </c>
      <c r="I71" s="33" t="s">
        <v>318</v>
      </c>
      <c r="J71" s="6" t="s">
        <v>491</v>
      </c>
      <c r="K71" s="25">
        <v>12</v>
      </c>
      <c r="L71" s="149"/>
      <c r="M71" s="151"/>
      <c r="N71" s="149"/>
      <c r="O71" s="149"/>
    </row>
    <row r="72" spans="1:15" x14ac:dyDescent="0.2">
      <c r="A72" s="149"/>
      <c r="B72" s="3" t="s">
        <v>7</v>
      </c>
      <c r="C72" s="4" t="s">
        <v>15</v>
      </c>
      <c r="D72" s="4" t="str">
        <f t="shared" si="7"/>
        <v>mov c,c</v>
      </c>
      <c r="E72" s="4">
        <v>1</v>
      </c>
      <c r="F72" s="5" t="s">
        <v>390</v>
      </c>
      <c r="G72" s="4" t="str">
        <f t="shared" si="8"/>
        <v>49</v>
      </c>
      <c r="H72" s="4">
        <v>5</v>
      </c>
      <c r="I72" s="33" t="s">
        <v>318</v>
      </c>
      <c r="J72" s="6" t="s">
        <v>726</v>
      </c>
      <c r="K72" s="25">
        <v>12</v>
      </c>
      <c r="L72" s="149"/>
      <c r="M72" s="151"/>
      <c r="N72" s="149"/>
      <c r="O72" s="149"/>
    </row>
    <row r="73" spans="1:15" x14ac:dyDescent="0.2">
      <c r="A73" s="149"/>
      <c r="B73" s="3" t="s">
        <v>7</v>
      </c>
      <c r="C73" s="4" t="s">
        <v>16</v>
      </c>
      <c r="D73" s="4" t="str">
        <f t="shared" si="7"/>
        <v>mov c,d</v>
      </c>
      <c r="E73" s="4">
        <v>1</v>
      </c>
      <c r="F73" s="5" t="s">
        <v>391</v>
      </c>
      <c r="G73" s="4" t="str">
        <f t="shared" si="8"/>
        <v>4A</v>
      </c>
      <c r="H73" s="4">
        <v>5</v>
      </c>
      <c r="I73" s="33" t="s">
        <v>318</v>
      </c>
      <c r="J73" s="6" t="s">
        <v>506</v>
      </c>
      <c r="K73" s="25">
        <v>12</v>
      </c>
      <c r="L73" s="149"/>
      <c r="M73" s="151"/>
      <c r="N73" s="149"/>
      <c r="O73" s="149"/>
    </row>
    <row r="74" spans="1:15" x14ac:dyDescent="0.2">
      <c r="A74" s="149"/>
      <c r="B74" s="3" t="s">
        <v>7</v>
      </c>
      <c r="C74" s="4" t="s">
        <v>17</v>
      </c>
      <c r="D74" s="4" t="str">
        <f t="shared" si="7"/>
        <v>mov c,e</v>
      </c>
      <c r="E74" s="4">
        <v>1</v>
      </c>
      <c r="F74" s="5" t="s">
        <v>392</v>
      </c>
      <c r="G74" s="4" t="str">
        <f t="shared" si="8"/>
        <v>4B</v>
      </c>
      <c r="H74" s="4">
        <v>5</v>
      </c>
      <c r="I74" s="33" t="s">
        <v>318</v>
      </c>
      <c r="J74" s="6" t="s">
        <v>513</v>
      </c>
      <c r="K74" s="25">
        <v>12</v>
      </c>
      <c r="L74" s="149"/>
      <c r="M74" s="151"/>
      <c r="N74" s="149"/>
      <c r="O74" s="149"/>
    </row>
    <row r="75" spans="1:15" x14ac:dyDescent="0.2">
      <c r="A75" s="149"/>
      <c r="B75" s="3" t="s">
        <v>7</v>
      </c>
      <c r="C75" s="4" t="s">
        <v>18</v>
      </c>
      <c r="D75" s="4" t="str">
        <f t="shared" si="7"/>
        <v>mov c,h</v>
      </c>
      <c r="E75" s="4">
        <v>1</v>
      </c>
      <c r="F75" s="5" t="s">
        <v>393</v>
      </c>
      <c r="G75" s="4" t="str">
        <f t="shared" si="8"/>
        <v>4C</v>
      </c>
      <c r="H75" s="4">
        <v>5</v>
      </c>
      <c r="I75" s="33" t="s">
        <v>318</v>
      </c>
      <c r="J75" s="6" t="s">
        <v>520</v>
      </c>
      <c r="K75" s="25">
        <v>12</v>
      </c>
      <c r="L75" s="149"/>
      <c r="M75" s="151"/>
      <c r="N75" s="149"/>
      <c r="O75" s="149"/>
    </row>
    <row r="76" spans="1:15" x14ac:dyDescent="0.2">
      <c r="A76" s="149"/>
      <c r="B76" s="3" t="s">
        <v>7</v>
      </c>
      <c r="C76" s="4" t="s">
        <v>36</v>
      </c>
      <c r="D76" s="4" t="str">
        <f t="shared" si="7"/>
        <v>mov c,l</v>
      </c>
      <c r="E76" s="4">
        <v>1</v>
      </c>
      <c r="F76" s="5" t="s">
        <v>394</v>
      </c>
      <c r="G76" s="4" t="str">
        <f t="shared" si="8"/>
        <v>4D</v>
      </c>
      <c r="H76" s="4">
        <v>5</v>
      </c>
      <c r="I76" s="33" t="s">
        <v>318</v>
      </c>
      <c r="J76" s="6" t="s">
        <v>527</v>
      </c>
      <c r="K76" s="25">
        <v>12</v>
      </c>
      <c r="L76" s="149"/>
      <c r="M76" s="151"/>
      <c r="N76" s="149"/>
      <c r="O76" s="149"/>
    </row>
    <row r="77" spans="1:15" x14ac:dyDescent="0.2">
      <c r="A77" s="149"/>
      <c r="B77" s="3" t="s">
        <v>7</v>
      </c>
      <c r="C77" s="4" t="s">
        <v>19</v>
      </c>
      <c r="D77" s="4" t="str">
        <f t="shared" si="7"/>
        <v>mov c,m</v>
      </c>
      <c r="E77" s="4">
        <v>1</v>
      </c>
      <c r="F77" s="5" t="s">
        <v>395</v>
      </c>
      <c r="G77" s="4" t="str">
        <f t="shared" si="8"/>
        <v>4E</v>
      </c>
      <c r="H77" s="4">
        <v>7</v>
      </c>
      <c r="I77" s="33" t="s">
        <v>318</v>
      </c>
      <c r="J77" s="6" t="s">
        <v>534</v>
      </c>
      <c r="K77" s="25">
        <v>12</v>
      </c>
      <c r="L77" s="149"/>
      <c r="M77" s="151"/>
      <c r="N77" s="149"/>
      <c r="O77" s="149"/>
    </row>
    <row r="78" spans="1:15" x14ac:dyDescent="0.2">
      <c r="A78" s="149"/>
      <c r="B78" s="3" t="s">
        <v>7</v>
      </c>
      <c r="C78" s="4" t="s">
        <v>20</v>
      </c>
      <c r="D78" s="4" t="str">
        <f t="shared" si="7"/>
        <v>mov c,a</v>
      </c>
      <c r="E78" s="4">
        <v>1</v>
      </c>
      <c r="F78" s="5" t="s">
        <v>396</v>
      </c>
      <c r="G78" s="4" t="str">
        <f t="shared" si="8"/>
        <v>4F</v>
      </c>
      <c r="H78" s="4">
        <v>5</v>
      </c>
      <c r="I78" s="33" t="s">
        <v>318</v>
      </c>
      <c r="J78" s="6" t="s">
        <v>541</v>
      </c>
      <c r="K78" s="25">
        <v>12</v>
      </c>
      <c r="L78" s="149"/>
      <c r="M78" s="151"/>
      <c r="N78" s="149"/>
      <c r="O78" s="149"/>
    </row>
    <row r="79" spans="1:15" x14ac:dyDescent="0.2">
      <c r="A79" s="149"/>
      <c r="B79" s="3" t="s">
        <v>7</v>
      </c>
      <c r="C79" s="4" t="s">
        <v>21</v>
      </c>
      <c r="D79" s="4" t="str">
        <f t="shared" si="7"/>
        <v>mov d,b</v>
      </c>
      <c r="E79" s="4">
        <v>1</v>
      </c>
      <c r="F79" s="5" t="s">
        <v>397</v>
      </c>
      <c r="G79" s="4" t="str">
        <f t="shared" si="8"/>
        <v>50</v>
      </c>
      <c r="H79" s="4">
        <v>5</v>
      </c>
      <c r="I79" s="33" t="s">
        <v>318</v>
      </c>
      <c r="J79" s="6" t="s">
        <v>492</v>
      </c>
      <c r="K79" s="25">
        <v>12</v>
      </c>
      <c r="L79" s="149"/>
      <c r="M79" s="151"/>
      <c r="N79" s="149"/>
      <c r="O79" s="149"/>
    </row>
    <row r="80" spans="1:15" x14ac:dyDescent="0.2">
      <c r="A80" s="149"/>
      <c r="B80" s="3" t="s">
        <v>7</v>
      </c>
      <c r="C80" s="4" t="s">
        <v>22</v>
      </c>
      <c r="D80" s="4" t="str">
        <f t="shared" si="7"/>
        <v>mov d,c</v>
      </c>
      <c r="E80" s="4">
        <v>1</v>
      </c>
      <c r="F80" s="5" t="s">
        <v>398</v>
      </c>
      <c r="G80" s="4" t="str">
        <f t="shared" si="8"/>
        <v>51</v>
      </c>
      <c r="H80" s="4">
        <v>5</v>
      </c>
      <c r="I80" s="33" t="s">
        <v>318</v>
      </c>
      <c r="J80" s="6" t="s">
        <v>499</v>
      </c>
      <c r="K80" s="25">
        <v>12</v>
      </c>
      <c r="L80" s="149"/>
      <c r="M80" s="151"/>
      <c r="N80" s="149"/>
      <c r="O80" s="149"/>
    </row>
    <row r="81" spans="1:15" x14ac:dyDescent="0.2">
      <c r="A81" s="149"/>
      <c r="B81" s="3" t="s">
        <v>7</v>
      </c>
      <c r="C81" s="4" t="s">
        <v>23</v>
      </c>
      <c r="D81" s="4" t="str">
        <f t="shared" si="7"/>
        <v>mov d,d</v>
      </c>
      <c r="E81" s="4">
        <v>1</v>
      </c>
      <c r="F81" s="5" t="s">
        <v>399</v>
      </c>
      <c r="G81" s="4" t="str">
        <f t="shared" si="8"/>
        <v>52</v>
      </c>
      <c r="H81" s="4">
        <v>5</v>
      </c>
      <c r="I81" s="33" t="s">
        <v>318</v>
      </c>
      <c r="J81" s="6" t="s">
        <v>727</v>
      </c>
      <c r="K81" s="25">
        <v>12</v>
      </c>
      <c r="L81" s="149"/>
      <c r="M81" s="151"/>
      <c r="N81" s="149"/>
      <c r="O81" s="149"/>
    </row>
    <row r="82" spans="1:15" x14ac:dyDescent="0.2">
      <c r="A82" s="149"/>
      <c r="B82" s="3" t="s">
        <v>7</v>
      </c>
      <c r="C82" s="4" t="s">
        <v>24</v>
      </c>
      <c r="D82" s="4" t="str">
        <f t="shared" si="7"/>
        <v>mov d,e</v>
      </c>
      <c r="E82" s="4">
        <v>1</v>
      </c>
      <c r="F82" s="5" t="s">
        <v>400</v>
      </c>
      <c r="G82" s="4" t="str">
        <f t="shared" si="8"/>
        <v>53</v>
      </c>
      <c r="H82" s="4">
        <v>5</v>
      </c>
      <c r="I82" s="33" t="s">
        <v>318</v>
      </c>
      <c r="J82" s="6" t="s">
        <v>514</v>
      </c>
      <c r="K82" s="25">
        <v>12</v>
      </c>
      <c r="L82" s="149"/>
      <c r="M82" s="151"/>
      <c r="N82" s="149"/>
      <c r="O82" s="149"/>
    </row>
    <row r="83" spans="1:15" x14ac:dyDescent="0.2">
      <c r="A83" s="149"/>
      <c r="B83" s="3" t="s">
        <v>7</v>
      </c>
      <c r="C83" s="4" t="s">
        <v>25</v>
      </c>
      <c r="D83" s="4" t="str">
        <f t="shared" si="7"/>
        <v>mov d,h</v>
      </c>
      <c r="E83" s="4">
        <v>1</v>
      </c>
      <c r="F83" s="5" t="s">
        <v>345</v>
      </c>
      <c r="G83" s="4" t="str">
        <f t="shared" si="8"/>
        <v>54</v>
      </c>
      <c r="H83" s="4">
        <v>5</v>
      </c>
      <c r="I83" s="33" t="s">
        <v>318</v>
      </c>
      <c r="J83" s="6" t="s">
        <v>521</v>
      </c>
      <c r="K83" s="25">
        <v>12</v>
      </c>
      <c r="L83" s="149"/>
      <c r="M83" s="151"/>
      <c r="N83" s="149"/>
      <c r="O83" s="149"/>
    </row>
    <row r="84" spans="1:15" x14ac:dyDescent="0.2">
      <c r="A84" s="149"/>
      <c r="B84" s="3" t="s">
        <v>7</v>
      </c>
      <c r="C84" s="4" t="s">
        <v>37</v>
      </c>
      <c r="D84" s="4" t="str">
        <f t="shared" si="7"/>
        <v>mov d,l</v>
      </c>
      <c r="E84" s="4">
        <v>1</v>
      </c>
      <c r="F84" s="5" t="s">
        <v>401</v>
      </c>
      <c r="G84" s="4" t="str">
        <f t="shared" si="8"/>
        <v>55</v>
      </c>
      <c r="H84" s="4">
        <v>5</v>
      </c>
      <c r="I84" s="33" t="s">
        <v>318</v>
      </c>
      <c r="J84" s="6" t="s">
        <v>528</v>
      </c>
      <c r="K84" s="25">
        <v>12</v>
      </c>
      <c r="L84" s="149"/>
      <c r="M84" s="151"/>
      <c r="N84" s="149"/>
      <c r="O84" s="149"/>
    </row>
    <row r="85" spans="1:15" x14ac:dyDescent="0.2">
      <c r="A85" s="149"/>
      <c r="B85" s="3" t="s">
        <v>7</v>
      </c>
      <c r="C85" s="4" t="s">
        <v>26</v>
      </c>
      <c r="D85" s="4" t="str">
        <f t="shared" si="7"/>
        <v>mov d,m</v>
      </c>
      <c r="E85" s="4">
        <v>1</v>
      </c>
      <c r="F85" s="5" t="s">
        <v>402</v>
      </c>
      <c r="G85" s="4" t="str">
        <f t="shared" si="8"/>
        <v>56</v>
      </c>
      <c r="H85" s="4">
        <v>7</v>
      </c>
      <c r="I85" s="33" t="s">
        <v>318</v>
      </c>
      <c r="J85" s="6" t="s">
        <v>535</v>
      </c>
      <c r="K85" s="25">
        <v>12</v>
      </c>
      <c r="L85" s="149"/>
      <c r="M85" s="151"/>
      <c r="N85" s="149"/>
      <c r="O85" s="149"/>
    </row>
    <row r="86" spans="1:15" x14ac:dyDescent="0.2">
      <c r="A86" s="149"/>
      <c r="B86" s="3" t="s">
        <v>7</v>
      </c>
      <c r="C86" s="4" t="s">
        <v>27</v>
      </c>
      <c r="D86" s="4" t="str">
        <f t="shared" si="7"/>
        <v>mov d,a</v>
      </c>
      <c r="E86" s="4">
        <v>1</v>
      </c>
      <c r="F86" s="5" t="s">
        <v>403</v>
      </c>
      <c r="G86" s="4" t="str">
        <f t="shared" si="8"/>
        <v>57</v>
      </c>
      <c r="H86" s="4">
        <v>5</v>
      </c>
      <c r="I86" s="33" t="s">
        <v>318</v>
      </c>
      <c r="J86" s="6" t="s">
        <v>542</v>
      </c>
      <c r="K86" s="25">
        <v>12</v>
      </c>
      <c r="L86" s="149"/>
      <c r="M86" s="151"/>
      <c r="N86" s="149"/>
      <c r="O86" s="149"/>
    </row>
    <row r="87" spans="1:15" x14ac:dyDescent="0.2">
      <c r="A87" s="149"/>
      <c r="B87" s="3" t="s">
        <v>7</v>
      </c>
      <c r="C87" s="4" t="s">
        <v>28</v>
      </c>
      <c r="D87" s="4" t="str">
        <f t="shared" si="7"/>
        <v>mov e,b</v>
      </c>
      <c r="E87" s="4">
        <v>1</v>
      </c>
      <c r="F87" s="5" t="s">
        <v>404</v>
      </c>
      <c r="G87" s="4" t="str">
        <f t="shared" si="8"/>
        <v>58</v>
      </c>
      <c r="H87" s="4">
        <v>5</v>
      </c>
      <c r="I87" s="33" t="s">
        <v>318</v>
      </c>
      <c r="J87" s="6" t="s">
        <v>493</v>
      </c>
      <c r="K87" s="25">
        <v>12</v>
      </c>
      <c r="L87" s="149"/>
      <c r="M87" s="151"/>
      <c r="N87" s="149"/>
      <c r="O87" s="149"/>
    </row>
    <row r="88" spans="1:15" x14ac:dyDescent="0.2">
      <c r="A88" s="149"/>
      <c r="B88" s="3" t="s">
        <v>7</v>
      </c>
      <c r="C88" s="4" t="s">
        <v>29</v>
      </c>
      <c r="D88" s="4" t="str">
        <f t="shared" si="7"/>
        <v>mov e,c</v>
      </c>
      <c r="E88" s="4">
        <v>1</v>
      </c>
      <c r="F88" s="5" t="s">
        <v>405</v>
      </c>
      <c r="G88" s="4" t="str">
        <f t="shared" si="8"/>
        <v>59</v>
      </c>
      <c r="H88" s="4">
        <v>5</v>
      </c>
      <c r="I88" s="33" t="s">
        <v>318</v>
      </c>
      <c r="J88" s="6" t="s">
        <v>500</v>
      </c>
      <c r="K88" s="25">
        <v>12</v>
      </c>
      <c r="L88" s="149"/>
      <c r="M88" s="151"/>
      <c r="N88" s="149"/>
      <c r="O88" s="149"/>
    </row>
    <row r="89" spans="1:15" x14ac:dyDescent="0.2">
      <c r="A89" s="149"/>
      <c r="B89" s="3" t="s">
        <v>7</v>
      </c>
      <c r="C89" s="4" t="s">
        <v>30</v>
      </c>
      <c r="D89" s="4" t="str">
        <f t="shared" si="7"/>
        <v>mov e,d</v>
      </c>
      <c r="E89" s="4">
        <v>1</v>
      </c>
      <c r="F89" s="5" t="s">
        <v>406</v>
      </c>
      <c r="G89" s="4" t="str">
        <f t="shared" si="8"/>
        <v>5A</v>
      </c>
      <c r="H89" s="4">
        <v>5</v>
      </c>
      <c r="I89" s="33" t="s">
        <v>318</v>
      </c>
      <c r="J89" s="6" t="s">
        <v>507</v>
      </c>
      <c r="K89" s="25">
        <v>12</v>
      </c>
      <c r="L89" s="149"/>
      <c r="M89" s="151"/>
      <c r="N89" s="149"/>
      <c r="O89" s="149"/>
    </row>
    <row r="90" spans="1:15" x14ac:dyDescent="0.2">
      <c r="A90" s="149"/>
      <c r="B90" s="3" t="s">
        <v>7</v>
      </c>
      <c r="C90" s="4" t="s">
        <v>31</v>
      </c>
      <c r="D90" s="4" t="str">
        <f t="shared" si="7"/>
        <v>mov e,e</v>
      </c>
      <c r="E90" s="4">
        <v>1</v>
      </c>
      <c r="F90" s="5" t="s">
        <v>407</v>
      </c>
      <c r="G90" s="4" t="str">
        <f t="shared" si="8"/>
        <v>5B</v>
      </c>
      <c r="H90" s="4">
        <v>5</v>
      </c>
      <c r="I90" s="33" t="s">
        <v>318</v>
      </c>
      <c r="J90" s="6" t="s">
        <v>728</v>
      </c>
      <c r="K90" s="25">
        <v>12</v>
      </c>
      <c r="L90" s="149"/>
      <c r="M90" s="151"/>
      <c r="N90" s="149"/>
      <c r="O90" s="149"/>
    </row>
    <row r="91" spans="1:15" x14ac:dyDescent="0.2">
      <c r="A91" s="149"/>
      <c r="B91" s="3" t="s">
        <v>7</v>
      </c>
      <c r="C91" s="4" t="s">
        <v>32</v>
      </c>
      <c r="D91" s="4" t="str">
        <f t="shared" si="7"/>
        <v>mov e,h</v>
      </c>
      <c r="E91" s="4">
        <v>1</v>
      </c>
      <c r="F91" s="5" t="s">
        <v>408</v>
      </c>
      <c r="G91" s="4" t="str">
        <f t="shared" si="8"/>
        <v>5C</v>
      </c>
      <c r="H91" s="4">
        <v>5</v>
      </c>
      <c r="I91" s="33" t="s">
        <v>318</v>
      </c>
      <c r="J91" s="6" t="s">
        <v>522</v>
      </c>
      <c r="K91" s="25">
        <v>12</v>
      </c>
      <c r="L91" s="149"/>
      <c r="M91" s="151"/>
      <c r="N91" s="149"/>
      <c r="O91" s="149"/>
    </row>
    <row r="92" spans="1:15" x14ac:dyDescent="0.2">
      <c r="A92" s="149"/>
      <c r="B92" s="3" t="s">
        <v>7</v>
      </c>
      <c r="C92" s="4" t="s">
        <v>38</v>
      </c>
      <c r="D92" s="4" t="str">
        <f t="shared" si="7"/>
        <v>mov e,l</v>
      </c>
      <c r="E92" s="4">
        <v>1</v>
      </c>
      <c r="F92" s="5" t="s">
        <v>409</v>
      </c>
      <c r="G92" s="4" t="str">
        <f t="shared" si="8"/>
        <v>5D</v>
      </c>
      <c r="H92" s="4">
        <v>5</v>
      </c>
      <c r="I92" s="33" t="s">
        <v>318</v>
      </c>
      <c r="J92" s="6" t="s">
        <v>529</v>
      </c>
      <c r="K92" s="25">
        <v>12</v>
      </c>
      <c r="L92" s="149"/>
      <c r="M92" s="151"/>
      <c r="N92" s="149"/>
      <c r="O92" s="149"/>
    </row>
    <row r="93" spans="1:15" x14ac:dyDescent="0.2">
      <c r="A93" s="149"/>
      <c r="B93" s="3" t="s">
        <v>7</v>
      </c>
      <c r="C93" s="4" t="s">
        <v>33</v>
      </c>
      <c r="D93" s="4" t="str">
        <f t="shared" si="7"/>
        <v>mov e,m</v>
      </c>
      <c r="E93" s="4">
        <v>1</v>
      </c>
      <c r="F93" s="5" t="s">
        <v>410</v>
      </c>
      <c r="G93" s="4" t="str">
        <f t="shared" si="8"/>
        <v>5E</v>
      </c>
      <c r="H93" s="4">
        <v>7</v>
      </c>
      <c r="I93" s="33" t="s">
        <v>318</v>
      </c>
      <c r="J93" s="6" t="s">
        <v>536</v>
      </c>
      <c r="K93" s="25">
        <v>12</v>
      </c>
      <c r="L93" s="149"/>
      <c r="M93" s="151"/>
      <c r="N93" s="149"/>
      <c r="O93" s="149"/>
    </row>
    <row r="94" spans="1:15" x14ac:dyDescent="0.2">
      <c r="A94" s="149"/>
      <c r="B94" s="3" t="s">
        <v>7</v>
      </c>
      <c r="C94" s="4" t="s">
        <v>34</v>
      </c>
      <c r="D94" s="4" t="str">
        <f t="shared" si="7"/>
        <v>mov e,a</v>
      </c>
      <c r="E94" s="4">
        <v>1</v>
      </c>
      <c r="F94" s="5" t="s">
        <v>411</v>
      </c>
      <c r="G94" s="4" t="str">
        <f t="shared" si="8"/>
        <v>5F</v>
      </c>
      <c r="H94" s="4">
        <v>5</v>
      </c>
      <c r="I94" s="33" t="s">
        <v>318</v>
      </c>
      <c r="J94" s="6" t="s">
        <v>543</v>
      </c>
      <c r="K94" s="25">
        <v>12</v>
      </c>
      <c r="L94" s="149"/>
      <c r="M94" s="151"/>
      <c r="N94" s="149"/>
      <c r="O94" s="149"/>
    </row>
    <row r="95" spans="1:15" x14ac:dyDescent="0.2">
      <c r="A95" s="149"/>
      <c r="B95" s="3" t="s">
        <v>7</v>
      </c>
      <c r="C95" s="4" t="s">
        <v>39</v>
      </c>
      <c r="D95" s="4" t="str">
        <f t="shared" ref="D95:D126" si="9">CONCATENATE(B95," ",C95)</f>
        <v>mov h,b</v>
      </c>
      <c r="E95" s="4">
        <v>1</v>
      </c>
      <c r="F95" s="5" t="s">
        <v>412</v>
      </c>
      <c r="G95" s="4" t="str">
        <f t="shared" ref="G95:G126" si="10">DEC2HEX(OCT2DEC(F95),2)</f>
        <v>60</v>
      </c>
      <c r="H95" s="4">
        <v>5</v>
      </c>
      <c r="I95" s="33" t="s">
        <v>318</v>
      </c>
      <c r="J95" s="6" t="s">
        <v>494</v>
      </c>
      <c r="K95" s="25">
        <v>12</v>
      </c>
      <c r="L95" s="149"/>
      <c r="M95" s="151"/>
      <c r="N95" s="149"/>
      <c r="O95" s="149"/>
    </row>
    <row r="96" spans="1:15" x14ac:dyDescent="0.2">
      <c r="A96" s="149"/>
      <c r="B96" s="3" t="s">
        <v>7</v>
      </c>
      <c r="C96" s="4" t="s">
        <v>40</v>
      </c>
      <c r="D96" s="4" t="str">
        <f t="shared" si="9"/>
        <v>mov h,c</v>
      </c>
      <c r="E96" s="4">
        <v>1</v>
      </c>
      <c r="F96" s="5" t="s">
        <v>413</v>
      </c>
      <c r="G96" s="4" t="str">
        <f t="shared" si="10"/>
        <v>61</v>
      </c>
      <c r="H96" s="4">
        <v>5</v>
      </c>
      <c r="I96" s="33" t="s">
        <v>318</v>
      </c>
      <c r="J96" s="6" t="s">
        <v>501</v>
      </c>
      <c r="K96" s="25">
        <v>12</v>
      </c>
      <c r="L96" s="149"/>
      <c r="M96" s="151"/>
      <c r="N96" s="149"/>
      <c r="O96" s="149"/>
    </row>
    <row r="97" spans="1:15" x14ac:dyDescent="0.2">
      <c r="A97" s="149"/>
      <c r="B97" s="3" t="s">
        <v>7</v>
      </c>
      <c r="C97" s="4" t="s">
        <v>41</v>
      </c>
      <c r="D97" s="4" t="str">
        <f t="shared" si="9"/>
        <v>mov h,d</v>
      </c>
      <c r="E97" s="4">
        <v>1</v>
      </c>
      <c r="F97" s="5" t="s">
        <v>414</v>
      </c>
      <c r="G97" s="4" t="str">
        <f t="shared" si="10"/>
        <v>62</v>
      </c>
      <c r="H97" s="4">
        <v>5</v>
      </c>
      <c r="I97" s="33" t="s">
        <v>318</v>
      </c>
      <c r="J97" s="6" t="s">
        <v>508</v>
      </c>
      <c r="K97" s="25">
        <v>12</v>
      </c>
      <c r="L97" s="149"/>
      <c r="M97" s="151"/>
      <c r="N97" s="149"/>
      <c r="O97" s="149"/>
    </row>
    <row r="98" spans="1:15" x14ac:dyDescent="0.2">
      <c r="A98" s="149"/>
      <c r="B98" s="3" t="s">
        <v>7</v>
      </c>
      <c r="C98" s="4" t="s">
        <v>42</v>
      </c>
      <c r="D98" s="4" t="str">
        <f t="shared" si="9"/>
        <v>mov h,e</v>
      </c>
      <c r="E98" s="4">
        <v>1</v>
      </c>
      <c r="F98" s="5" t="s">
        <v>415</v>
      </c>
      <c r="G98" s="4" t="str">
        <f t="shared" si="10"/>
        <v>63</v>
      </c>
      <c r="H98" s="4">
        <v>5</v>
      </c>
      <c r="I98" s="33" t="s">
        <v>318</v>
      </c>
      <c r="J98" s="6" t="s">
        <v>515</v>
      </c>
      <c r="K98" s="25">
        <v>12</v>
      </c>
      <c r="L98" s="149"/>
      <c r="M98" s="151"/>
      <c r="N98" s="149"/>
      <c r="O98" s="149"/>
    </row>
    <row r="99" spans="1:15" x14ac:dyDescent="0.2">
      <c r="A99" s="149"/>
      <c r="B99" s="3" t="s">
        <v>7</v>
      </c>
      <c r="C99" s="4" t="s">
        <v>43</v>
      </c>
      <c r="D99" s="4" t="str">
        <f t="shared" si="9"/>
        <v>mov h,h</v>
      </c>
      <c r="E99" s="4">
        <v>1</v>
      </c>
      <c r="F99" s="5" t="s">
        <v>416</v>
      </c>
      <c r="G99" s="4" t="str">
        <f t="shared" si="10"/>
        <v>64</v>
      </c>
      <c r="H99" s="4">
        <v>5</v>
      </c>
      <c r="I99" s="33" t="s">
        <v>318</v>
      </c>
      <c r="J99" s="6" t="s">
        <v>729</v>
      </c>
      <c r="K99" s="25">
        <v>12</v>
      </c>
      <c r="L99" s="149"/>
      <c r="M99" s="151"/>
      <c r="N99" s="149"/>
      <c r="O99" s="149"/>
    </row>
    <row r="100" spans="1:15" x14ac:dyDescent="0.2">
      <c r="A100" s="149"/>
      <c r="B100" s="3" t="s">
        <v>7</v>
      </c>
      <c r="C100" s="4" t="s">
        <v>44</v>
      </c>
      <c r="D100" s="4" t="str">
        <f t="shared" si="9"/>
        <v>mov h,l</v>
      </c>
      <c r="E100" s="4">
        <v>1</v>
      </c>
      <c r="F100" s="5" t="s">
        <v>417</v>
      </c>
      <c r="G100" s="4" t="str">
        <f t="shared" si="10"/>
        <v>65</v>
      </c>
      <c r="H100" s="4">
        <v>5</v>
      </c>
      <c r="I100" s="33" t="s">
        <v>318</v>
      </c>
      <c r="J100" s="6" t="s">
        <v>530</v>
      </c>
      <c r="K100" s="25">
        <v>12</v>
      </c>
      <c r="L100" s="149"/>
      <c r="M100" s="151"/>
      <c r="N100" s="149"/>
      <c r="O100" s="149"/>
    </row>
    <row r="101" spans="1:15" x14ac:dyDescent="0.2">
      <c r="A101" s="149"/>
      <c r="B101" s="3" t="s">
        <v>7</v>
      </c>
      <c r="C101" s="4" t="s">
        <v>45</v>
      </c>
      <c r="D101" s="4" t="str">
        <f t="shared" si="9"/>
        <v>mov h,m</v>
      </c>
      <c r="E101" s="4">
        <v>1</v>
      </c>
      <c r="F101" s="5" t="s">
        <v>418</v>
      </c>
      <c r="G101" s="4" t="str">
        <f t="shared" si="10"/>
        <v>66</v>
      </c>
      <c r="H101" s="4">
        <v>7</v>
      </c>
      <c r="I101" s="33" t="s">
        <v>318</v>
      </c>
      <c r="J101" s="6" t="s">
        <v>537</v>
      </c>
      <c r="K101" s="25">
        <v>12</v>
      </c>
      <c r="L101" s="149"/>
      <c r="M101" s="151"/>
      <c r="N101" s="149"/>
      <c r="O101" s="149"/>
    </row>
    <row r="102" spans="1:15" x14ac:dyDescent="0.2">
      <c r="A102" s="149"/>
      <c r="B102" s="3" t="s">
        <v>7</v>
      </c>
      <c r="C102" s="4" t="s">
        <v>46</v>
      </c>
      <c r="D102" s="4" t="str">
        <f t="shared" si="9"/>
        <v>mov h,a</v>
      </c>
      <c r="E102" s="4">
        <v>1</v>
      </c>
      <c r="F102" s="5" t="s">
        <v>419</v>
      </c>
      <c r="G102" s="4" t="str">
        <f t="shared" si="10"/>
        <v>67</v>
      </c>
      <c r="H102" s="4">
        <v>5</v>
      </c>
      <c r="I102" s="33" t="s">
        <v>318</v>
      </c>
      <c r="J102" s="6" t="s">
        <v>544</v>
      </c>
      <c r="K102" s="25">
        <v>12</v>
      </c>
      <c r="L102" s="149"/>
      <c r="M102" s="151"/>
      <c r="N102" s="149"/>
      <c r="O102" s="149"/>
    </row>
    <row r="103" spans="1:15" x14ac:dyDescent="0.2">
      <c r="A103" s="149"/>
      <c r="B103" s="3" t="s">
        <v>7</v>
      </c>
      <c r="C103" s="4" t="s">
        <v>47</v>
      </c>
      <c r="D103" s="4" t="str">
        <f t="shared" si="9"/>
        <v>mov l,b</v>
      </c>
      <c r="E103" s="4">
        <v>1</v>
      </c>
      <c r="F103" s="5" t="s">
        <v>420</v>
      </c>
      <c r="G103" s="4" t="str">
        <f t="shared" si="10"/>
        <v>68</v>
      </c>
      <c r="H103" s="4">
        <v>5</v>
      </c>
      <c r="I103" s="33" t="s">
        <v>318</v>
      </c>
      <c r="J103" s="6" t="s">
        <v>495</v>
      </c>
      <c r="K103" s="25">
        <v>12</v>
      </c>
      <c r="L103" s="149"/>
      <c r="M103" s="151"/>
      <c r="N103" s="149"/>
      <c r="O103" s="149"/>
    </row>
    <row r="104" spans="1:15" x14ac:dyDescent="0.2">
      <c r="A104" s="149"/>
      <c r="B104" s="3" t="s">
        <v>7</v>
      </c>
      <c r="C104" s="4" t="s">
        <v>48</v>
      </c>
      <c r="D104" s="4" t="str">
        <f t="shared" si="9"/>
        <v>mov l,c</v>
      </c>
      <c r="E104" s="4">
        <v>1</v>
      </c>
      <c r="F104" s="5" t="s">
        <v>421</v>
      </c>
      <c r="G104" s="4" t="str">
        <f t="shared" si="10"/>
        <v>69</v>
      </c>
      <c r="H104" s="4">
        <v>5</v>
      </c>
      <c r="I104" s="33" t="s">
        <v>318</v>
      </c>
      <c r="J104" s="6" t="s">
        <v>502</v>
      </c>
      <c r="K104" s="25">
        <v>12</v>
      </c>
      <c r="L104" s="149"/>
      <c r="M104" s="151"/>
      <c r="N104" s="149"/>
      <c r="O104" s="149"/>
    </row>
    <row r="105" spans="1:15" x14ac:dyDescent="0.2">
      <c r="A105" s="149"/>
      <c r="B105" s="3" t="s">
        <v>7</v>
      </c>
      <c r="C105" s="4" t="s">
        <v>49</v>
      </c>
      <c r="D105" s="4" t="str">
        <f t="shared" si="9"/>
        <v>mov l,d</v>
      </c>
      <c r="E105" s="4">
        <v>1</v>
      </c>
      <c r="F105" s="5" t="s">
        <v>422</v>
      </c>
      <c r="G105" s="4" t="str">
        <f t="shared" si="10"/>
        <v>6A</v>
      </c>
      <c r="H105" s="4">
        <v>5</v>
      </c>
      <c r="I105" s="33" t="s">
        <v>318</v>
      </c>
      <c r="J105" s="6" t="s">
        <v>509</v>
      </c>
      <c r="K105" s="25">
        <v>12</v>
      </c>
      <c r="L105" s="149"/>
      <c r="M105" s="151"/>
      <c r="N105" s="149"/>
      <c r="O105" s="149"/>
    </row>
    <row r="106" spans="1:15" x14ac:dyDescent="0.2">
      <c r="A106" s="149"/>
      <c r="B106" s="3" t="s">
        <v>7</v>
      </c>
      <c r="C106" s="4" t="s">
        <v>50</v>
      </c>
      <c r="D106" s="4" t="str">
        <f t="shared" si="9"/>
        <v>mov l,e</v>
      </c>
      <c r="E106" s="4">
        <v>1</v>
      </c>
      <c r="F106" s="5" t="s">
        <v>423</v>
      </c>
      <c r="G106" s="4" t="str">
        <f t="shared" si="10"/>
        <v>6B</v>
      </c>
      <c r="H106" s="4">
        <v>5</v>
      </c>
      <c r="I106" s="33" t="s">
        <v>318</v>
      </c>
      <c r="J106" s="6" t="s">
        <v>516</v>
      </c>
      <c r="K106" s="25">
        <v>12</v>
      </c>
      <c r="L106" s="149"/>
      <c r="M106" s="151"/>
      <c r="N106" s="149"/>
      <c r="O106" s="149"/>
    </row>
    <row r="107" spans="1:15" x14ac:dyDescent="0.2">
      <c r="A107" s="149"/>
      <c r="B107" s="3" t="s">
        <v>7</v>
      </c>
      <c r="C107" s="4" t="s">
        <v>51</v>
      </c>
      <c r="D107" s="4" t="str">
        <f t="shared" si="9"/>
        <v>mov l,h</v>
      </c>
      <c r="E107" s="4">
        <v>1</v>
      </c>
      <c r="F107" s="5" t="s">
        <v>424</v>
      </c>
      <c r="G107" s="4" t="str">
        <f t="shared" si="10"/>
        <v>6C</v>
      </c>
      <c r="H107" s="4">
        <v>5</v>
      </c>
      <c r="I107" s="33" t="s">
        <v>318</v>
      </c>
      <c r="J107" s="6" t="s">
        <v>523</v>
      </c>
      <c r="K107" s="25">
        <v>12</v>
      </c>
      <c r="L107" s="149"/>
      <c r="M107" s="151"/>
      <c r="N107" s="149"/>
      <c r="O107" s="149"/>
    </row>
    <row r="108" spans="1:15" x14ac:dyDescent="0.2">
      <c r="A108" s="149"/>
      <c r="B108" s="3" t="s">
        <v>7</v>
      </c>
      <c r="C108" s="4" t="s">
        <v>52</v>
      </c>
      <c r="D108" s="4" t="str">
        <f t="shared" si="9"/>
        <v>mov l,l</v>
      </c>
      <c r="E108" s="4">
        <v>1</v>
      </c>
      <c r="F108" s="5" t="s">
        <v>425</v>
      </c>
      <c r="G108" s="4" t="str">
        <f t="shared" si="10"/>
        <v>6D</v>
      </c>
      <c r="H108" s="4">
        <v>5</v>
      </c>
      <c r="I108" s="33" t="s">
        <v>318</v>
      </c>
      <c r="J108" s="6" t="s">
        <v>730</v>
      </c>
      <c r="K108" s="25">
        <v>12</v>
      </c>
      <c r="L108" s="149"/>
      <c r="M108" s="151"/>
      <c r="N108" s="149"/>
      <c r="O108" s="149"/>
    </row>
    <row r="109" spans="1:15" x14ac:dyDescent="0.2">
      <c r="A109" s="149"/>
      <c r="B109" s="3" t="s">
        <v>7</v>
      </c>
      <c r="C109" s="4" t="s">
        <v>53</v>
      </c>
      <c r="D109" s="4" t="str">
        <f t="shared" si="9"/>
        <v>mov l,m</v>
      </c>
      <c r="E109" s="4">
        <v>1</v>
      </c>
      <c r="F109" s="5" t="s">
        <v>426</v>
      </c>
      <c r="G109" s="4" t="str">
        <f t="shared" si="10"/>
        <v>6E</v>
      </c>
      <c r="H109" s="4">
        <v>7</v>
      </c>
      <c r="I109" s="33" t="s">
        <v>318</v>
      </c>
      <c r="J109" s="6" t="s">
        <v>538</v>
      </c>
      <c r="K109" s="25">
        <v>12</v>
      </c>
      <c r="L109" s="149"/>
      <c r="M109" s="151"/>
      <c r="N109" s="149"/>
      <c r="O109" s="149"/>
    </row>
    <row r="110" spans="1:15" x14ac:dyDescent="0.2">
      <c r="A110" s="149"/>
      <c r="B110" s="3" t="s">
        <v>7</v>
      </c>
      <c r="C110" s="4" t="s">
        <v>54</v>
      </c>
      <c r="D110" s="4" t="str">
        <f t="shared" si="9"/>
        <v>mov l,a</v>
      </c>
      <c r="E110" s="4">
        <v>1</v>
      </c>
      <c r="F110" s="5" t="s">
        <v>427</v>
      </c>
      <c r="G110" s="4" t="str">
        <f t="shared" si="10"/>
        <v>6F</v>
      </c>
      <c r="H110" s="4">
        <v>5</v>
      </c>
      <c r="I110" s="33" t="s">
        <v>318</v>
      </c>
      <c r="J110" s="6" t="s">
        <v>545</v>
      </c>
      <c r="K110" s="25">
        <v>12</v>
      </c>
      <c r="L110" s="149"/>
      <c r="M110" s="151"/>
      <c r="N110" s="149"/>
      <c r="O110" s="149"/>
    </row>
    <row r="111" spans="1:15" x14ac:dyDescent="0.2">
      <c r="A111" s="149"/>
      <c r="B111" s="3" t="s">
        <v>7</v>
      </c>
      <c r="C111" s="4" t="s">
        <v>55</v>
      </c>
      <c r="D111" s="4" t="str">
        <f t="shared" si="9"/>
        <v>mov m,b</v>
      </c>
      <c r="E111" s="4">
        <v>1</v>
      </c>
      <c r="F111" s="5" t="s">
        <v>428</v>
      </c>
      <c r="G111" s="4" t="str">
        <f t="shared" si="10"/>
        <v>70</v>
      </c>
      <c r="H111" s="4">
        <v>5</v>
      </c>
      <c r="I111" s="33" t="s">
        <v>318</v>
      </c>
      <c r="J111" s="6" t="s">
        <v>496</v>
      </c>
      <c r="K111" s="25">
        <v>12</v>
      </c>
      <c r="L111" s="149"/>
      <c r="M111" s="151"/>
      <c r="N111" s="149"/>
      <c r="O111" s="149"/>
    </row>
    <row r="112" spans="1:15" x14ac:dyDescent="0.2">
      <c r="A112" s="149"/>
      <c r="B112" s="3" t="s">
        <v>7</v>
      </c>
      <c r="C112" s="4" t="s">
        <v>56</v>
      </c>
      <c r="D112" s="4" t="str">
        <f t="shared" si="9"/>
        <v>mov m,c</v>
      </c>
      <c r="E112" s="4">
        <v>1</v>
      </c>
      <c r="F112" s="5" t="s">
        <v>429</v>
      </c>
      <c r="G112" s="4" t="str">
        <f t="shared" si="10"/>
        <v>71</v>
      </c>
      <c r="H112" s="4">
        <v>5</v>
      </c>
      <c r="I112" s="33" t="s">
        <v>318</v>
      </c>
      <c r="J112" s="6" t="s">
        <v>503</v>
      </c>
      <c r="K112" s="25">
        <v>12</v>
      </c>
      <c r="L112" s="149"/>
      <c r="M112" s="151"/>
      <c r="N112" s="149"/>
      <c r="O112" s="149"/>
    </row>
    <row r="113" spans="1:15" x14ac:dyDescent="0.2">
      <c r="A113" s="149"/>
      <c r="B113" s="3" t="s">
        <v>7</v>
      </c>
      <c r="C113" s="4" t="s">
        <v>57</v>
      </c>
      <c r="D113" s="4" t="str">
        <f t="shared" si="9"/>
        <v>mov m,d</v>
      </c>
      <c r="E113" s="4">
        <v>1</v>
      </c>
      <c r="F113" s="5" t="s">
        <v>430</v>
      </c>
      <c r="G113" s="4" t="str">
        <f t="shared" si="10"/>
        <v>72</v>
      </c>
      <c r="H113" s="4">
        <v>5</v>
      </c>
      <c r="I113" s="33" t="s">
        <v>318</v>
      </c>
      <c r="J113" s="6" t="s">
        <v>510</v>
      </c>
      <c r="K113" s="25">
        <v>12</v>
      </c>
      <c r="L113" s="149"/>
      <c r="M113" s="151"/>
      <c r="N113" s="149"/>
      <c r="O113" s="149"/>
    </row>
    <row r="114" spans="1:15" x14ac:dyDescent="0.2">
      <c r="A114" s="149"/>
      <c r="B114" s="3" t="s">
        <v>7</v>
      </c>
      <c r="C114" s="4" t="s">
        <v>58</v>
      </c>
      <c r="D114" s="4" t="str">
        <f t="shared" si="9"/>
        <v>mov m,e</v>
      </c>
      <c r="E114" s="4">
        <v>1</v>
      </c>
      <c r="F114" s="5" t="s">
        <v>431</v>
      </c>
      <c r="G114" s="4" t="str">
        <f t="shared" si="10"/>
        <v>73</v>
      </c>
      <c r="H114" s="4">
        <v>5</v>
      </c>
      <c r="I114" s="33" t="s">
        <v>318</v>
      </c>
      <c r="J114" s="6" t="s">
        <v>517</v>
      </c>
      <c r="K114" s="25">
        <v>12</v>
      </c>
      <c r="L114" s="149"/>
      <c r="M114" s="151"/>
      <c r="N114" s="149"/>
      <c r="O114" s="149"/>
    </row>
    <row r="115" spans="1:15" x14ac:dyDescent="0.2">
      <c r="A115" s="149"/>
      <c r="B115" s="3" t="s">
        <v>7</v>
      </c>
      <c r="C115" s="4" t="s">
        <v>59</v>
      </c>
      <c r="D115" s="4" t="str">
        <f t="shared" si="9"/>
        <v>mov m,h</v>
      </c>
      <c r="E115" s="4">
        <v>1</v>
      </c>
      <c r="F115" s="5" t="s">
        <v>432</v>
      </c>
      <c r="G115" s="4" t="str">
        <f t="shared" si="10"/>
        <v>74</v>
      </c>
      <c r="H115" s="4">
        <v>5</v>
      </c>
      <c r="I115" s="33" t="s">
        <v>318</v>
      </c>
      <c r="J115" s="6" t="s">
        <v>524</v>
      </c>
      <c r="K115" s="25">
        <v>12</v>
      </c>
      <c r="L115" s="149"/>
      <c r="M115" s="151"/>
      <c r="N115" s="149"/>
      <c r="O115" s="149"/>
    </row>
    <row r="116" spans="1:15" x14ac:dyDescent="0.2">
      <c r="A116" s="149"/>
      <c r="B116" s="3" t="s">
        <v>7</v>
      </c>
      <c r="C116" s="4" t="s">
        <v>60</v>
      </c>
      <c r="D116" s="4" t="str">
        <f t="shared" si="9"/>
        <v>mov m,l</v>
      </c>
      <c r="E116" s="4">
        <v>1</v>
      </c>
      <c r="F116" s="5" t="s">
        <v>433</v>
      </c>
      <c r="G116" s="4" t="str">
        <f t="shared" si="10"/>
        <v>75</v>
      </c>
      <c r="H116" s="4">
        <v>5</v>
      </c>
      <c r="I116" s="33" t="s">
        <v>318</v>
      </c>
      <c r="J116" s="6" t="s">
        <v>531</v>
      </c>
      <c r="K116" s="25">
        <v>12</v>
      </c>
      <c r="L116" s="149"/>
      <c r="M116" s="151"/>
      <c r="N116" s="149"/>
      <c r="O116" s="149"/>
    </row>
    <row r="117" spans="1:15" x14ac:dyDescent="0.2">
      <c r="A117" s="149"/>
      <c r="B117" s="3" t="s">
        <v>7</v>
      </c>
      <c r="C117" s="4" t="s">
        <v>61</v>
      </c>
      <c r="D117" s="4" t="str">
        <f t="shared" si="9"/>
        <v>mov m,m</v>
      </c>
      <c r="E117" s="4">
        <v>1</v>
      </c>
      <c r="F117" s="5" t="s">
        <v>282</v>
      </c>
      <c r="G117" s="4" t="str">
        <f t="shared" si="10"/>
        <v>76</v>
      </c>
      <c r="H117" s="4">
        <v>7</v>
      </c>
      <c r="I117" s="33" t="s">
        <v>318</v>
      </c>
      <c r="J117" s="6" t="s">
        <v>731</v>
      </c>
      <c r="K117" s="25">
        <v>12</v>
      </c>
      <c r="L117" s="149"/>
      <c r="M117" s="151"/>
      <c r="N117" s="149"/>
      <c r="O117" s="149"/>
    </row>
    <row r="118" spans="1:15" x14ac:dyDescent="0.2">
      <c r="A118" s="149"/>
      <c r="B118" s="3" t="s">
        <v>7</v>
      </c>
      <c r="C118" s="4" t="s">
        <v>62</v>
      </c>
      <c r="D118" s="4" t="str">
        <f t="shared" si="9"/>
        <v>mov m,a</v>
      </c>
      <c r="E118" s="4">
        <v>1</v>
      </c>
      <c r="F118" s="5" t="s">
        <v>434</v>
      </c>
      <c r="G118" s="4" t="str">
        <f t="shared" si="10"/>
        <v>77</v>
      </c>
      <c r="H118" s="4">
        <v>5</v>
      </c>
      <c r="I118" s="33" t="s">
        <v>318</v>
      </c>
      <c r="J118" s="6" t="s">
        <v>546</v>
      </c>
      <c r="K118" s="25">
        <v>12</v>
      </c>
      <c r="L118" s="149"/>
      <c r="M118" s="151"/>
      <c r="N118" s="149"/>
      <c r="O118" s="149"/>
    </row>
    <row r="119" spans="1:15" x14ac:dyDescent="0.2">
      <c r="A119" s="149"/>
      <c r="B119" s="3" t="s">
        <v>7</v>
      </c>
      <c r="C119" s="4" t="s">
        <v>63</v>
      </c>
      <c r="D119" s="4" t="str">
        <f t="shared" si="9"/>
        <v>mov a,b</v>
      </c>
      <c r="E119" s="4">
        <v>1</v>
      </c>
      <c r="F119" s="5" t="s">
        <v>435</v>
      </c>
      <c r="G119" s="4" t="str">
        <f t="shared" si="10"/>
        <v>78</v>
      </c>
      <c r="H119" s="4">
        <v>5</v>
      </c>
      <c r="I119" s="33" t="s">
        <v>318</v>
      </c>
      <c r="J119" s="6" t="s">
        <v>497</v>
      </c>
      <c r="K119" s="25">
        <v>12</v>
      </c>
      <c r="L119" s="149"/>
      <c r="M119" s="151"/>
      <c r="N119" s="149"/>
      <c r="O119" s="149"/>
    </row>
    <row r="120" spans="1:15" x14ac:dyDescent="0.2">
      <c r="A120" s="149"/>
      <c r="B120" s="3" t="s">
        <v>7</v>
      </c>
      <c r="C120" s="4" t="s">
        <v>64</v>
      </c>
      <c r="D120" s="4" t="str">
        <f t="shared" si="9"/>
        <v>mov a,c</v>
      </c>
      <c r="E120" s="4">
        <v>1</v>
      </c>
      <c r="F120" s="5" t="s">
        <v>436</v>
      </c>
      <c r="G120" s="4" t="str">
        <f t="shared" si="10"/>
        <v>79</v>
      </c>
      <c r="H120" s="4">
        <v>5</v>
      </c>
      <c r="I120" s="33" t="s">
        <v>318</v>
      </c>
      <c r="J120" s="6" t="s">
        <v>504</v>
      </c>
      <c r="K120" s="25">
        <v>12</v>
      </c>
      <c r="L120" s="149"/>
      <c r="M120" s="151"/>
      <c r="N120" s="149"/>
      <c r="O120" s="149"/>
    </row>
    <row r="121" spans="1:15" x14ac:dyDescent="0.2">
      <c r="A121" s="149"/>
      <c r="B121" s="3" t="s">
        <v>7</v>
      </c>
      <c r="C121" s="4" t="s">
        <v>65</v>
      </c>
      <c r="D121" s="4" t="str">
        <f t="shared" si="9"/>
        <v>mov a,d</v>
      </c>
      <c r="E121" s="4">
        <v>1</v>
      </c>
      <c r="F121" s="5" t="s">
        <v>437</v>
      </c>
      <c r="G121" s="4" t="str">
        <f t="shared" si="10"/>
        <v>7A</v>
      </c>
      <c r="H121" s="4">
        <v>5</v>
      </c>
      <c r="I121" s="33" t="s">
        <v>318</v>
      </c>
      <c r="J121" s="6" t="s">
        <v>511</v>
      </c>
      <c r="K121" s="25">
        <v>12</v>
      </c>
      <c r="L121" s="149"/>
      <c r="M121" s="151"/>
      <c r="N121" s="149"/>
      <c r="O121" s="149"/>
    </row>
    <row r="122" spans="1:15" x14ac:dyDescent="0.2">
      <c r="A122" s="149"/>
      <c r="B122" s="3" t="s">
        <v>7</v>
      </c>
      <c r="C122" s="4" t="s">
        <v>66</v>
      </c>
      <c r="D122" s="4" t="str">
        <f t="shared" si="9"/>
        <v>mov a,e</v>
      </c>
      <c r="E122" s="4">
        <v>1</v>
      </c>
      <c r="F122" s="5" t="s">
        <v>438</v>
      </c>
      <c r="G122" s="4" t="str">
        <f t="shared" si="10"/>
        <v>7B</v>
      </c>
      <c r="H122" s="4">
        <v>5</v>
      </c>
      <c r="I122" s="33" t="s">
        <v>318</v>
      </c>
      <c r="J122" s="6" t="s">
        <v>518</v>
      </c>
      <c r="K122" s="25">
        <v>12</v>
      </c>
      <c r="L122" s="149"/>
      <c r="M122" s="151"/>
      <c r="N122" s="149"/>
      <c r="O122" s="149"/>
    </row>
    <row r="123" spans="1:15" x14ac:dyDescent="0.2">
      <c r="A123" s="149"/>
      <c r="B123" s="3" t="s">
        <v>7</v>
      </c>
      <c r="C123" s="4" t="s">
        <v>67</v>
      </c>
      <c r="D123" s="4" t="str">
        <f t="shared" si="9"/>
        <v>mov a,h</v>
      </c>
      <c r="E123" s="4">
        <v>1</v>
      </c>
      <c r="F123" s="5" t="s">
        <v>439</v>
      </c>
      <c r="G123" s="4" t="str">
        <f t="shared" si="10"/>
        <v>7C</v>
      </c>
      <c r="H123" s="4">
        <v>5</v>
      </c>
      <c r="I123" s="33" t="s">
        <v>318</v>
      </c>
      <c r="J123" s="6" t="s">
        <v>525</v>
      </c>
      <c r="K123" s="25">
        <v>12</v>
      </c>
      <c r="L123" s="149"/>
      <c r="M123" s="151"/>
      <c r="N123" s="149"/>
      <c r="O123" s="149"/>
    </row>
    <row r="124" spans="1:15" x14ac:dyDescent="0.2">
      <c r="A124" s="149"/>
      <c r="B124" s="3" t="s">
        <v>7</v>
      </c>
      <c r="C124" s="4" t="s">
        <v>68</v>
      </c>
      <c r="D124" s="4" t="str">
        <f t="shared" si="9"/>
        <v>mov a,l</v>
      </c>
      <c r="E124" s="4">
        <v>1</v>
      </c>
      <c r="F124" s="5" t="s">
        <v>440</v>
      </c>
      <c r="G124" s="4" t="str">
        <f t="shared" si="10"/>
        <v>7D</v>
      </c>
      <c r="H124" s="4">
        <v>5</v>
      </c>
      <c r="I124" s="33" t="s">
        <v>318</v>
      </c>
      <c r="J124" s="6" t="s">
        <v>532</v>
      </c>
      <c r="K124" s="25">
        <v>12</v>
      </c>
      <c r="L124" s="149"/>
      <c r="M124" s="151"/>
      <c r="N124" s="149"/>
      <c r="O124" s="149"/>
    </row>
    <row r="125" spans="1:15" x14ac:dyDescent="0.2">
      <c r="A125" s="149"/>
      <c r="B125" s="3" t="s">
        <v>7</v>
      </c>
      <c r="C125" s="4" t="s">
        <v>69</v>
      </c>
      <c r="D125" s="4" t="str">
        <f t="shared" si="9"/>
        <v>mov a,m</v>
      </c>
      <c r="E125" s="4">
        <v>1</v>
      </c>
      <c r="F125" s="5" t="s">
        <v>441</v>
      </c>
      <c r="G125" s="4" t="str">
        <f t="shared" si="10"/>
        <v>7E</v>
      </c>
      <c r="H125" s="4">
        <v>7</v>
      </c>
      <c r="I125" s="33" t="s">
        <v>318</v>
      </c>
      <c r="J125" s="6" t="s">
        <v>539</v>
      </c>
      <c r="K125" s="25">
        <v>12</v>
      </c>
      <c r="L125" s="149"/>
      <c r="M125" s="151"/>
      <c r="N125" s="149"/>
      <c r="O125" s="149"/>
    </row>
    <row r="126" spans="1:15" ht="17" thickBot="1" x14ac:dyDescent="0.25">
      <c r="A126" s="149"/>
      <c r="B126" s="7" t="s">
        <v>7</v>
      </c>
      <c r="C126" s="8" t="s">
        <v>70</v>
      </c>
      <c r="D126" s="8" t="str">
        <f t="shared" si="9"/>
        <v>mov a,a</v>
      </c>
      <c r="E126" s="8">
        <v>1</v>
      </c>
      <c r="F126" s="9" t="s">
        <v>442</v>
      </c>
      <c r="G126" s="8" t="str">
        <f t="shared" si="10"/>
        <v>7F</v>
      </c>
      <c r="H126" s="8">
        <v>5</v>
      </c>
      <c r="I126" s="35" t="s">
        <v>318</v>
      </c>
      <c r="J126" s="10" t="s">
        <v>732</v>
      </c>
      <c r="K126" s="26">
        <v>12</v>
      </c>
      <c r="L126" s="149"/>
      <c r="M126" s="151"/>
      <c r="N126" s="149"/>
      <c r="O126" s="149"/>
    </row>
    <row r="127" spans="1:15" x14ac:dyDescent="0.2">
      <c r="A127" s="149"/>
      <c r="B127" s="15" t="s">
        <v>229</v>
      </c>
      <c r="C127" s="16" t="s">
        <v>97</v>
      </c>
      <c r="D127" s="16" t="str">
        <f t="shared" ref="D127:D148" si="11">CONCATENATE(B127," ",C127)</f>
        <v>add b</v>
      </c>
      <c r="E127" s="16">
        <v>1</v>
      </c>
      <c r="F127" s="17" t="s">
        <v>71</v>
      </c>
      <c r="G127" s="16" t="str">
        <f t="shared" ref="G127:G182" si="12">DEC2HEX(OCT2DEC(F127),2)</f>
        <v>80</v>
      </c>
      <c r="H127" s="16">
        <v>4</v>
      </c>
      <c r="I127" s="32" t="s">
        <v>734</v>
      </c>
      <c r="J127" s="18" t="s">
        <v>590</v>
      </c>
      <c r="K127" s="24">
        <v>12</v>
      </c>
      <c r="L127" s="149"/>
      <c r="M127" s="151"/>
      <c r="N127" s="149"/>
      <c r="O127" s="149"/>
    </row>
    <row r="128" spans="1:15" x14ac:dyDescent="0.2">
      <c r="A128" s="149"/>
      <c r="B128" s="3" t="s">
        <v>229</v>
      </c>
      <c r="C128" s="4" t="s">
        <v>196</v>
      </c>
      <c r="D128" s="4" t="str">
        <f t="shared" si="11"/>
        <v>add c</v>
      </c>
      <c r="E128" s="4">
        <v>1</v>
      </c>
      <c r="F128" s="5" t="s">
        <v>73</v>
      </c>
      <c r="G128" s="4" t="str">
        <f t="shared" si="12"/>
        <v>81</v>
      </c>
      <c r="H128" s="4">
        <v>4</v>
      </c>
      <c r="I128" s="33" t="s">
        <v>734</v>
      </c>
      <c r="J128" s="6" t="s">
        <v>591</v>
      </c>
      <c r="K128" s="25">
        <v>12</v>
      </c>
      <c r="L128" s="149"/>
      <c r="M128" s="151"/>
      <c r="N128" s="149"/>
      <c r="O128" s="149"/>
    </row>
    <row r="129" spans="1:15" x14ac:dyDescent="0.2">
      <c r="A129" s="149"/>
      <c r="B129" s="3" t="s">
        <v>229</v>
      </c>
      <c r="C129" s="4" t="s">
        <v>98</v>
      </c>
      <c r="D129" s="4" t="str">
        <f t="shared" si="11"/>
        <v>add d</v>
      </c>
      <c r="E129" s="4">
        <v>1</v>
      </c>
      <c r="F129" s="5" t="s">
        <v>75</v>
      </c>
      <c r="G129" s="4" t="str">
        <f t="shared" si="12"/>
        <v>82</v>
      </c>
      <c r="H129" s="4">
        <v>4</v>
      </c>
      <c r="I129" s="33" t="s">
        <v>734</v>
      </c>
      <c r="J129" s="6" t="s">
        <v>592</v>
      </c>
      <c r="K129" s="25">
        <v>12</v>
      </c>
      <c r="L129" s="149"/>
      <c r="M129" s="151"/>
      <c r="N129" s="149"/>
      <c r="O129" s="149"/>
    </row>
    <row r="130" spans="1:15" x14ac:dyDescent="0.2">
      <c r="A130" s="149"/>
      <c r="B130" s="3" t="s">
        <v>229</v>
      </c>
      <c r="C130" s="4" t="s">
        <v>197</v>
      </c>
      <c r="D130" s="4" t="str">
        <f t="shared" si="11"/>
        <v>add e</v>
      </c>
      <c r="E130" s="4">
        <v>1</v>
      </c>
      <c r="F130" s="5" t="s">
        <v>77</v>
      </c>
      <c r="G130" s="4" t="str">
        <f t="shared" si="12"/>
        <v>83</v>
      </c>
      <c r="H130" s="4">
        <v>4</v>
      </c>
      <c r="I130" s="33" t="s">
        <v>734</v>
      </c>
      <c r="J130" s="6" t="s">
        <v>593</v>
      </c>
      <c r="K130" s="25">
        <v>12</v>
      </c>
      <c r="L130" s="149"/>
      <c r="M130" s="151"/>
      <c r="N130" s="149"/>
      <c r="O130" s="149"/>
    </row>
    <row r="131" spans="1:15" x14ac:dyDescent="0.2">
      <c r="A131" s="149"/>
      <c r="B131" s="3" t="s">
        <v>229</v>
      </c>
      <c r="C131" s="4" t="s">
        <v>99</v>
      </c>
      <c r="D131" s="4" t="str">
        <f t="shared" si="11"/>
        <v>add h</v>
      </c>
      <c r="E131" s="4">
        <v>1</v>
      </c>
      <c r="F131" s="5" t="s">
        <v>79</v>
      </c>
      <c r="G131" s="4" t="str">
        <f t="shared" si="12"/>
        <v>84</v>
      </c>
      <c r="H131" s="4">
        <v>4</v>
      </c>
      <c r="I131" s="33" t="s">
        <v>734</v>
      </c>
      <c r="J131" s="6" t="s">
        <v>594</v>
      </c>
      <c r="K131" s="25">
        <v>12</v>
      </c>
      <c r="L131" s="149"/>
      <c r="M131" s="151"/>
      <c r="N131" s="149"/>
      <c r="O131" s="149"/>
    </row>
    <row r="132" spans="1:15" x14ac:dyDescent="0.2">
      <c r="A132" s="149"/>
      <c r="B132" s="3" t="s">
        <v>229</v>
      </c>
      <c r="C132" s="4" t="s">
        <v>198</v>
      </c>
      <c r="D132" s="4" t="str">
        <f t="shared" si="11"/>
        <v>add l</v>
      </c>
      <c r="E132" s="4">
        <v>1</v>
      </c>
      <c r="F132" s="5" t="s">
        <v>81</v>
      </c>
      <c r="G132" s="4" t="str">
        <f t="shared" si="12"/>
        <v>85</v>
      </c>
      <c r="H132" s="4">
        <v>4</v>
      </c>
      <c r="I132" s="33" t="s">
        <v>734</v>
      </c>
      <c r="J132" s="6" t="s">
        <v>595</v>
      </c>
      <c r="K132" s="25">
        <v>12</v>
      </c>
      <c r="L132" s="149"/>
      <c r="M132" s="151"/>
      <c r="N132" s="149"/>
      <c r="O132" s="149"/>
    </row>
    <row r="133" spans="1:15" x14ac:dyDescent="0.2">
      <c r="A133" s="149"/>
      <c r="B133" s="3" t="s">
        <v>229</v>
      </c>
      <c r="C133" s="4" t="s">
        <v>199</v>
      </c>
      <c r="D133" s="4" t="str">
        <f t="shared" si="11"/>
        <v>add m</v>
      </c>
      <c r="E133" s="4">
        <v>1</v>
      </c>
      <c r="F133" s="5" t="s">
        <v>83</v>
      </c>
      <c r="G133" s="4" t="str">
        <f t="shared" si="12"/>
        <v>86</v>
      </c>
      <c r="H133" s="4">
        <v>7</v>
      </c>
      <c r="I133" s="33" t="s">
        <v>734</v>
      </c>
      <c r="J133" s="6" t="s">
        <v>596</v>
      </c>
      <c r="K133" s="25">
        <v>12</v>
      </c>
      <c r="L133" s="149"/>
      <c r="M133" s="151"/>
      <c r="N133" s="149"/>
      <c r="O133" s="149"/>
    </row>
    <row r="134" spans="1:15" ht="17" thickBot="1" x14ac:dyDescent="0.25">
      <c r="A134" s="149"/>
      <c r="B134" s="7" t="s">
        <v>229</v>
      </c>
      <c r="C134" s="8" t="s">
        <v>127</v>
      </c>
      <c r="D134" s="8" t="str">
        <f t="shared" si="11"/>
        <v>add a</v>
      </c>
      <c r="E134" s="8">
        <v>1</v>
      </c>
      <c r="F134" s="9" t="s">
        <v>85</v>
      </c>
      <c r="G134" s="8" t="str">
        <f t="shared" si="12"/>
        <v>87</v>
      </c>
      <c r="H134" s="8">
        <v>4</v>
      </c>
      <c r="I134" s="35" t="s">
        <v>734</v>
      </c>
      <c r="J134" s="10" t="s">
        <v>597</v>
      </c>
      <c r="K134" s="26">
        <v>12</v>
      </c>
      <c r="L134" s="149"/>
      <c r="M134" s="151"/>
      <c r="N134" s="149"/>
      <c r="O134" s="149"/>
    </row>
    <row r="135" spans="1:15" x14ac:dyDescent="0.2">
      <c r="A135" s="149"/>
      <c r="B135" s="15" t="s">
        <v>230</v>
      </c>
      <c r="C135" s="16" t="s">
        <v>97</v>
      </c>
      <c r="D135" s="16" t="str">
        <f t="shared" si="11"/>
        <v>adc b</v>
      </c>
      <c r="E135" s="16">
        <v>1</v>
      </c>
      <c r="F135" s="17">
        <v>210</v>
      </c>
      <c r="G135" s="16" t="str">
        <f t="shared" si="12"/>
        <v>88</v>
      </c>
      <c r="H135" s="16">
        <v>4</v>
      </c>
      <c r="I135" s="32" t="s">
        <v>734</v>
      </c>
      <c r="J135" s="18" t="s">
        <v>598</v>
      </c>
      <c r="K135" s="24">
        <v>12</v>
      </c>
      <c r="L135" s="149"/>
      <c r="M135" s="151"/>
      <c r="N135" s="149"/>
      <c r="O135" s="149"/>
    </row>
    <row r="136" spans="1:15" x14ac:dyDescent="0.2">
      <c r="A136" s="149"/>
      <c r="B136" s="3" t="s">
        <v>230</v>
      </c>
      <c r="C136" s="4" t="s">
        <v>196</v>
      </c>
      <c r="D136" s="4" t="str">
        <f t="shared" si="11"/>
        <v>adc c</v>
      </c>
      <c r="E136" s="4">
        <v>1</v>
      </c>
      <c r="F136" s="5">
        <v>211</v>
      </c>
      <c r="G136" s="4" t="str">
        <f t="shared" si="12"/>
        <v>89</v>
      </c>
      <c r="H136" s="4">
        <v>4</v>
      </c>
      <c r="I136" s="33" t="s">
        <v>734</v>
      </c>
      <c r="J136" s="6" t="s">
        <v>599</v>
      </c>
      <c r="K136" s="25">
        <v>12</v>
      </c>
      <c r="L136" s="149"/>
      <c r="M136" s="151"/>
      <c r="N136" s="149"/>
      <c r="O136" s="149"/>
    </row>
    <row r="137" spans="1:15" x14ac:dyDescent="0.2">
      <c r="A137" s="149"/>
      <c r="B137" s="3" t="s">
        <v>230</v>
      </c>
      <c r="C137" s="4" t="s">
        <v>98</v>
      </c>
      <c r="D137" s="4" t="str">
        <f t="shared" si="11"/>
        <v>adc d</v>
      </c>
      <c r="E137" s="4">
        <v>1</v>
      </c>
      <c r="F137" s="5">
        <v>212</v>
      </c>
      <c r="G137" s="4" t="str">
        <f t="shared" si="12"/>
        <v>8A</v>
      </c>
      <c r="H137" s="4">
        <v>4</v>
      </c>
      <c r="I137" s="33" t="s">
        <v>734</v>
      </c>
      <c r="J137" s="6" t="s">
        <v>600</v>
      </c>
      <c r="K137" s="25">
        <v>12</v>
      </c>
      <c r="L137" s="149"/>
      <c r="M137" s="151"/>
      <c r="N137" s="149"/>
      <c r="O137" s="149"/>
    </row>
    <row r="138" spans="1:15" x14ac:dyDescent="0.2">
      <c r="A138" s="149"/>
      <c r="B138" s="3" t="s">
        <v>230</v>
      </c>
      <c r="C138" s="4" t="s">
        <v>197</v>
      </c>
      <c r="D138" s="4" t="str">
        <f t="shared" si="11"/>
        <v>adc e</v>
      </c>
      <c r="E138" s="4">
        <v>1</v>
      </c>
      <c r="F138" s="5">
        <v>213</v>
      </c>
      <c r="G138" s="4" t="str">
        <f t="shared" si="12"/>
        <v>8B</v>
      </c>
      <c r="H138" s="4">
        <v>4</v>
      </c>
      <c r="I138" s="33" t="s">
        <v>734</v>
      </c>
      <c r="J138" s="6" t="s">
        <v>601</v>
      </c>
      <c r="K138" s="25">
        <v>12</v>
      </c>
      <c r="L138" s="149"/>
      <c r="M138" s="151"/>
      <c r="N138" s="149"/>
      <c r="O138" s="149"/>
    </row>
    <row r="139" spans="1:15" x14ac:dyDescent="0.2">
      <c r="A139" s="149"/>
      <c r="B139" s="3" t="s">
        <v>230</v>
      </c>
      <c r="C139" s="4" t="s">
        <v>99</v>
      </c>
      <c r="D139" s="4" t="str">
        <f t="shared" si="11"/>
        <v>adc h</v>
      </c>
      <c r="E139" s="4">
        <v>1</v>
      </c>
      <c r="F139" s="5">
        <v>214</v>
      </c>
      <c r="G139" s="4" t="str">
        <f t="shared" si="12"/>
        <v>8C</v>
      </c>
      <c r="H139" s="4">
        <v>4</v>
      </c>
      <c r="I139" s="33" t="s">
        <v>734</v>
      </c>
      <c r="J139" s="6" t="s">
        <v>602</v>
      </c>
      <c r="K139" s="25">
        <v>12</v>
      </c>
      <c r="L139" s="149"/>
      <c r="M139" s="151"/>
      <c r="N139" s="149"/>
      <c r="O139" s="149"/>
    </row>
    <row r="140" spans="1:15" x14ac:dyDescent="0.2">
      <c r="A140" s="149"/>
      <c r="B140" s="3" t="s">
        <v>230</v>
      </c>
      <c r="C140" s="4" t="s">
        <v>198</v>
      </c>
      <c r="D140" s="4" t="str">
        <f t="shared" si="11"/>
        <v>adc l</v>
      </c>
      <c r="E140" s="4">
        <v>1</v>
      </c>
      <c r="F140" s="5">
        <v>215</v>
      </c>
      <c r="G140" s="4" t="str">
        <f t="shared" si="12"/>
        <v>8D</v>
      </c>
      <c r="H140" s="4">
        <v>4</v>
      </c>
      <c r="I140" s="33" t="s">
        <v>734</v>
      </c>
      <c r="J140" s="6" t="s">
        <v>603</v>
      </c>
      <c r="K140" s="25">
        <v>12</v>
      </c>
      <c r="L140" s="149"/>
      <c r="M140" s="151"/>
      <c r="N140" s="149"/>
      <c r="O140" s="149"/>
    </row>
    <row r="141" spans="1:15" x14ac:dyDescent="0.2">
      <c r="A141" s="149"/>
      <c r="B141" s="3" t="s">
        <v>230</v>
      </c>
      <c r="C141" s="4" t="s">
        <v>199</v>
      </c>
      <c r="D141" s="4" t="str">
        <f t="shared" si="11"/>
        <v>adc m</v>
      </c>
      <c r="E141" s="4">
        <v>1</v>
      </c>
      <c r="F141" s="5">
        <v>216</v>
      </c>
      <c r="G141" s="4" t="str">
        <f t="shared" si="12"/>
        <v>8E</v>
      </c>
      <c r="H141" s="4">
        <v>7</v>
      </c>
      <c r="I141" s="33" t="s">
        <v>734</v>
      </c>
      <c r="J141" s="6" t="s">
        <v>604</v>
      </c>
      <c r="K141" s="25">
        <v>12</v>
      </c>
      <c r="L141" s="149"/>
      <c r="M141" s="151"/>
      <c r="N141" s="149"/>
      <c r="O141" s="149"/>
    </row>
    <row r="142" spans="1:15" ht="17" thickBot="1" x14ac:dyDescent="0.25">
      <c r="A142" s="149"/>
      <c r="B142" s="7" t="s">
        <v>230</v>
      </c>
      <c r="C142" s="8" t="s">
        <v>127</v>
      </c>
      <c r="D142" s="8" t="str">
        <f t="shared" si="11"/>
        <v>adc a</v>
      </c>
      <c r="E142" s="8">
        <v>1</v>
      </c>
      <c r="F142" s="9">
        <v>217</v>
      </c>
      <c r="G142" s="8" t="str">
        <f t="shared" si="12"/>
        <v>8F</v>
      </c>
      <c r="H142" s="8">
        <v>4</v>
      </c>
      <c r="I142" s="35" t="s">
        <v>734</v>
      </c>
      <c r="J142" s="10" t="s">
        <v>605</v>
      </c>
      <c r="K142" s="26">
        <v>12</v>
      </c>
      <c r="L142" s="149"/>
      <c r="M142" s="151"/>
      <c r="N142" s="149"/>
      <c r="O142" s="149"/>
    </row>
    <row r="143" spans="1:15" x14ac:dyDescent="0.2">
      <c r="A143" s="149"/>
      <c r="B143" s="15" t="s">
        <v>240</v>
      </c>
      <c r="C143" s="16" t="s">
        <v>97</v>
      </c>
      <c r="D143" s="16" t="str">
        <f t="shared" si="11"/>
        <v>sub b</v>
      </c>
      <c r="E143" s="16">
        <v>1</v>
      </c>
      <c r="F143" s="17">
        <v>220</v>
      </c>
      <c r="G143" s="16" t="str">
        <f t="shared" si="12"/>
        <v>90</v>
      </c>
      <c r="H143" s="16">
        <v>4</v>
      </c>
      <c r="I143" s="32" t="s">
        <v>734</v>
      </c>
      <c r="J143" s="18" t="s">
        <v>632</v>
      </c>
      <c r="K143" s="24">
        <v>12</v>
      </c>
      <c r="L143" s="149"/>
      <c r="M143" s="151"/>
      <c r="N143" s="149"/>
      <c r="O143" s="149"/>
    </row>
    <row r="144" spans="1:15" x14ac:dyDescent="0.2">
      <c r="A144" s="149"/>
      <c r="B144" s="3" t="s">
        <v>240</v>
      </c>
      <c r="C144" s="4" t="s">
        <v>196</v>
      </c>
      <c r="D144" s="4" t="str">
        <f t="shared" si="11"/>
        <v>sub c</v>
      </c>
      <c r="E144" s="4">
        <v>1</v>
      </c>
      <c r="F144" s="5">
        <v>221</v>
      </c>
      <c r="G144" s="4" t="str">
        <f t="shared" si="12"/>
        <v>91</v>
      </c>
      <c r="H144" s="4">
        <v>4</v>
      </c>
      <c r="I144" s="33" t="s">
        <v>734</v>
      </c>
      <c r="J144" s="6" t="s">
        <v>633</v>
      </c>
      <c r="K144" s="25">
        <v>12</v>
      </c>
      <c r="L144" s="149"/>
      <c r="M144" s="151"/>
      <c r="N144" s="149"/>
      <c r="O144" s="149"/>
    </row>
    <row r="145" spans="1:15" x14ac:dyDescent="0.2">
      <c r="A145" s="149"/>
      <c r="B145" s="3" t="s">
        <v>240</v>
      </c>
      <c r="C145" s="4" t="s">
        <v>98</v>
      </c>
      <c r="D145" s="4" t="str">
        <f t="shared" si="11"/>
        <v>sub d</v>
      </c>
      <c r="E145" s="4">
        <v>1</v>
      </c>
      <c r="F145" s="5">
        <v>222</v>
      </c>
      <c r="G145" s="4" t="str">
        <f t="shared" si="12"/>
        <v>92</v>
      </c>
      <c r="H145" s="4">
        <v>4</v>
      </c>
      <c r="I145" s="33" t="s">
        <v>734</v>
      </c>
      <c r="J145" s="6" t="s">
        <v>634</v>
      </c>
      <c r="K145" s="25">
        <v>12</v>
      </c>
      <c r="L145" s="149"/>
      <c r="M145" s="151"/>
      <c r="N145" s="149"/>
      <c r="O145" s="149"/>
    </row>
    <row r="146" spans="1:15" x14ac:dyDescent="0.2">
      <c r="A146" s="149"/>
      <c r="B146" s="3" t="s">
        <v>240</v>
      </c>
      <c r="C146" s="4" t="s">
        <v>197</v>
      </c>
      <c r="D146" s="4" t="str">
        <f t="shared" si="11"/>
        <v>sub e</v>
      </c>
      <c r="E146" s="4">
        <v>1</v>
      </c>
      <c r="F146" s="5">
        <v>223</v>
      </c>
      <c r="G146" s="4" t="str">
        <f t="shared" si="12"/>
        <v>93</v>
      </c>
      <c r="H146" s="4">
        <v>4</v>
      </c>
      <c r="I146" s="33" t="s">
        <v>734</v>
      </c>
      <c r="J146" s="6" t="s">
        <v>635</v>
      </c>
      <c r="K146" s="25">
        <v>12</v>
      </c>
      <c r="L146" s="149"/>
      <c r="M146" s="151"/>
      <c r="N146" s="149"/>
      <c r="O146" s="149"/>
    </row>
    <row r="147" spans="1:15" x14ac:dyDescent="0.2">
      <c r="A147" s="149"/>
      <c r="B147" s="3" t="s">
        <v>240</v>
      </c>
      <c r="C147" s="4" t="s">
        <v>99</v>
      </c>
      <c r="D147" s="4" t="str">
        <f t="shared" si="11"/>
        <v>sub h</v>
      </c>
      <c r="E147" s="4">
        <v>1</v>
      </c>
      <c r="F147" s="5">
        <v>224</v>
      </c>
      <c r="G147" s="4" t="str">
        <f t="shared" si="12"/>
        <v>94</v>
      </c>
      <c r="H147" s="4">
        <v>4</v>
      </c>
      <c r="I147" s="33" t="s">
        <v>734</v>
      </c>
      <c r="J147" s="6" t="s">
        <v>636</v>
      </c>
      <c r="K147" s="25">
        <v>12</v>
      </c>
      <c r="L147" s="149"/>
      <c r="M147" s="151"/>
      <c r="N147" s="149"/>
      <c r="O147" s="149"/>
    </row>
    <row r="148" spans="1:15" x14ac:dyDescent="0.2">
      <c r="A148" s="149"/>
      <c r="B148" s="3" t="s">
        <v>240</v>
      </c>
      <c r="C148" s="4" t="s">
        <v>198</v>
      </c>
      <c r="D148" s="4" t="str">
        <f t="shared" si="11"/>
        <v>sub l</v>
      </c>
      <c r="E148" s="4">
        <v>1</v>
      </c>
      <c r="F148" s="5">
        <v>225</v>
      </c>
      <c r="G148" s="4" t="str">
        <f t="shared" si="12"/>
        <v>95</v>
      </c>
      <c r="H148" s="4">
        <v>4</v>
      </c>
      <c r="I148" s="33" t="s">
        <v>734</v>
      </c>
      <c r="J148" s="6" t="s">
        <v>637</v>
      </c>
      <c r="K148" s="25">
        <v>12</v>
      </c>
      <c r="L148" s="149"/>
      <c r="M148" s="151"/>
      <c r="N148" s="149"/>
      <c r="O148" s="149"/>
    </row>
    <row r="149" spans="1:15" x14ac:dyDescent="0.2">
      <c r="A149" s="149"/>
      <c r="B149" s="3" t="s">
        <v>240</v>
      </c>
      <c r="C149" s="4" t="s">
        <v>199</v>
      </c>
      <c r="D149" s="4" t="str">
        <f t="shared" ref="D149:D180" si="13">CONCATENATE(B149," ",C149)</f>
        <v>sub m</v>
      </c>
      <c r="E149" s="4">
        <v>1</v>
      </c>
      <c r="F149" s="5">
        <v>226</v>
      </c>
      <c r="G149" s="4" t="str">
        <f t="shared" si="12"/>
        <v>96</v>
      </c>
      <c r="H149" s="4">
        <v>7</v>
      </c>
      <c r="I149" s="33" t="s">
        <v>734</v>
      </c>
      <c r="J149" s="6" t="s">
        <v>638</v>
      </c>
      <c r="K149" s="25">
        <v>12</v>
      </c>
      <c r="L149" s="149"/>
      <c r="M149" s="151"/>
      <c r="N149" s="149"/>
      <c r="O149" s="149"/>
    </row>
    <row r="150" spans="1:15" ht="17" thickBot="1" x14ac:dyDescent="0.25">
      <c r="A150" s="149"/>
      <c r="B150" s="7" t="s">
        <v>240</v>
      </c>
      <c r="C150" s="8" t="s">
        <v>127</v>
      </c>
      <c r="D150" s="8" t="str">
        <f t="shared" si="13"/>
        <v>sub a</v>
      </c>
      <c r="E150" s="8">
        <v>1</v>
      </c>
      <c r="F150" s="9">
        <v>227</v>
      </c>
      <c r="G150" s="8" t="str">
        <f t="shared" si="12"/>
        <v>97</v>
      </c>
      <c r="H150" s="8">
        <v>4</v>
      </c>
      <c r="I150" s="35" t="s">
        <v>734</v>
      </c>
      <c r="J150" s="10" t="s">
        <v>639</v>
      </c>
      <c r="K150" s="26">
        <v>12</v>
      </c>
      <c r="L150" s="149"/>
      <c r="M150" s="151"/>
      <c r="N150" s="149"/>
      <c r="O150" s="149"/>
    </row>
    <row r="151" spans="1:15" x14ac:dyDescent="0.2">
      <c r="A151" s="149"/>
      <c r="B151" s="15" t="s">
        <v>241</v>
      </c>
      <c r="C151" s="16" t="s">
        <v>97</v>
      </c>
      <c r="D151" s="16" t="str">
        <f t="shared" si="13"/>
        <v>sbb b</v>
      </c>
      <c r="E151" s="16">
        <v>1</v>
      </c>
      <c r="F151" s="17">
        <v>230</v>
      </c>
      <c r="G151" s="16" t="str">
        <f t="shared" si="12"/>
        <v>98</v>
      </c>
      <c r="H151" s="16">
        <v>4</v>
      </c>
      <c r="I151" s="32" t="s">
        <v>734</v>
      </c>
      <c r="J151" s="18" t="s">
        <v>640</v>
      </c>
      <c r="K151" s="24">
        <v>12</v>
      </c>
      <c r="L151" s="149"/>
      <c r="M151" s="151"/>
      <c r="N151" s="149"/>
      <c r="O151" s="149"/>
    </row>
    <row r="152" spans="1:15" x14ac:dyDescent="0.2">
      <c r="A152" s="149"/>
      <c r="B152" s="3" t="s">
        <v>241</v>
      </c>
      <c r="C152" s="4" t="s">
        <v>196</v>
      </c>
      <c r="D152" s="4" t="str">
        <f t="shared" si="13"/>
        <v>sbb c</v>
      </c>
      <c r="E152" s="4">
        <v>1</v>
      </c>
      <c r="F152" s="5">
        <v>231</v>
      </c>
      <c r="G152" s="4" t="str">
        <f t="shared" si="12"/>
        <v>99</v>
      </c>
      <c r="H152" s="4">
        <v>4</v>
      </c>
      <c r="I152" s="33" t="s">
        <v>734</v>
      </c>
      <c r="J152" s="6" t="s">
        <v>641</v>
      </c>
      <c r="K152" s="25">
        <v>12</v>
      </c>
      <c r="L152" s="149"/>
      <c r="M152" s="151"/>
      <c r="N152" s="149"/>
      <c r="O152" s="149"/>
    </row>
    <row r="153" spans="1:15" x14ac:dyDescent="0.2">
      <c r="A153" s="149"/>
      <c r="B153" s="3" t="s">
        <v>241</v>
      </c>
      <c r="C153" s="4" t="s">
        <v>98</v>
      </c>
      <c r="D153" s="4" t="str">
        <f t="shared" si="13"/>
        <v>sbb d</v>
      </c>
      <c r="E153" s="4">
        <v>1</v>
      </c>
      <c r="F153" s="5">
        <v>232</v>
      </c>
      <c r="G153" s="4" t="str">
        <f t="shared" si="12"/>
        <v>9A</v>
      </c>
      <c r="H153" s="4">
        <v>4</v>
      </c>
      <c r="I153" s="33" t="s">
        <v>734</v>
      </c>
      <c r="J153" s="6" t="s">
        <v>642</v>
      </c>
      <c r="K153" s="25">
        <v>12</v>
      </c>
      <c r="L153" s="149"/>
      <c r="M153" s="151"/>
      <c r="N153" s="149"/>
      <c r="O153" s="149"/>
    </row>
    <row r="154" spans="1:15" x14ac:dyDescent="0.2">
      <c r="A154" s="149"/>
      <c r="B154" s="3" t="s">
        <v>241</v>
      </c>
      <c r="C154" s="4" t="s">
        <v>197</v>
      </c>
      <c r="D154" s="4" t="str">
        <f t="shared" si="13"/>
        <v>sbb e</v>
      </c>
      <c r="E154" s="4">
        <v>1</v>
      </c>
      <c r="F154" s="5">
        <v>233</v>
      </c>
      <c r="G154" s="4" t="str">
        <f t="shared" si="12"/>
        <v>9B</v>
      </c>
      <c r="H154" s="4">
        <v>4</v>
      </c>
      <c r="I154" s="33" t="s">
        <v>734</v>
      </c>
      <c r="J154" s="6" t="s">
        <v>643</v>
      </c>
      <c r="K154" s="25">
        <v>12</v>
      </c>
      <c r="L154" s="149"/>
      <c r="M154" s="151"/>
      <c r="N154" s="149"/>
      <c r="O154" s="149"/>
    </row>
    <row r="155" spans="1:15" x14ac:dyDescent="0.2">
      <c r="A155" s="149"/>
      <c r="B155" s="3" t="s">
        <v>241</v>
      </c>
      <c r="C155" s="4" t="s">
        <v>99</v>
      </c>
      <c r="D155" s="4" t="str">
        <f t="shared" si="13"/>
        <v>sbb h</v>
      </c>
      <c r="E155" s="4">
        <v>1</v>
      </c>
      <c r="F155" s="5">
        <v>234</v>
      </c>
      <c r="G155" s="4" t="str">
        <f t="shared" si="12"/>
        <v>9C</v>
      </c>
      <c r="H155" s="4">
        <v>4</v>
      </c>
      <c r="I155" s="33" t="s">
        <v>734</v>
      </c>
      <c r="J155" s="6" t="s">
        <v>644</v>
      </c>
      <c r="K155" s="25">
        <v>12</v>
      </c>
      <c r="L155" s="149"/>
      <c r="M155" s="151"/>
      <c r="N155" s="149"/>
      <c r="O155" s="149"/>
    </row>
    <row r="156" spans="1:15" x14ac:dyDescent="0.2">
      <c r="A156" s="149"/>
      <c r="B156" s="3" t="s">
        <v>241</v>
      </c>
      <c r="C156" s="4" t="s">
        <v>198</v>
      </c>
      <c r="D156" s="4" t="str">
        <f t="shared" si="13"/>
        <v>sbb l</v>
      </c>
      <c r="E156" s="4">
        <v>1</v>
      </c>
      <c r="F156" s="5">
        <v>235</v>
      </c>
      <c r="G156" s="4" t="str">
        <f t="shared" si="12"/>
        <v>9D</v>
      </c>
      <c r="H156" s="4">
        <v>4</v>
      </c>
      <c r="I156" s="33" t="s">
        <v>734</v>
      </c>
      <c r="J156" s="6" t="s">
        <v>645</v>
      </c>
      <c r="K156" s="25">
        <v>12</v>
      </c>
      <c r="L156" s="149"/>
      <c r="M156" s="151"/>
      <c r="N156" s="149"/>
      <c r="O156" s="149"/>
    </row>
    <row r="157" spans="1:15" x14ac:dyDescent="0.2">
      <c r="A157" s="149"/>
      <c r="B157" s="3" t="s">
        <v>241</v>
      </c>
      <c r="C157" s="4" t="s">
        <v>199</v>
      </c>
      <c r="D157" s="4" t="str">
        <f t="shared" si="13"/>
        <v>sbb m</v>
      </c>
      <c r="E157" s="4">
        <v>1</v>
      </c>
      <c r="F157" s="5">
        <v>236</v>
      </c>
      <c r="G157" s="4" t="str">
        <f t="shared" si="12"/>
        <v>9E</v>
      </c>
      <c r="H157" s="4">
        <v>7</v>
      </c>
      <c r="I157" s="33" t="s">
        <v>734</v>
      </c>
      <c r="J157" s="6" t="s">
        <v>646</v>
      </c>
      <c r="K157" s="25">
        <v>12</v>
      </c>
      <c r="L157" s="149"/>
      <c r="M157" s="151"/>
      <c r="N157" s="149"/>
      <c r="O157" s="149"/>
    </row>
    <row r="158" spans="1:15" ht="17" thickBot="1" x14ac:dyDescent="0.25">
      <c r="A158" s="149"/>
      <c r="B158" s="7" t="s">
        <v>241</v>
      </c>
      <c r="C158" s="8" t="s">
        <v>127</v>
      </c>
      <c r="D158" s="8" t="str">
        <f t="shared" si="13"/>
        <v>sbb a</v>
      </c>
      <c r="E158" s="8">
        <v>1</v>
      </c>
      <c r="F158" s="9">
        <v>237</v>
      </c>
      <c r="G158" s="8" t="str">
        <f t="shared" si="12"/>
        <v>9F</v>
      </c>
      <c r="H158" s="8">
        <v>4</v>
      </c>
      <c r="I158" s="35" t="s">
        <v>734</v>
      </c>
      <c r="J158" s="10" t="s">
        <v>647</v>
      </c>
      <c r="K158" s="26">
        <v>12</v>
      </c>
      <c r="L158" s="149"/>
      <c r="M158" s="151"/>
      <c r="N158" s="149"/>
      <c r="O158" s="149"/>
    </row>
    <row r="159" spans="1:15" x14ac:dyDescent="0.2">
      <c r="A159" s="149"/>
      <c r="B159" s="15" t="s">
        <v>246</v>
      </c>
      <c r="C159" s="16" t="s">
        <v>97</v>
      </c>
      <c r="D159" s="16" t="str">
        <f t="shared" si="13"/>
        <v>ana b</v>
      </c>
      <c r="E159" s="16">
        <v>1</v>
      </c>
      <c r="F159" s="17" t="s">
        <v>72</v>
      </c>
      <c r="G159" s="16" t="str">
        <f t="shared" si="12"/>
        <v>A0</v>
      </c>
      <c r="H159" s="16">
        <v>4</v>
      </c>
      <c r="I159" s="32" t="s">
        <v>734</v>
      </c>
      <c r="J159" s="18" t="s">
        <v>650</v>
      </c>
      <c r="K159" s="24">
        <v>12</v>
      </c>
      <c r="L159" s="149"/>
      <c r="M159" s="151"/>
      <c r="N159" s="149"/>
      <c r="O159" s="149"/>
    </row>
    <row r="160" spans="1:15" x14ac:dyDescent="0.2">
      <c r="A160" s="149"/>
      <c r="B160" s="3" t="s">
        <v>246</v>
      </c>
      <c r="C160" s="4" t="s">
        <v>196</v>
      </c>
      <c r="D160" s="4" t="str">
        <f t="shared" si="13"/>
        <v>ana c</v>
      </c>
      <c r="E160" s="4">
        <v>1</v>
      </c>
      <c r="F160" s="5" t="s">
        <v>74</v>
      </c>
      <c r="G160" s="4" t="str">
        <f t="shared" si="12"/>
        <v>A1</v>
      </c>
      <c r="H160" s="4">
        <v>4</v>
      </c>
      <c r="I160" s="33" t="s">
        <v>734</v>
      </c>
      <c r="J160" s="6" t="s">
        <v>651</v>
      </c>
      <c r="K160" s="25">
        <v>12</v>
      </c>
      <c r="L160" s="149"/>
      <c r="M160" s="151"/>
      <c r="N160" s="149"/>
      <c r="O160" s="149"/>
    </row>
    <row r="161" spans="1:15" x14ac:dyDescent="0.2">
      <c r="A161" s="149"/>
      <c r="B161" s="3" t="s">
        <v>246</v>
      </c>
      <c r="C161" s="4" t="s">
        <v>98</v>
      </c>
      <c r="D161" s="4" t="str">
        <f t="shared" si="13"/>
        <v>ana d</v>
      </c>
      <c r="E161" s="4">
        <v>1</v>
      </c>
      <c r="F161" s="5" t="s">
        <v>76</v>
      </c>
      <c r="G161" s="4" t="str">
        <f t="shared" si="12"/>
        <v>A2</v>
      </c>
      <c r="H161" s="4">
        <v>4</v>
      </c>
      <c r="I161" s="33" t="s">
        <v>734</v>
      </c>
      <c r="J161" s="6" t="s">
        <v>652</v>
      </c>
      <c r="K161" s="25">
        <v>12</v>
      </c>
      <c r="L161" s="149"/>
      <c r="M161" s="151"/>
      <c r="N161" s="149"/>
      <c r="O161" s="149"/>
    </row>
    <row r="162" spans="1:15" x14ac:dyDescent="0.2">
      <c r="A162" s="149"/>
      <c r="B162" s="3" t="s">
        <v>246</v>
      </c>
      <c r="C162" s="4" t="s">
        <v>197</v>
      </c>
      <c r="D162" s="4" t="str">
        <f t="shared" si="13"/>
        <v>ana e</v>
      </c>
      <c r="E162" s="4">
        <v>1</v>
      </c>
      <c r="F162" s="5" t="s">
        <v>78</v>
      </c>
      <c r="G162" s="4" t="str">
        <f t="shared" si="12"/>
        <v>A3</v>
      </c>
      <c r="H162" s="4">
        <v>4</v>
      </c>
      <c r="I162" s="33" t="s">
        <v>734</v>
      </c>
      <c r="J162" s="6" t="s">
        <v>653</v>
      </c>
      <c r="K162" s="25">
        <v>12</v>
      </c>
      <c r="L162" s="149"/>
      <c r="M162" s="151"/>
      <c r="N162" s="149"/>
      <c r="O162" s="149"/>
    </row>
    <row r="163" spans="1:15" x14ac:dyDescent="0.2">
      <c r="A163" s="149"/>
      <c r="B163" s="3" t="s">
        <v>246</v>
      </c>
      <c r="C163" s="4" t="s">
        <v>99</v>
      </c>
      <c r="D163" s="4" t="str">
        <f t="shared" si="13"/>
        <v>ana h</v>
      </c>
      <c r="E163" s="4">
        <v>1</v>
      </c>
      <c r="F163" s="5" t="s">
        <v>80</v>
      </c>
      <c r="G163" s="4" t="str">
        <f t="shared" si="12"/>
        <v>A4</v>
      </c>
      <c r="H163" s="4">
        <v>4</v>
      </c>
      <c r="I163" s="33" t="s">
        <v>734</v>
      </c>
      <c r="J163" s="6" t="s">
        <v>654</v>
      </c>
      <c r="K163" s="25">
        <v>12</v>
      </c>
      <c r="L163" s="149"/>
      <c r="M163" s="151"/>
      <c r="N163" s="149"/>
      <c r="O163" s="149"/>
    </row>
    <row r="164" spans="1:15" x14ac:dyDescent="0.2">
      <c r="A164" s="149"/>
      <c r="B164" s="3" t="s">
        <v>246</v>
      </c>
      <c r="C164" s="4" t="s">
        <v>198</v>
      </c>
      <c r="D164" s="4" t="str">
        <f t="shared" si="13"/>
        <v>ana l</v>
      </c>
      <c r="E164" s="4">
        <v>1</v>
      </c>
      <c r="F164" s="5" t="s">
        <v>82</v>
      </c>
      <c r="G164" s="4" t="str">
        <f t="shared" si="12"/>
        <v>A5</v>
      </c>
      <c r="H164" s="4">
        <v>4</v>
      </c>
      <c r="I164" s="33" t="s">
        <v>734</v>
      </c>
      <c r="J164" s="6" t="s">
        <v>655</v>
      </c>
      <c r="K164" s="25">
        <v>12</v>
      </c>
      <c r="L164" s="149"/>
      <c r="M164" s="151"/>
      <c r="N164" s="149"/>
      <c r="O164" s="149"/>
    </row>
    <row r="165" spans="1:15" x14ac:dyDescent="0.2">
      <c r="A165" s="149"/>
      <c r="B165" s="3" t="s">
        <v>246</v>
      </c>
      <c r="C165" s="4" t="s">
        <v>199</v>
      </c>
      <c r="D165" s="4" t="str">
        <f t="shared" si="13"/>
        <v>ana m</v>
      </c>
      <c r="E165" s="4">
        <v>1</v>
      </c>
      <c r="F165" s="5" t="s">
        <v>84</v>
      </c>
      <c r="G165" s="4" t="str">
        <f t="shared" si="12"/>
        <v>A6</v>
      </c>
      <c r="H165" s="4">
        <v>7</v>
      </c>
      <c r="I165" s="33" t="s">
        <v>734</v>
      </c>
      <c r="J165" s="6" t="s">
        <v>656</v>
      </c>
      <c r="K165" s="25">
        <v>12</v>
      </c>
      <c r="L165" s="149"/>
      <c r="M165" s="151"/>
      <c r="N165" s="149"/>
      <c r="O165" s="149"/>
    </row>
    <row r="166" spans="1:15" ht="17" thickBot="1" x14ac:dyDescent="0.25">
      <c r="A166" s="149"/>
      <c r="B166" s="7" t="s">
        <v>246</v>
      </c>
      <c r="C166" s="8" t="s">
        <v>127</v>
      </c>
      <c r="D166" s="8" t="str">
        <f t="shared" si="13"/>
        <v>ana a</v>
      </c>
      <c r="E166" s="8">
        <v>1</v>
      </c>
      <c r="F166" s="9" t="s">
        <v>86</v>
      </c>
      <c r="G166" s="8" t="str">
        <f t="shared" si="12"/>
        <v>A7</v>
      </c>
      <c r="H166" s="8">
        <v>4</v>
      </c>
      <c r="I166" s="35" t="s">
        <v>734</v>
      </c>
      <c r="J166" s="10" t="s">
        <v>657</v>
      </c>
      <c r="K166" s="26">
        <v>12</v>
      </c>
      <c r="L166" s="149"/>
      <c r="M166" s="151"/>
      <c r="N166" s="149"/>
      <c r="O166" s="149"/>
    </row>
    <row r="167" spans="1:15" x14ac:dyDescent="0.2">
      <c r="A167" s="149"/>
      <c r="B167" s="15" t="s">
        <v>247</v>
      </c>
      <c r="C167" s="16" t="s">
        <v>97</v>
      </c>
      <c r="D167" s="16" t="str">
        <f t="shared" si="13"/>
        <v>xra b</v>
      </c>
      <c r="E167" s="16">
        <v>1</v>
      </c>
      <c r="F167" s="17">
        <v>250</v>
      </c>
      <c r="G167" s="16" t="str">
        <f t="shared" si="12"/>
        <v>A8</v>
      </c>
      <c r="H167" s="16">
        <v>4</v>
      </c>
      <c r="I167" s="32" t="s">
        <v>734</v>
      </c>
      <c r="J167" s="18" t="s">
        <v>658</v>
      </c>
      <c r="K167" s="24">
        <v>12</v>
      </c>
      <c r="L167" s="149"/>
      <c r="M167" s="151"/>
      <c r="N167" s="149"/>
      <c r="O167" s="149"/>
    </row>
    <row r="168" spans="1:15" x14ac:dyDescent="0.2">
      <c r="A168" s="149"/>
      <c r="B168" s="3" t="s">
        <v>247</v>
      </c>
      <c r="C168" s="4" t="s">
        <v>196</v>
      </c>
      <c r="D168" s="4" t="str">
        <f t="shared" si="13"/>
        <v>xra c</v>
      </c>
      <c r="E168" s="4">
        <v>1</v>
      </c>
      <c r="F168" s="5">
        <v>251</v>
      </c>
      <c r="G168" s="4" t="str">
        <f t="shared" si="12"/>
        <v>A9</v>
      </c>
      <c r="H168" s="4">
        <v>4</v>
      </c>
      <c r="I168" s="33" t="s">
        <v>734</v>
      </c>
      <c r="J168" s="6" t="s">
        <v>659</v>
      </c>
      <c r="K168" s="25">
        <v>12</v>
      </c>
      <c r="L168" s="149"/>
      <c r="M168" s="151"/>
      <c r="N168" s="149"/>
      <c r="O168" s="149"/>
    </row>
    <row r="169" spans="1:15" x14ac:dyDescent="0.2">
      <c r="A169" s="149"/>
      <c r="B169" s="3" t="s">
        <v>247</v>
      </c>
      <c r="C169" s="4" t="s">
        <v>98</v>
      </c>
      <c r="D169" s="4" t="str">
        <f t="shared" si="13"/>
        <v>xra d</v>
      </c>
      <c r="E169" s="4">
        <v>1</v>
      </c>
      <c r="F169" s="5">
        <v>252</v>
      </c>
      <c r="G169" s="4" t="str">
        <f t="shared" si="12"/>
        <v>AA</v>
      </c>
      <c r="H169" s="4">
        <v>4</v>
      </c>
      <c r="I169" s="33" t="s">
        <v>734</v>
      </c>
      <c r="J169" s="6" t="s">
        <v>660</v>
      </c>
      <c r="K169" s="25">
        <v>12</v>
      </c>
      <c r="L169" s="149"/>
      <c r="M169" s="151"/>
      <c r="N169" s="149"/>
      <c r="O169" s="149"/>
    </row>
    <row r="170" spans="1:15" x14ac:dyDescent="0.2">
      <c r="A170" s="149"/>
      <c r="B170" s="3" t="s">
        <v>247</v>
      </c>
      <c r="C170" s="4" t="s">
        <v>197</v>
      </c>
      <c r="D170" s="4" t="str">
        <f t="shared" si="13"/>
        <v>xra e</v>
      </c>
      <c r="E170" s="4">
        <v>1</v>
      </c>
      <c r="F170" s="5">
        <v>253</v>
      </c>
      <c r="G170" s="4" t="str">
        <f t="shared" si="12"/>
        <v>AB</v>
      </c>
      <c r="H170" s="4">
        <v>4</v>
      </c>
      <c r="I170" s="33" t="s">
        <v>734</v>
      </c>
      <c r="J170" s="6" t="s">
        <v>661</v>
      </c>
      <c r="K170" s="25">
        <v>12</v>
      </c>
      <c r="L170" s="149"/>
      <c r="M170" s="151"/>
      <c r="N170" s="149"/>
      <c r="O170" s="149"/>
    </row>
    <row r="171" spans="1:15" x14ac:dyDescent="0.2">
      <c r="A171" s="149"/>
      <c r="B171" s="3" t="s">
        <v>247</v>
      </c>
      <c r="C171" s="4" t="s">
        <v>99</v>
      </c>
      <c r="D171" s="4" t="str">
        <f t="shared" si="13"/>
        <v>xra h</v>
      </c>
      <c r="E171" s="4">
        <v>1</v>
      </c>
      <c r="F171" s="5">
        <v>254</v>
      </c>
      <c r="G171" s="4" t="str">
        <f t="shared" si="12"/>
        <v>AC</v>
      </c>
      <c r="H171" s="4">
        <v>4</v>
      </c>
      <c r="I171" s="33" t="s">
        <v>734</v>
      </c>
      <c r="J171" s="6" t="s">
        <v>662</v>
      </c>
      <c r="K171" s="25">
        <v>12</v>
      </c>
      <c r="L171" s="149"/>
      <c r="M171" s="151"/>
      <c r="N171" s="149"/>
      <c r="O171" s="149"/>
    </row>
    <row r="172" spans="1:15" x14ac:dyDescent="0.2">
      <c r="A172" s="149"/>
      <c r="B172" s="3" t="s">
        <v>247</v>
      </c>
      <c r="C172" s="4" t="s">
        <v>198</v>
      </c>
      <c r="D172" s="4" t="str">
        <f t="shared" si="13"/>
        <v>xra l</v>
      </c>
      <c r="E172" s="4">
        <v>1</v>
      </c>
      <c r="F172" s="5">
        <v>255</v>
      </c>
      <c r="G172" s="4" t="str">
        <f t="shared" si="12"/>
        <v>AD</v>
      </c>
      <c r="H172" s="4">
        <v>4</v>
      </c>
      <c r="I172" s="33" t="s">
        <v>734</v>
      </c>
      <c r="J172" s="6" t="s">
        <v>663</v>
      </c>
      <c r="K172" s="25">
        <v>12</v>
      </c>
      <c r="L172" s="149"/>
      <c r="M172" s="151"/>
      <c r="N172" s="149"/>
      <c r="O172" s="149"/>
    </row>
    <row r="173" spans="1:15" x14ac:dyDescent="0.2">
      <c r="A173" s="149"/>
      <c r="B173" s="3" t="s">
        <v>247</v>
      </c>
      <c r="C173" s="4" t="s">
        <v>199</v>
      </c>
      <c r="D173" s="4" t="str">
        <f t="shared" si="13"/>
        <v>xra m</v>
      </c>
      <c r="E173" s="4">
        <v>1</v>
      </c>
      <c r="F173" s="5">
        <v>256</v>
      </c>
      <c r="G173" s="4" t="str">
        <f t="shared" si="12"/>
        <v>AE</v>
      </c>
      <c r="H173" s="4">
        <v>7</v>
      </c>
      <c r="I173" s="33" t="s">
        <v>734</v>
      </c>
      <c r="J173" s="6" t="s">
        <v>664</v>
      </c>
      <c r="K173" s="25">
        <v>12</v>
      </c>
      <c r="L173" s="149"/>
      <c r="M173" s="151"/>
      <c r="N173" s="149"/>
      <c r="O173" s="149"/>
    </row>
    <row r="174" spans="1:15" ht="17" thickBot="1" x14ac:dyDescent="0.25">
      <c r="A174" s="149"/>
      <c r="B174" s="7" t="s">
        <v>247</v>
      </c>
      <c r="C174" s="8" t="s">
        <v>127</v>
      </c>
      <c r="D174" s="8" t="str">
        <f t="shared" si="13"/>
        <v>xra a</v>
      </c>
      <c r="E174" s="8">
        <v>1</v>
      </c>
      <c r="F174" s="9">
        <v>257</v>
      </c>
      <c r="G174" s="8" t="str">
        <f t="shared" si="12"/>
        <v>AF</v>
      </c>
      <c r="H174" s="8">
        <v>4</v>
      </c>
      <c r="I174" s="35" t="s">
        <v>734</v>
      </c>
      <c r="J174" s="10" t="s">
        <v>665</v>
      </c>
      <c r="K174" s="26">
        <v>12</v>
      </c>
      <c r="L174" s="149"/>
      <c r="M174" s="151"/>
      <c r="N174" s="149"/>
      <c r="O174" s="149"/>
    </row>
    <row r="175" spans="1:15" x14ac:dyDescent="0.2">
      <c r="A175" s="149"/>
      <c r="B175" s="15" t="s">
        <v>248</v>
      </c>
      <c r="C175" s="16" t="s">
        <v>97</v>
      </c>
      <c r="D175" s="16" t="str">
        <f t="shared" si="13"/>
        <v>ora b</v>
      </c>
      <c r="E175" s="16">
        <v>1</v>
      </c>
      <c r="F175" s="17">
        <v>260</v>
      </c>
      <c r="G175" s="16" t="str">
        <f t="shared" si="12"/>
        <v>B0</v>
      </c>
      <c r="H175" s="16">
        <v>4</v>
      </c>
      <c r="I175" s="32" t="s">
        <v>734</v>
      </c>
      <c r="J175" s="18" t="s">
        <v>666</v>
      </c>
      <c r="K175" s="24">
        <v>12</v>
      </c>
      <c r="L175" s="149"/>
      <c r="M175" s="151"/>
      <c r="N175" s="149"/>
      <c r="O175" s="149"/>
    </row>
    <row r="176" spans="1:15" x14ac:dyDescent="0.2">
      <c r="A176" s="149"/>
      <c r="B176" s="3" t="s">
        <v>248</v>
      </c>
      <c r="C176" s="4" t="s">
        <v>196</v>
      </c>
      <c r="D176" s="4" t="str">
        <f t="shared" si="13"/>
        <v>ora c</v>
      </c>
      <c r="E176" s="4">
        <v>1</v>
      </c>
      <c r="F176" s="5">
        <v>261</v>
      </c>
      <c r="G176" s="4" t="str">
        <f t="shared" si="12"/>
        <v>B1</v>
      </c>
      <c r="H176" s="4">
        <v>4</v>
      </c>
      <c r="I176" s="33" t="s">
        <v>734</v>
      </c>
      <c r="J176" s="6" t="s">
        <v>667</v>
      </c>
      <c r="K176" s="25">
        <v>12</v>
      </c>
      <c r="L176" s="149"/>
      <c r="M176" s="151"/>
      <c r="N176" s="149"/>
      <c r="O176" s="149"/>
    </row>
    <row r="177" spans="1:15" x14ac:dyDescent="0.2">
      <c r="A177" s="149"/>
      <c r="B177" s="3" t="s">
        <v>248</v>
      </c>
      <c r="C177" s="4" t="s">
        <v>98</v>
      </c>
      <c r="D177" s="4" t="str">
        <f t="shared" si="13"/>
        <v>ora d</v>
      </c>
      <c r="E177" s="4">
        <v>1</v>
      </c>
      <c r="F177" s="5">
        <v>262</v>
      </c>
      <c r="G177" s="4" t="str">
        <f t="shared" si="12"/>
        <v>B2</v>
      </c>
      <c r="H177" s="4">
        <v>4</v>
      </c>
      <c r="I177" s="33" t="s">
        <v>734</v>
      </c>
      <c r="J177" s="6" t="s">
        <v>668</v>
      </c>
      <c r="K177" s="25">
        <v>12</v>
      </c>
      <c r="L177" s="149"/>
      <c r="M177" s="151"/>
      <c r="N177" s="149"/>
      <c r="O177" s="149"/>
    </row>
    <row r="178" spans="1:15" x14ac:dyDescent="0.2">
      <c r="A178" s="149"/>
      <c r="B178" s="3" t="s">
        <v>248</v>
      </c>
      <c r="C178" s="4" t="s">
        <v>197</v>
      </c>
      <c r="D178" s="4" t="str">
        <f t="shared" si="13"/>
        <v>ora e</v>
      </c>
      <c r="E178" s="4">
        <v>1</v>
      </c>
      <c r="F178" s="5">
        <v>263</v>
      </c>
      <c r="G178" s="4" t="str">
        <f t="shared" si="12"/>
        <v>B3</v>
      </c>
      <c r="H178" s="4">
        <v>4</v>
      </c>
      <c r="I178" s="33" t="s">
        <v>734</v>
      </c>
      <c r="J178" s="6" t="s">
        <v>669</v>
      </c>
      <c r="K178" s="25">
        <v>12</v>
      </c>
      <c r="L178" s="149"/>
      <c r="M178" s="151"/>
      <c r="N178" s="149"/>
      <c r="O178" s="149"/>
    </row>
    <row r="179" spans="1:15" x14ac:dyDescent="0.2">
      <c r="A179" s="149"/>
      <c r="B179" s="3" t="s">
        <v>248</v>
      </c>
      <c r="C179" s="4" t="s">
        <v>99</v>
      </c>
      <c r="D179" s="4" t="str">
        <f t="shared" si="13"/>
        <v>ora h</v>
      </c>
      <c r="E179" s="4">
        <v>1</v>
      </c>
      <c r="F179" s="5">
        <v>264</v>
      </c>
      <c r="G179" s="4" t="str">
        <f t="shared" si="12"/>
        <v>B4</v>
      </c>
      <c r="H179" s="4">
        <v>4</v>
      </c>
      <c r="I179" s="33" t="s">
        <v>734</v>
      </c>
      <c r="J179" s="6" t="s">
        <v>670</v>
      </c>
      <c r="K179" s="25">
        <v>12</v>
      </c>
      <c r="L179" s="149"/>
      <c r="M179" s="151"/>
      <c r="N179" s="149"/>
      <c r="O179" s="149"/>
    </row>
    <row r="180" spans="1:15" x14ac:dyDescent="0.2">
      <c r="A180" s="149"/>
      <c r="B180" s="3" t="s">
        <v>248</v>
      </c>
      <c r="C180" s="4" t="s">
        <v>198</v>
      </c>
      <c r="D180" s="4" t="str">
        <f t="shared" si="13"/>
        <v>ora l</v>
      </c>
      <c r="E180" s="4">
        <v>1</v>
      </c>
      <c r="F180" s="5">
        <v>265</v>
      </c>
      <c r="G180" s="4" t="str">
        <f t="shared" si="12"/>
        <v>B5</v>
      </c>
      <c r="H180" s="4">
        <v>4</v>
      </c>
      <c r="I180" s="33" t="s">
        <v>734</v>
      </c>
      <c r="J180" s="6" t="s">
        <v>671</v>
      </c>
      <c r="K180" s="25">
        <v>12</v>
      </c>
      <c r="L180" s="149"/>
      <c r="M180" s="151"/>
      <c r="N180" s="149"/>
      <c r="O180" s="149"/>
    </row>
    <row r="181" spans="1:15" x14ac:dyDescent="0.2">
      <c r="A181" s="149"/>
      <c r="B181" s="3" t="s">
        <v>248</v>
      </c>
      <c r="C181" s="4" t="s">
        <v>199</v>
      </c>
      <c r="D181" s="4" t="str">
        <f t="shared" ref="D181:D216" si="14">CONCATENATE(B181," ",C181)</f>
        <v>ora m</v>
      </c>
      <c r="E181" s="4">
        <v>1</v>
      </c>
      <c r="F181" s="5">
        <v>266</v>
      </c>
      <c r="G181" s="4" t="str">
        <f t="shared" si="12"/>
        <v>B6</v>
      </c>
      <c r="H181" s="4">
        <v>7</v>
      </c>
      <c r="I181" s="33" t="s">
        <v>734</v>
      </c>
      <c r="J181" s="6" t="s">
        <v>672</v>
      </c>
      <c r="K181" s="25">
        <v>12</v>
      </c>
      <c r="L181" s="149"/>
      <c r="M181" s="151"/>
      <c r="N181" s="149"/>
      <c r="O181" s="149"/>
    </row>
    <row r="182" spans="1:15" ht="17" thickBot="1" x14ac:dyDescent="0.25">
      <c r="A182" s="149"/>
      <c r="B182" s="19" t="s">
        <v>248</v>
      </c>
      <c r="C182" s="20" t="s">
        <v>127</v>
      </c>
      <c r="D182" s="20" t="str">
        <f t="shared" si="14"/>
        <v>ora a</v>
      </c>
      <c r="E182" s="20">
        <v>1</v>
      </c>
      <c r="F182" s="21">
        <v>267</v>
      </c>
      <c r="G182" s="20" t="str">
        <f t="shared" si="12"/>
        <v>B7</v>
      </c>
      <c r="H182" s="20">
        <v>4</v>
      </c>
      <c r="I182" s="35" t="s">
        <v>734</v>
      </c>
      <c r="J182" s="22" t="s">
        <v>673</v>
      </c>
      <c r="K182" s="28">
        <v>12</v>
      </c>
      <c r="L182" s="149"/>
      <c r="M182" s="151"/>
      <c r="N182" s="149"/>
      <c r="O182" s="149"/>
    </row>
    <row r="183" spans="1:15" x14ac:dyDescent="0.2">
      <c r="A183" s="149"/>
      <c r="B183" s="15" t="s">
        <v>690</v>
      </c>
      <c r="C183" s="16" t="s">
        <v>97</v>
      </c>
      <c r="D183" s="16" t="str">
        <f t="shared" ref="D183:D188" si="15">CONCATENATE(B183," ",C183)</f>
        <v>cmp b</v>
      </c>
      <c r="E183" s="16">
        <v>1</v>
      </c>
      <c r="F183" s="17">
        <v>270</v>
      </c>
      <c r="G183" s="16" t="str">
        <f t="shared" ref="G183:G190" si="16">DEC2HEX(OCT2DEC(F183),2)</f>
        <v>B8</v>
      </c>
      <c r="H183" s="16">
        <v>4</v>
      </c>
      <c r="I183" s="32" t="s">
        <v>734</v>
      </c>
      <c r="J183" s="18" t="s">
        <v>691</v>
      </c>
      <c r="K183" s="24">
        <v>12</v>
      </c>
      <c r="L183" s="149"/>
      <c r="M183" s="151"/>
      <c r="N183" s="149"/>
      <c r="O183" s="149"/>
    </row>
    <row r="184" spans="1:15" x14ac:dyDescent="0.2">
      <c r="A184" s="149"/>
      <c r="B184" s="3" t="s">
        <v>690</v>
      </c>
      <c r="C184" s="4" t="s">
        <v>196</v>
      </c>
      <c r="D184" s="4" t="str">
        <f t="shared" si="15"/>
        <v>cmp c</v>
      </c>
      <c r="E184" s="4">
        <v>1</v>
      </c>
      <c r="F184" s="5">
        <v>271</v>
      </c>
      <c r="G184" s="4" t="str">
        <f t="shared" si="16"/>
        <v>B9</v>
      </c>
      <c r="H184" s="4">
        <v>4</v>
      </c>
      <c r="I184" s="33" t="s">
        <v>734</v>
      </c>
      <c r="J184" s="6" t="s">
        <v>692</v>
      </c>
      <c r="K184" s="25">
        <v>12</v>
      </c>
      <c r="L184" s="149"/>
      <c r="M184" s="151"/>
      <c r="N184" s="149"/>
      <c r="O184" s="149"/>
    </row>
    <row r="185" spans="1:15" x14ac:dyDescent="0.2">
      <c r="A185" s="149"/>
      <c r="B185" s="3" t="s">
        <v>690</v>
      </c>
      <c r="C185" s="4" t="s">
        <v>98</v>
      </c>
      <c r="D185" s="4" t="str">
        <f t="shared" si="15"/>
        <v>cmp d</v>
      </c>
      <c r="E185" s="4">
        <v>1</v>
      </c>
      <c r="F185" s="5">
        <v>272</v>
      </c>
      <c r="G185" s="4" t="str">
        <f t="shared" si="16"/>
        <v>BA</v>
      </c>
      <c r="H185" s="4">
        <v>4</v>
      </c>
      <c r="I185" s="33" t="s">
        <v>734</v>
      </c>
      <c r="J185" s="6" t="s">
        <v>693</v>
      </c>
      <c r="K185" s="25">
        <v>12</v>
      </c>
      <c r="L185" s="149"/>
      <c r="M185" s="151"/>
      <c r="N185" s="149"/>
      <c r="O185" s="149"/>
    </row>
    <row r="186" spans="1:15" x14ac:dyDescent="0.2">
      <c r="A186" s="149"/>
      <c r="B186" s="3" t="s">
        <v>690</v>
      </c>
      <c r="C186" s="4" t="s">
        <v>197</v>
      </c>
      <c r="D186" s="4" t="str">
        <f t="shared" si="15"/>
        <v>cmp e</v>
      </c>
      <c r="E186" s="4">
        <v>1</v>
      </c>
      <c r="F186" s="5">
        <v>273</v>
      </c>
      <c r="G186" s="4" t="str">
        <f t="shared" si="16"/>
        <v>BB</v>
      </c>
      <c r="H186" s="4">
        <v>4</v>
      </c>
      <c r="I186" s="33" t="s">
        <v>734</v>
      </c>
      <c r="J186" s="6" t="s">
        <v>694</v>
      </c>
      <c r="K186" s="25">
        <v>12</v>
      </c>
      <c r="L186" s="149"/>
      <c r="M186" s="151"/>
      <c r="N186" s="149"/>
      <c r="O186" s="149"/>
    </row>
    <row r="187" spans="1:15" x14ac:dyDescent="0.2">
      <c r="A187" s="149"/>
      <c r="B187" s="3" t="s">
        <v>690</v>
      </c>
      <c r="C187" s="4" t="s">
        <v>99</v>
      </c>
      <c r="D187" s="4" t="str">
        <f t="shared" si="15"/>
        <v>cmp h</v>
      </c>
      <c r="E187" s="4">
        <v>1</v>
      </c>
      <c r="F187" s="5">
        <v>274</v>
      </c>
      <c r="G187" s="4" t="str">
        <f t="shared" si="16"/>
        <v>BC</v>
      </c>
      <c r="H187" s="4">
        <v>4</v>
      </c>
      <c r="I187" s="33" t="s">
        <v>734</v>
      </c>
      <c r="J187" s="6" t="s">
        <v>695</v>
      </c>
      <c r="K187" s="25">
        <v>12</v>
      </c>
      <c r="L187" s="149"/>
      <c r="M187" s="151"/>
      <c r="N187" s="149"/>
      <c r="O187" s="149"/>
    </row>
    <row r="188" spans="1:15" x14ac:dyDescent="0.2">
      <c r="A188" s="149"/>
      <c r="B188" s="3" t="s">
        <v>690</v>
      </c>
      <c r="C188" s="4" t="s">
        <v>198</v>
      </c>
      <c r="D188" s="4" t="str">
        <f t="shared" si="15"/>
        <v>cmp l</v>
      </c>
      <c r="E188" s="4">
        <v>1</v>
      </c>
      <c r="F188" s="5">
        <v>275</v>
      </c>
      <c r="G188" s="4" t="str">
        <f t="shared" si="16"/>
        <v>BD</v>
      </c>
      <c r="H188" s="4">
        <v>4</v>
      </c>
      <c r="I188" s="33" t="s">
        <v>734</v>
      </c>
      <c r="J188" s="6" t="s">
        <v>696</v>
      </c>
      <c r="K188" s="25">
        <v>12</v>
      </c>
      <c r="L188" s="149"/>
      <c r="M188" s="151"/>
      <c r="N188" s="149"/>
      <c r="O188" s="149"/>
    </row>
    <row r="189" spans="1:15" x14ac:dyDescent="0.2">
      <c r="A189" s="149"/>
      <c r="B189" s="3" t="s">
        <v>690</v>
      </c>
      <c r="C189" s="4" t="s">
        <v>199</v>
      </c>
      <c r="D189" s="4" t="str">
        <f t="shared" ref="D189:D190" si="17">CONCATENATE(B189," ",C189)</f>
        <v>cmp m</v>
      </c>
      <c r="E189" s="4">
        <v>1</v>
      </c>
      <c r="F189" s="5">
        <v>276</v>
      </c>
      <c r="G189" s="4" t="str">
        <f t="shared" si="16"/>
        <v>BE</v>
      </c>
      <c r="H189" s="4">
        <v>7</v>
      </c>
      <c r="I189" s="33" t="s">
        <v>734</v>
      </c>
      <c r="J189" s="6" t="s">
        <v>697</v>
      </c>
      <c r="K189" s="25">
        <v>12</v>
      </c>
      <c r="L189" s="149"/>
      <c r="M189" s="151"/>
      <c r="N189" s="149"/>
      <c r="O189" s="149"/>
    </row>
    <row r="190" spans="1:15" ht="17" thickBot="1" x14ac:dyDescent="0.25">
      <c r="A190" s="149"/>
      <c r="B190" s="7" t="s">
        <v>690</v>
      </c>
      <c r="C190" s="8" t="s">
        <v>127</v>
      </c>
      <c r="D190" s="8" t="str">
        <f t="shared" si="17"/>
        <v>cmp a</v>
      </c>
      <c r="E190" s="8">
        <v>1</v>
      </c>
      <c r="F190" s="9">
        <v>277</v>
      </c>
      <c r="G190" s="8" t="str">
        <f t="shared" si="16"/>
        <v>BF</v>
      </c>
      <c r="H190" s="8">
        <v>4</v>
      </c>
      <c r="I190" s="35" t="s">
        <v>734</v>
      </c>
      <c r="J190" s="10" t="s">
        <v>698</v>
      </c>
      <c r="K190" s="26">
        <v>12</v>
      </c>
      <c r="L190" s="149"/>
      <c r="M190" s="151"/>
      <c r="N190" s="149"/>
      <c r="O190" s="149"/>
    </row>
    <row r="191" spans="1:15" x14ac:dyDescent="0.2">
      <c r="A191" s="149"/>
      <c r="B191" s="15" t="s">
        <v>132</v>
      </c>
      <c r="C191" s="16" t="s">
        <v>97</v>
      </c>
      <c r="D191" s="16" t="str">
        <f>CONCATENATE(B191," ",C191)</f>
        <v>pop b</v>
      </c>
      <c r="E191" s="16">
        <v>1</v>
      </c>
      <c r="F191" s="17" t="s">
        <v>133</v>
      </c>
      <c r="G191" s="16" t="str">
        <f t="shared" ref="G191:G208" si="18">DEC2HEX(OCT2DEC(F191),2)</f>
        <v>C1</v>
      </c>
      <c r="H191" s="16">
        <v>10</v>
      </c>
      <c r="I191" s="32" t="s">
        <v>318</v>
      </c>
      <c r="J191" s="18" t="s">
        <v>583</v>
      </c>
      <c r="K191" s="24">
        <v>12</v>
      </c>
      <c r="L191" s="149"/>
      <c r="M191" s="151"/>
      <c r="N191" s="149"/>
      <c r="O191" s="149"/>
    </row>
    <row r="192" spans="1:15" x14ac:dyDescent="0.2">
      <c r="A192" s="149"/>
      <c r="B192" s="3" t="s">
        <v>132</v>
      </c>
      <c r="C192" s="4" t="s">
        <v>98</v>
      </c>
      <c r="D192" s="4" t="str">
        <f>CONCATENATE(B192," ",C192)</f>
        <v>pop d</v>
      </c>
      <c r="E192" s="4">
        <v>1</v>
      </c>
      <c r="F192" s="5" t="s">
        <v>134</v>
      </c>
      <c r="G192" s="4" t="str">
        <f t="shared" si="18"/>
        <v>D1</v>
      </c>
      <c r="H192" s="4">
        <v>10</v>
      </c>
      <c r="I192" s="33" t="s">
        <v>318</v>
      </c>
      <c r="J192" s="6" t="s">
        <v>584</v>
      </c>
      <c r="K192" s="25">
        <v>12</v>
      </c>
      <c r="L192" s="149"/>
      <c r="M192" s="151"/>
      <c r="N192" s="149"/>
      <c r="O192" s="149"/>
    </row>
    <row r="193" spans="1:15" x14ac:dyDescent="0.2">
      <c r="A193" s="149"/>
      <c r="B193" s="3" t="s">
        <v>132</v>
      </c>
      <c r="C193" s="4" t="s">
        <v>99</v>
      </c>
      <c r="D193" s="4" t="str">
        <f>CONCATENATE(B193," ",C193)</f>
        <v>pop h</v>
      </c>
      <c r="E193" s="4">
        <v>1</v>
      </c>
      <c r="F193" s="5" t="s">
        <v>135</v>
      </c>
      <c r="G193" s="4" t="str">
        <f t="shared" si="18"/>
        <v>E1</v>
      </c>
      <c r="H193" s="4">
        <v>10</v>
      </c>
      <c r="I193" s="33" t="s">
        <v>318</v>
      </c>
      <c r="J193" s="6" t="s">
        <v>585</v>
      </c>
      <c r="K193" s="25">
        <v>12</v>
      </c>
      <c r="L193" s="149"/>
      <c r="M193" s="151"/>
      <c r="N193" s="149"/>
      <c r="O193" s="149"/>
    </row>
    <row r="194" spans="1:15" x14ac:dyDescent="0.2">
      <c r="A194" s="149"/>
      <c r="B194" s="3" t="s">
        <v>132</v>
      </c>
      <c r="C194" s="4" t="s">
        <v>125</v>
      </c>
      <c r="D194" s="4" t="str">
        <f>CONCATENATE(B194," ",C194)</f>
        <v>pop psw</v>
      </c>
      <c r="E194" s="4">
        <v>1</v>
      </c>
      <c r="F194" s="5" t="s">
        <v>136</v>
      </c>
      <c r="G194" s="4" t="str">
        <f t="shared" si="18"/>
        <v>F1</v>
      </c>
      <c r="H194" s="4">
        <v>10</v>
      </c>
      <c r="I194" s="33" t="s">
        <v>734</v>
      </c>
      <c r="J194" s="6" t="s">
        <v>713</v>
      </c>
      <c r="K194" s="25">
        <v>12</v>
      </c>
      <c r="L194" s="149"/>
      <c r="M194" s="151"/>
      <c r="N194" s="149"/>
      <c r="O194" s="149"/>
    </row>
    <row r="195" spans="1:15" ht="17" thickBot="1" x14ac:dyDescent="0.25">
      <c r="A195" s="149"/>
      <c r="B195" s="7" t="s">
        <v>132</v>
      </c>
      <c r="C195" s="8" t="s">
        <v>127</v>
      </c>
      <c r="D195" s="8" t="str">
        <f>CONCATENATE(B195," ",C195)</f>
        <v>pop a</v>
      </c>
      <c r="E195" s="8">
        <v>1</v>
      </c>
      <c r="F195" s="9" t="s">
        <v>136</v>
      </c>
      <c r="G195" s="8" t="str">
        <f t="shared" si="18"/>
        <v>F1</v>
      </c>
      <c r="H195" s="8">
        <v>10</v>
      </c>
      <c r="I195" s="35" t="s">
        <v>734</v>
      </c>
      <c r="J195" s="10" t="s">
        <v>713</v>
      </c>
      <c r="K195" s="26">
        <v>12</v>
      </c>
      <c r="L195" s="149"/>
      <c r="M195" s="151"/>
      <c r="N195" s="149"/>
      <c r="O195" s="149"/>
    </row>
    <row r="196" spans="1:15" x14ac:dyDescent="0.2">
      <c r="A196" s="149"/>
      <c r="B196" s="15" t="s">
        <v>126</v>
      </c>
      <c r="C196" s="16" t="s">
        <v>97</v>
      </c>
      <c r="D196" s="16" t="str">
        <f t="shared" ref="D196:D200" si="19">CONCATENATE(B196," ",C196)</f>
        <v>push b</v>
      </c>
      <c r="E196" s="16">
        <v>1</v>
      </c>
      <c r="F196" s="17" t="s">
        <v>128</v>
      </c>
      <c r="G196" s="16" t="str">
        <f t="shared" si="18"/>
        <v>C5</v>
      </c>
      <c r="H196" s="16">
        <v>11</v>
      </c>
      <c r="I196" s="32" t="s">
        <v>318</v>
      </c>
      <c r="J196" s="18" t="s">
        <v>580</v>
      </c>
      <c r="K196" s="24">
        <v>12</v>
      </c>
      <c r="L196" s="149"/>
      <c r="M196" s="151"/>
      <c r="N196" s="149"/>
      <c r="O196" s="149"/>
    </row>
    <row r="197" spans="1:15" x14ac:dyDescent="0.2">
      <c r="A197" s="149"/>
      <c r="B197" s="3" t="s">
        <v>126</v>
      </c>
      <c r="C197" s="4" t="s">
        <v>98</v>
      </c>
      <c r="D197" s="4" t="str">
        <f t="shared" si="19"/>
        <v>push d</v>
      </c>
      <c r="E197" s="4">
        <v>1</v>
      </c>
      <c r="F197" s="5" t="s">
        <v>129</v>
      </c>
      <c r="G197" s="4" t="str">
        <f t="shared" si="18"/>
        <v>D5</v>
      </c>
      <c r="H197" s="4">
        <v>11</v>
      </c>
      <c r="I197" s="33" t="s">
        <v>318</v>
      </c>
      <c r="J197" s="6" t="s">
        <v>581</v>
      </c>
      <c r="K197" s="25">
        <v>12</v>
      </c>
      <c r="L197" s="149"/>
      <c r="M197" s="151"/>
      <c r="N197" s="149"/>
      <c r="O197" s="149"/>
    </row>
    <row r="198" spans="1:15" x14ac:dyDescent="0.2">
      <c r="A198" s="149"/>
      <c r="B198" s="3" t="s">
        <v>126</v>
      </c>
      <c r="C198" s="4" t="s">
        <v>99</v>
      </c>
      <c r="D198" s="4" t="str">
        <f t="shared" si="19"/>
        <v>push h</v>
      </c>
      <c r="E198" s="4">
        <v>1</v>
      </c>
      <c r="F198" s="5" t="s">
        <v>130</v>
      </c>
      <c r="G198" s="4" t="str">
        <f t="shared" si="18"/>
        <v>E5</v>
      </c>
      <c r="H198" s="4">
        <v>11</v>
      </c>
      <c r="I198" s="33" t="s">
        <v>318</v>
      </c>
      <c r="J198" s="6" t="s">
        <v>582</v>
      </c>
      <c r="K198" s="25">
        <v>12</v>
      </c>
      <c r="L198" s="149"/>
      <c r="M198" s="151"/>
      <c r="N198" s="149"/>
      <c r="O198" s="149"/>
    </row>
    <row r="199" spans="1:15" x14ac:dyDescent="0.2">
      <c r="A199" s="149"/>
      <c r="B199" s="3" t="s">
        <v>126</v>
      </c>
      <c r="C199" s="4" t="s">
        <v>125</v>
      </c>
      <c r="D199" s="4" t="str">
        <f t="shared" si="19"/>
        <v>push psw</v>
      </c>
      <c r="E199" s="4">
        <v>1</v>
      </c>
      <c r="F199" s="5" t="s">
        <v>131</v>
      </c>
      <c r="G199" s="4" t="str">
        <f t="shared" si="18"/>
        <v>F5</v>
      </c>
      <c r="H199" s="4">
        <v>11</v>
      </c>
      <c r="I199" s="33" t="s">
        <v>318</v>
      </c>
      <c r="J199" s="6" t="s">
        <v>714</v>
      </c>
      <c r="K199" s="25">
        <v>12</v>
      </c>
      <c r="L199" s="149"/>
      <c r="M199" s="151"/>
      <c r="N199" s="149"/>
      <c r="O199" s="149"/>
    </row>
    <row r="200" spans="1:15" ht="17" thickBot="1" x14ac:dyDescent="0.25">
      <c r="A200" s="149"/>
      <c r="B200" s="7" t="s">
        <v>126</v>
      </c>
      <c r="C200" s="8" t="s">
        <v>127</v>
      </c>
      <c r="D200" s="8" t="str">
        <f t="shared" si="19"/>
        <v>push a</v>
      </c>
      <c r="E200" s="8">
        <v>1</v>
      </c>
      <c r="F200" s="9" t="s">
        <v>131</v>
      </c>
      <c r="G200" s="8" t="str">
        <f t="shared" si="18"/>
        <v>F5</v>
      </c>
      <c r="H200" s="8">
        <v>11</v>
      </c>
      <c r="I200" s="35" t="s">
        <v>318</v>
      </c>
      <c r="J200" s="10" t="s">
        <v>714</v>
      </c>
      <c r="K200" s="26">
        <v>12</v>
      </c>
      <c r="L200" s="149"/>
      <c r="M200" s="151"/>
      <c r="N200" s="149"/>
      <c r="O200" s="149"/>
    </row>
    <row r="201" spans="1:15" x14ac:dyDescent="0.2">
      <c r="A201" s="149"/>
      <c r="B201" s="15" t="s">
        <v>283</v>
      </c>
      <c r="C201" s="16">
        <v>0</v>
      </c>
      <c r="D201" s="16" t="str">
        <f t="shared" ref="D201:D208" si="20">CONCATENATE(B201," ",C201)</f>
        <v>rst 0</v>
      </c>
      <c r="E201" s="16">
        <v>1</v>
      </c>
      <c r="F201" s="17" t="s">
        <v>284</v>
      </c>
      <c r="G201" s="16" t="str">
        <f t="shared" si="18"/>
        <v>C7</v>
      </c>
      <c r="H201" s="16">
        <v>11</v>
      </c>
      <c r="I201" s="32" t="s">
        <v>318</v>
      </c>
      <c r="J201" s="18" t="s">
        <v>737</v>
      </c>
      <c r="K201" s="24">
        <v>12</v>
      </c>
      <c r="L201" s="149"/>
      <c r="M201" s="151"/>
      <c r="N201" s="149"/>
      <c r="O201" s="149"/>
    </row>
    <row r="202" spans="1:15" x14ac:dyDescent="0.2">
      <c r="A202" s="149"/>
      <c r="B202" s="11" t="s">
        <v>283</v>
      </c>
      <c r="C202" s="12">
        <v>1</v>
      </c>
      <c r="D202" s="12" t="str">
        <f t="shared" si="20"/>
        <v>rst 1</v>
      </c>
      <c r="E202" s="12">
        <v>1</v>
      </c>
      <c r="F202" s="13" t="s">
        <v>285</v>
      </c>
      <c r="G202" s="12" t="str">
        <f t="shared" si="18"/>
        <v>CF</v>
      </c>
      <c r="H202" s="12">
        <v>11</v>
      </c>
      <c r="I202" s="36" t="s">
        <v>318</v>
      </c>
      <c r="J202" s="14" t="s">
        <v>741</v>
      </c>
      <c r="K202" s="27">
        <v>12</v>
      </c>
      <c r="L202" s="149"/>
      <c r="M202" s="151"/>
      <c r="N202" s="149"/>
      <c r="O202" s="149"/>
    </row>
    <row r="203" spans="1:15" x14ac:dyDescent="0.2">
      <c r="A203" s="149"/>
      <c r="B203" s="3" t="s">
        <v>283</v>
      </c>
      <c r="C203" s="4">
        <v>2</v>
      </c>
      <c r="D203" s="4" t="str">
        <f t="shared" si="20"/>
        <v>rst 2</v>
      </c>
      <c r="E203" s="4">
        <v>1</v>
      </c>
      <c r="F203" s="5" t="s">
        <v>286</v>
      </c>
      <c r="G203" s="4" t="str">
        <f t="shared" si="18"/>
        <v>D7</v>
      </c>
      <c r="H203" s="4">
        <v>11</v>
      </c>
      <c r="I203" s="33" t="s">
        <v>318</v>
      </c>
      <c r="J203" s="6" t="s">
        <v>742</v>
      </c>
      <c r="K203" s="25">
        <v>12</v>
      </c>
      <c r="L203" s="149"/>
      <c r="M203" s="151"/>
      <c r="N203" s="149"/>
      <c r="O203" s="149"/>
    </row>
    <row r="204" spans="1:15" x14ac:dyDescent="0.2">
      <c r="A204" s="149"/>
      <c r="B204" s="3" t="s">
        <v>283</v>
      </c>
      <c r="C204" s="4">
        <v>3</v>
      </c>
      <c r="D204" s="4" t="str">
        <f t="shared" si="20"/>
        <v>rst 3</v>
      </c>
      <c r="E204" s="4">
        <v>1</v>
      </c>
      <c r="F204" s="5" t="s">
        <v>287</v>
      </c>
      <c r="G204" s="4" t="str">
        <f t="shared" si="18"/>
        <v>DF</v>
      </c>
      <c r="H204" s="4">
        <v>11</v>
      </c>
      <c r="I204" s="33" t="s">
        <v>318</v>
      </c>
      <c r="J204" s="6" t="s">
        <v>743</v>
      </c>
      <c r="K204" s="25">
        <v>12</v>
      </c>
      <c r="L204" s="149"/>
      <c r="M204" s="151"/>
      <c r="N204" s="149"/>
      <c r="O204" s="149"/>
    </row>
    <row r="205" spans="1:15" x14ac:dyDescent="0.2">
      <c r="A205" s="149"/>
      <c r="B205" s="3" t="s">
        <v>283</v>
      </c>
      <c r="C205" s="4">
        <v>4</v>
      </c>
      <c r="D205" s="4" t="str">
        <f t="shared" si="20"/>
        <v>rst 4</v>
      </c>
      <c r="E205" s="4">
        <v>1</v>
      </c>
      <c r="F205" s="5" t="s">
        <v>288</v>
      </c>
      <c r="G205" s="4" t="str">
        <f t="shared" si="18"/>
        <v>E7</v>
      </c>
      <c r="H205" s="4">
        <v>11</v>
      </c>
      <c r="I205" s="33" t="s">
        <v>318</v>
      </c>
      <c r="J205" s="6" t="s">
        <v>744</v>
      </c>
      <c r="K205" s="25">
        <v>12</v>
      </c>
      <c r="L205" s="149"/>
      <c r="M205" s="151"/>
      <c r="N205" s="149"/>
      <c r="O205" s="149"/>
    </row>
    <row r="206" spans="1:15" x14ac:dyDescent="0.2">
      <c r="A206" s="149"/>
      <c r="B206" s="3" t="s">
        <v>283</v>
      </c>
      <c r="C206" s="4">
        <v>5</v>
      </c>
      <c r="D206" s="4" t="str">
        <f t="shared" si="20"/>
        <v>rst 5</v>
      </c>
      <c r="E206" s="4">
        <v>1</v>
      </c>
      <c r="F206" s="5" t="s">
        <v>289</v>
      </c>
      <c r="G206" s="4" t="str">
        <f t="shared" si="18"/>
        <v>EF</v>
      </c>
      <c r="H206" s="4">
        <v>11</v>
      </c>
      <c r="I206" s="33" t="s">
        <v>318</v>
      </c>
      <c r="J206" s="6" t="s">
        <v>740</v>
      </c>
      <c r="K206" s="25">
        <v>12</v>
      </c>
      <c r="L206" s="149"/>
      <c r="M206" s="151"/>
      <c r="N206" s="149"/>
      <c r="O206" s="149"/>
    </row>
    <row r="207" spans="1:15" x14ac:dyDescent="0.2">
      <c r="A207" s="149"/>
      <c r="B207" s="3" t="s">
        <v>283</v>
      </c>
      <c r="C207" s="4">
        <v>6</v>
      </c>
      <c r="D207" s="4" t="str">
        <f t="shared" si="20"/>
        <v>rst 6</v>
      </c>
      <c r="E207" s="4">
        <v>1</v>
      </c>
      <c r="F207" s="5" t="s">
        <v>290</v>
      </c>
      <c r="G207" s="4" t="str">
        <f t="shared" si="18"/>
        <v>F7</v>
      </c>
      <c r="H207" s="4">
        <v>11</v>
      </c>
      <c r="I207" s="33" t="s">
        <v>318</v>
      </c>
      <c r="J207" s="6" t="s">
        <v>738</v>
      </c>
      <c r="K207" s="25">
        <v>12</v>
      </c>
      <c r="L207" s="149"/>
      <c r="M207" s="151"/>
      <c r="N207" s="149"/>
      <c r="O207" s="149"/>
    </row>
    <row r="208" spans="1:15" ht="17" thickBot="1" x14ac:dyDescent="0.25">
      <c r="A208" s="149"/>
      <c r="B208" s="7" t="s">
        <v>283</v>
      </c>
      <c r="C208" s="8">
        <v>7</v>
      </c>
      <c r="D208" s="8" t="str">
        <f t="shared" si="20"/>
        <v>rst 7</v>
      </c>
      <c r="E208" s="8">
        <v>1</v>
      </c>
      <c r="F208" s="9" t="s">
        <v>291</v>
      </c>
      <c r="G208" s="8" t="str">
        <f t="shared" si="18"/>
        <v>FF</v>
      </c>
      <c r="H208" s="8">
        <v>11</v>
      </c>
      <c r="I208" s="35" t="s">
        <v>318</v>
      </c>
      <c r="J208" s="10" t="s">
        <v>739</v>
      </c>
      <c r="K208" s="26">
        <v>12</v>
      </c>
      <c r="L208" s="149"/>
      <c r="M208" s="151"/>
      <c r="N208" s="149"/>
      <c r="O208" s="149"/>
    </row>
    <row r="209" spans="1:15" x14ac:dyDescent="0.2">
      <c r="A209" s="149"/>
      <c r="B209" s="15" t="s">
        <v>87</v>
      </c>
      <c r="C209" s="16" t="s">
        <v>103</v>
      </c>
      <c r="D209" s="16" t="str">
        <f t="shared" si="14"/>
        <v>mvi b,</v>
      </c>
      <c r="E209" s="16">
        <v>2</v>
      </c>
      <c r="F209" s="17" t="s">
        <v>88</v>
      </c>
      <c r="G209" s="16" t="str">
        <f t="shared" ref="G209:G252" si="21">DEC2HEX(OCT2DEC(F209),2)</f>
        <v>06</v>
      </c>
      <c r="H209" s="16">
        <v>7</v>
      </c>
      <c r="I209" s="32" t="s">
        <v>318</v>
      </c>
      <c r="J209" s="18" t="s">
        <v>551</v>
      </c>
      <c r="K209" s="24">
        <v>13</v>
      </c>
      <c r="L209" s="149"/>
      <c r="M209" s="151"/>
      <c r="N209" s="149"/>
      <c r="O209" s="149"/>
    </row>
    <row r="210" spans="1:15" x14ac:dyDescent="0.2">
      <c r="A210" s="149"/>
      <c r="B210" s="3" t="s">
        <v>87</v>
      </c>
      <c r="C210" s="4" t="s">
        <v>308</v>
      </c>
      <c r="D210" s="4" t="str">
        <f t="shared" si="14"/>
        <v>mvi c,</v>
      </c>
      <c r="E210" s="4">
        <v>2</v>
      </c>
      <c r="F210" s="5" t="s">
        <v>89</v>
      </c>
      <c r="G210" s="4" t="str">
        <f t="shared" si="21"/>
        <v>0E</v>
      </c>
      <c r="H210" s="4">
        <v>7</v>
      </c>
      <c r="I210" s="33" t="s">
        <v>318</v>
      </c>
      <c r="J210" s="6" t="s">
        <v>552</v>
      </c>
      <c r="K210" s="25">
        <v>13</v>
      </c>
      <c r="L210" s="149"/>
      <c r="M210" s="151"/>
      <c r="N210" s="149"/>
      <c r="O210" s="149"/>
    </row>
    <row r="211" spans="1:15" x14ac:dyDescent="0.2">
      <c r="A211" s="149"/>
      <c r="B211" s="3" t="s">
        <v>87</v>
      </c>
      <c r="C211" s="4" t="s">
        <v>104</v>
      </c>
      <c r="D211" s="4" t="str">
        <f t="shared" si="14"/>
        <v>mvi d,</v>
      </c>
      <c r="E211" s="4">
        <v>2</v>
      </c>
      <c r="F211" s="5" t="s">
        <v>90</v>
      </c>
      <c r="G211" s="4" t="str">
        <f t="shared" si="21"/>
        <v>16</v>
      </c>
      <c r="H211" s="4">
        <v>7</v>
      </c>
      <c r="I211" s="33" t="s">
        <v>318</v>
      </c>
      <c r="J211" s="6" t="s">
        <v>553</v>
      </c>
      <c r="K211" s="25">
        <v>13</v>
      </c>
      <c r="L211" s="149"/>
      <c r="M211" s="151"/>
      <c r="N211" s="149"/>
      <c r="O211" s="149"/>
    </row>
    <row r="212" spans="1:15" x14ac:dyDescent="0.2">
      <c r="A212" s="149"/>
      <c r="B212" s="3" t="s">
        <v>87</v>
      </c>
      <c r="C212" s="4" t="s">
        <v>309</v>
      </c>
      <c r="D212" s="4" t="str">
        <f t="shared" si="14"/>
        <v>mvi e,</v>
      </c>
      <c r="E212" s="4">
        <v>2</v>
      </c>
      <c r="F212" s="5" t="s">
        <v>91</v>
      </c>
      <c r="G212" s="4" t="str">
        <f t="shared" si="21"/>
        <v>1E</v>
      </c>
      <c r="H212" s="4">
        <v>7</v>
      </c>
      <c r="I212" s="33" t="s">
        <v>318</v>
      </c>
      <c r="J212" s="6" t="s">
        <v>554</v>
      </c>
      <c r="K212" s="25">
        <v>13</v>
      </c>
      <c r="L212" s="149"/>
      <c r="M212" s="151"/>
      <c r="N212" s="149"/>
      <c r="O212" s="149"/>
    </row>
    <row r="213" spans="1:15" x14ac:dyDescent="0.2">
      <c r="A213" s="149"/>
      <c r="B213" s="3" t="s">
        <v>87</v>
      </c>
      <c r="C213" s="4" t="s">
        <v>105</v>
      </c>
      <c r="D213" s="4" t="str">
        <f t="shared" si="14"/>
        <v>mvi h,</v>
      </c>
      <c r="E213" s="4">
        <v>2</v>
      </c>
      <c r="F213" s="5" t="s">
        <v>92</v>
      </c>
      <c r="G213" s="4" t="str">
        <f t="shared" si="21"/>
        <v>26</v>
      </c>
      <c r="H213" s="4">
        <v>7</v>
      </c>
      <c r="I213" s="33" t="s">
        <v>318</v>
      </c>
      <c r="J213" s="6" t="s">
        <v>555</v>
      </c>
      <c r="K213" s="25">
        <v>13</v>
      </c>
      <c r="L213" s="149"/>
      <c r="M213" s="151"/>
      <c r="N213" s="149"/>
      <c r="O213" s="149"/>
    </row>
    <row r="214" spans="1:15" x14ac:dyDescent="0.2">
      <c r="A214" s="149"/>
      <c r="B214" s="3" t="s">
        <v>87</v>
      </c>
      <c r="C214" s="4" t="s">
        <v>312</v>
      </c>
      <c r="D214" s="4" t="str">
        <f t="shared" si="14"/>
        <v>mvi l,</v>
      </c>
      <c r="E214" s="4">
        <v>2</v>
      </c>
      <c r="F214" s="5" t="s">
        <v>93</v>
      </c>
      <c r="G214" s="4" t="str">
        <f t="shared" si="21"/>
        <v>2E</v>
      </c>
      <c r="H214" s="4">
        <v>7</v>
      </c>
      <c r="I214" s="33" t="s">
        <v>318</v>
      </c>
      <c r="J214" s="6" t="s">
        <v>556</v>
      </c>
      <c r="K214" s="25">
        <v>13</v>
      </c>
      <c r="L214" s="149"/>
      <c r="M214" s="151"/>
      <c r="N214" s="149"/>
      <c r="O214" s="149"/>
    </row>
    <row r="215" spans="1:15" x14ac:dyDescent="0.2">
      <c r="A215" s="149"/>
      <c r="B215" s="3" t="s">
        <v>87</v>
      </c>
      <c r="C215" s="4" t="s">
        <v>310</v>
      </c>
      <c r="D215" s="4" t="str">
        <f t="shared" si="14"/>
        <v>mvi m,</v>
      </c>
      <c r="E215" s="4">
        <v>2</v>
      </c>
      <c r="F215" s="5" t="s">
        <v>94</v>
      </c>
      <c r="G215" s="4" t="str">
        <f t="shared" si="21"/>
        <v>36</v>
      </c>
      <c r="H215" s="4">
        <v>10</v>
      </c>
      <c r="I215" s="33" t="s">
        <v>318</v>
      </c>
      <c r="J215" s="6" t="s">
        <v>557</v>
      </c>
      <c r="K215" s="25">
        <v>13</v>
      </c>
      <c r="L215" s="149"/>
      <c r="M215" s="151"/>
      <c r="N215" s="149"/>
      <c r="O215" s="149"/>
    </row>
    <row r="216" spans="1:15" ht="17" thickBot="1" x14ac:dyDescent="0.25">
      <c r="A216" s="149"/>
      <c r="B216" s="7" t="s">
        <v>87</v>
      </c>
      <c r="C216" s="8" t="s">
        <v>311</v>
      </c>
      <c r="D216" s="8" t="str">
        <f t="shared" si="14"/>
        <v>mvi a,</v>
      </c>
      <c r="E216" s="8">
        <v>2</v>
      </c>
      <c r="F216" s="9" t="s">
        <v>95</v>
      </c>
      <c r="G216" s="8" t="str">
        <f t="shared" si="21"/>
        <v>3E</v>
      </c>
      <c r="H216" s="8">
        <v>7</v>
      </c>
      <c r="I216" s="35" t="s">
        <v>318</v>
      </c>
      <c r="J216" s="10" t="s">
        <v>558</v>
      </c>
      <c r="K216" s="26">
        <v>13</v>
      </c>
      <c r="L216" s="149"/>
      <c r="M216" s="151"/>
      <c r="N216" s="149"/>
      <c r="O216" s="149"/>
    </row>
    <row r="217" spans="1:15" x14ac:dyDescent="0.2">
      <c r="A217" s="149"/>
      <c r="B217" s="15" t="s">
        <v>231</v>
      </c>
      <c r="C217" s="16"/>
      <c r="D217" s="16" t="str">
        <f t="shared" ref="D217:D226" si="22">B217</f>
        <v>adi</v>
      </c>
      <c r="E217" s="16">
        <v>2</v>
      </c>
      <c r="F217" s="17" t="s">
        <v>233</v>
      </c>
      <c r="G217" s="16" t="str">
        <f t="shared" si="21"/>
        <v>C6</v>
      </c>
      <c r="H217" s="16">
        <v>7</v>
      </c>
      <c r="I217" s="32" t="s">
        <v>734</v>
      </c>
      <c r="J217" s="18" t="s">
        <v>606</v>
      </c>
      <c r="K217" s="24">
        <v>14</v>
      </c>
      <c r="L217" s="149"/>
      <c r="M217" s="151"/>
      <c r="N217" s="149"/>
      <c r="O217" s="149"/>
    </row>
    <row r="218" spans="1:15" x14ac:dyDescent="0.2">
      <c r="A218" s="149"/>
      <c r="B218" s="3" t="s">
        <v>232</v>
      </c>
      <c r="C218" s="4"/>
      <c r="D218" s="4" t="str">
        <f t="shared" si="22"/>
        <v>aci</v>
      </c>
      <c r="E218" s="4">
        <v>2</v>
      </c>
      <c r="F218" s="5" t="s">
        <v>234</v>
      </c>
      <c r="G218" s="4" t="str">
        <f t="shared" si="21"/>
        <v>CE</v>
      </c>
      <c r="H218" s="4">
        <v>7</v>
      </c>
      <c r="I218" s="33" t="s">
        <v>734</v>
      </c>
      <c r="J218" s="6" t="s">
        <v>607</v>
      </c>
      <c r="K218" s="25">
        <v>14</v>
      </c>
      <c r="L218" s="149"/>
      <c r="M218" s="151"/>
      <c r="N218" s="149"/>
      <c r="O218" s="149"/>
    </row>
    <row r="219" spans="1:15" x14ac:dyDescent="0.2">
      <c r="A219" s="149"/>
      <c r="B219" s="3" t="s">
        <v>242</v>
      </c>
      <c r="C219" s="4"/>
      <c r="D219" s="4" t="str">
        <f t="shared" si="22"/>
        <v>sui</v>
      </c>
      <c r="E219" s="4">
        <v>2</v>
      </c>
      <c r="F219" s="5" t="s">
        <v>244</v>
      </c>
      <c r="G219" s="4" t="str">
        <f t="shared" si="21"/>
        <v>D6</v>
      </c>
      <c r="H219" s="4">
        <v>7</v>
      </c>
      <c r="I219" s="33" t="s">
        <v>734</v>
      </c>
      <c r="J219" s="6" t="s">
        <v>648</v>
      </c>
      <c r="K219" s="25">
        <v>14</v>
      </c>
      <c r="L219" s="149"/>
      <c r="M219" s="151"/>
      <c r="N219" s="149"/>
      <c r="O219" s="149"/>
    </row>
    <row r="220" spans="1:15" x14ac:dyDescent="0.2">
      <c r="A220" s="149"/>
      <c r="B220" s="3" t="s">
        <v>243</v>
      </c>
      <c r="C220" s="4"/>
      <c r="D220" s="4" t="str">
        <f t="shared" si="22"/>
        <v>sbi</v>
      </c>
      <c r="E220" s="4">
        <v>2</v>
      </c>
      <c r="F220" s="5" t="s">
        <v>245</v>
      </c>
      <c r="G220" s="4" t="str">
        <f t="shared" si="21"/>
        <v>DE</v>
      </c>
      <c r="H220" s="4">
        <v>7</v>
      </c>
      <c r="I220" s="33" t="s">
        <v>734</v>
      </c>
      <c r="J220" s="6" t="s">
        <v>649</v>
      </c>
      <c r="K220" s="25">
        <v>14</v>
      </c>
      <c r="L220" s="149"/>
      <c r="M220" s="151"/>
      <c r="N220" s="149"/>
      <c r="O220" s="149"/>
    </row>
    <row r="221" spans="1:15" x14ac:dyDescent="0.2">
      <c r="A221" s="149"/>
      <c r="B221" s="3" t="s">
        <v>249</v>
      </c>
      <c r="C221" s="4"/>
      <c r="D221" s="4" t="str">
        <f t="shared" si="22"/>
        <v>ani</v>
      </c>
      <c r="E221" s="4">
        <v>2</v>
      </c>
      <c r="F221" s="5" t="s">
        <v>253</v>
      </c>
      <c r="G221" s="4" t="str">
        <f t="shared" si="21"/>
        <v>E6</v>
      </c>
      <c r="H221" s="4">
        <v>7</v>
      </c>
      <c r="I221" s="33" t="s">
        <v>734</v>
      </c>
      <c r="J221" s="6" t="s">
        <v>674</v>
      </c>
      <c r="K221" s="25">
        <v>14</v>
      </c>
      <c r="L221" s="149"/>
      <c r="M221" s="151"/>
      <c r="N221" s="149"/>
      <c r="O221" s="149"/>
    </row>
    <row r="222" spans="1:15" x14ac:dyDescent="0.2">
      <c r="A222" s="149"/>
      <c r="B222" s="3" t="s">
        <v>250</v>
      </c>
      <c r="C222" s="4"/>
      <c r="D222" s="4" t="str">
        <f t="shared" si="22"/>
        <v>xri</v>
      </c>
      <c r="E222" s="4">
        <v>2</v>
      </c>
      <c r="F222" s="5" t="s">
        <v>254</v>
      </c>
      <c r="G222" s="4" t="str">
        <f t="shared" si="21"/>
        <v>EE</v>
      </c>
      <c r="H222" s="4">
        <v>7</v>
      </c>
      <c r="I222" s="33" t="s">
        <v>734</v>
      </c>
      <c r="J222" s="6" t="s">
        <v>675</v>
      </c>
      <c r="K222" s="25">
        <v>14</v>
      </c>
      <c r="L222" s="149"/>
      <c r="M222" s="151"/>
      <c r="N222" s="149"/>
      <c r="O222" s="149"/>
    </row>
    <row r="223" spans="1:15" x14ac:dyDescent="0.2">
      <c r="A223" s="149"/>
      <c r="B223" s="3" t="s">
        <v>251</v>
      </c>
      <c r="C223" s="4"/>
      <c r="D223" s="4" t="str">
        <f t="shared" si="22"/>
        <v>ori</v>
      </c>
      <c r="E223" s="4">
        <v>2</v>
      </c>
      <c r="F223" s="5" t="s">
        <v>255</v>
      </c>
      <c r="G223" s="4" t="str">
        <f t="shared" si="21"/>
        <v>F6</v>
      </c>
      <c r="H223" s="4">
        <v>7</v>
      </c>
      <c r="I223" s="33" t="s">
        <v>734</v>
      </c>
      <c r="J223" s="6" t="s">
        <v>676</v>
      </c>
      <c r="K223" s="25">
        <v>14</v>
      </c>
      <c r="L223" s="149"/>
      <c r="M223" s="151"/>
      <c r="N223" s="149"/>
      <c r="O223" s="149"/>
    </row>
    <row r="224" spans="1:15" ht="17" thickBot="1" x14ac:dyDescent="0.25">
      <c r="A224" s="149"/>
      <c r="B224" s="7" t="s">
        <v>252</v>
      </c>
      <c r="C224" s="8"/>
      <c r="D224" s="8" t="str">
        <f t="shared" si="22"/>
        <v>cpi</v>
      </c>
      <c r="E224" s="8">
        <v>2</v>
      </c>
      <c r="F224" s="9" t="s">
        <v>256</v>
      </c>
      <c r="G224" s="8" t="str">
        <f t="shared" si="21"/>
        <v>FE</v>
      </c>
      <c r="H224" s="8">
        <v>7</v>
      </c>
      <c r="I224" s="35" t="s">
        <v>734</v>
      </c>
      <c r="J224" s="10" t="s">
        <v>699</v>
      </c>
      <c r="K224" s="26">
        <v>14</v>
      </c>
      <c r="L224" s="149"/>
      <c r="M224" s="151"/>
      <c r="N224" s="149"/>
      <c r="O224" s="149"/>
    </row>
    <row r="225" spans="1:15" x14ac:dyDescent="0.2">
      <c r="A225" s="149"/>
      <c r="B225" s="15" t="s">
        <v>273</v>
      </c>
      <c r="C225" s="16"/>
      <c r="D225" s="16" t="str">
        <f>B225</f>
        <v>out</v>
      </c>
      <c r="E225" s="16">
        <v>2</v>
      </c>
      <c r="F225" s="17" t="s">
        <v>275</v>
      </c>
      <c r="G225" s="16" t="str">
        <f>DEC2HEX(OCT2DEC(F225),2)</f>
        <v>D3</v>
      </c>
      <c r="H225" s="16">
        <v>10</v>
      </c>
      <c r="I225" s="32" t="s">
        <v>318</v>
      </c>
      <c r="J225" s="18" t="s">
        <v>679</v>
      </c>
      <c r="K225" s="24">
        <v>14</v>
      </c>
      <c r="L225" s="149"/>
      <c r="M225" s="151"/>
      <c r="N225" s="149"/>
      <c r="O225" s="149"/>
    </row>
    <row r="226" spans="1:15" ht="17" thickBot="1" x14ac:dyDescent="0.25">
      <c r="A226" s="149"/>
      <c r="B226" s="7" t="s">
        <v>272</v>
      </c>
      <c r="C226" s="8"/>
      <c r="D226" s="8" t="str">
        <f t="shared" si="22"/>
        <v>in</v>
      </c>
      <c r="E226" s="8">
        <v>2</v>
      </c>
      <c r="F226" s="9" t="s">
        <v>274</v>
      </c>
      <c r="G226" s="8" t="str">
        <f t="shared" si="21"/>
        <v>DB</v>
      </c>
      <c r="H226" s="8">
        <v>10</v>
      </c>
      <c r="I226" s="35" t="s">
        <v>318</v>
      </c>
      <c r="J226" s="10" t="s">
        <v>443</v>
      </c>
      <c r="K226" s="26">
        <v>14</v>
      </c>
      <c r="L226" s="149"/>
      <c r="M226" s="151"/>
      <c r="N226" s="149"/>
      <c r="O226" s="149"/>
    </row>
    <row r="227" spans="1:15" x14ac:dyDescent="0.2">
      <c r="A227" s="149"/>
      <c r="B227" s="15" t="s">
        <v>96</v>
      </c>
      <c r="C227" s="16" t="s">
        <v>103</v>
      </c>
      <c r="D227" s="16" t="str">
        <f>CONCATENATE(B227," ",C227)</f>
        <v>lxi b,</v>
      </c>
      <c r="E227" s="16">
        <v>3</v>
      </c>
      <c r="F227" s="17" t="s">
        <v>100</v>
      </c>
      <c r="G227" s="16" t="str">
        <f t="shared" si="21"/>
        <v>01</v>
      </c>
      <c r="H227" s="16">
        <v>10</v>
      </c>
      <c r="I227" s="32" t="s">
        <v>318</v>
      </c>
      <c r="J227" s="18" t="s">
        <v>559</v>
      </c>
      <c r="K227" s="24">
        <v>15</v>
      </c>
      <c r="L227" s="149"/>
      <c r="M227" s="151"/>
      <c r="N227" s="149"/>
      <c r="O227" s="149"/>
    </row>
    <row r="228" spans="1:15" x14ac:dyDescent="0.2">
      <c r="A228" s="149"/>
      <c r="B228" s="3" t="s">
        <v>96</v>
      </c>
      <c r="C228" s="4" t="s">
        <v>104</v>
      </c>
      <c r="D228" s="4" t="str">
        <f>CONCATENATE(B228," ",C228)</f>
        <v>lxi d,</v>
      </c>
      <c r="E228" s="4">
        <v>3</v>
      </c>
      <c r="F228" s="5" t="s">
        <v>101</v>
      </c>
      <c r="G228" s="4" t="str">
        <f t="shared" si="21"/>
        <v>11</v>
      </c>
      <c r="H228" s="4">
        <v>10</v>
      </c>
      <c r="I228" s="33" t="s">
        <v>318</v>
      </c>
      <c r="J228" s="6" t="s">
        <v>560</v>
      </c>
      <c r="K228" s="25">
        <v>15</v>
      </c>
      <c r="L228" s="149"/>
      <c r="M228" s="151"/>
      <c r="N228" s="149"/>
      <c r="O228" s="149"/>
    </row>
    <row r="229" spans="1:15" x14ac:dyDescent="0.2">
      <c r="A229" s="149"/>
      <c r="B229" s="3" t="s">
        <v>96</v>
      </c>
      <c r="C229" s="4" t="s">
        <v>105</v>
      </c>
      <c r="D229" s="4" t="str">
        <f>CONCATENATE(B229," ",C229)</f>
        <v>lxi h,</v>
      </c>
      <c r="E229" s="4">
        <v>3</v>
      </c>
      <c r="F229" s="5" t="s">
        <v>102</v>
      </c>
      <c r="G229" s="4" t="str">
        <f t="shared" si="21"/>
        <v>21</v>
      </c>
      <c r="H229" s="4">
        <v>10</v>
      </c>
      <c r="I229" s="33" t="s">
        <v>318</v>
      </c>
      <c r="J229" s="6" t="s">
        <v>561</v>
      </c>
      <c r="K229" s="25">
        <v>15</v>
      </c>
      <c r="L229" s="149"/>
      <c r="M229" s="151"/>
      <c r="N229" s="149"/>
      <c r="O229" s="149"/>
    </row>
    <row r="230" spans="1:15" ht="17" thickBot="1" x14ac:dyDescent="0.25">
      <c r="A230" s="149"/>
      <c r="B230" s="7" t="s">
        <v>96</v>
      </c>
      <c r="C230" s="8" t="s">
        <v>106</v>
      </c>
      <c r="D230" s="8" t="str">
        <f>CONCATENATE(B230," ",C230)</f>
        <v>lxi sp,</v>
      </c>
      <c r="E230" s="8">
        <v>3</v>
      </c>
      <c r="F230" s="9" t="s">
        <v>107</v>
      </c>
      <c r="G230" s="8" t="str">
        <f t="shared" si="21"/>
        <v>31</v>
      </c>
      <c r="H230" s="8">
        <v>10</v>
      </c>
      <c r="I230" s="35" t="s">
        <v>318</v>
      </c>
      <c r="J230" s="10" t="s">
        <v>561</v>
      </c>
      <c r="K230" s="26">
        <v>15</v>
      </c>
      <c r="L230" s="149"/>
      <c r="M230" s="151"/>
      <c r="N230" s="149"/>
      <c r="O230" s="149"/>
    </row>
    <row r="231" spans="1:15" x14ac:dyDescent="0.2">
      <c r="A231" s="149"/>
      <c r="B231" s="15" t="s">
        <v>114</v>
      </c>
      <c r="C231" s="16"/>
      <c r="D231" s="16" t="str">
        <f>B231</f>
        <v>shld</v>
      </c>
      <c r="E231" s="16">
        <v>3</v>
      </c>
      <c r="F231" s="17" t="s">
        <v>115</v>
      </c>
      <c r="G231" s="16" t="str">
        <f>DEC2HEX(OCT2DEC(F231),2)</f>
        <v>22</v>
      </c>
      <c r="H231" s="16">
        <v>16</v>
      </c>
      <c r="I231" s="32" t="s">
        <v>318</v>
      </c>
      <c r="J231" s="18" t="s">
        <v>335</v>
      </c>
      <c r="K231" s="24">
        <v>16</v>
      </c>
      <c r="L231" s="149"/>
      <c r="M231" s="151"/>
      <c r="N231" s="149"/>
      <c r="O231" s="149"/>
    </row>
    <row r="232" spans="1:15" ht="17" thickBot="1" x14ac:dyDescent="0.25">
      <c r="A232" s="149"/>
      <c r="B232" s="7" t="s">
        <v>116</v>
      </c>
      <c r="C232" s="8"/>
      <c r="D232" s="8" t="str">
        <f>B232</f>
        <v>lhld</v>
      </c>
      <c r="E232" s="8">
        <v>3</v>
      </c>
      <c r="F232" s="9" t="s">
        <v>117</v>
      </c>
      <c r="G232" s="8" t="str">
        <f>DEC2HEX(OCT2DEC(F232),2)</f>
        <v>2A</v>
      </c>
      <c r="H232" s="8">
        <v>16</v>
      </c>
      <c r="I232" s="35" t="s">
        <v>318</v>
      </c>
      <c r="J232" s="10" t="s">
        <v>678</v>
      </c>
      <c r="K232" s="26">
        <v>16</v>
      </c>
      <c r="L232" s="149"/>
      <c r="M232" s="151"/>
      <c r="N232" s="149"/>
      <c r="O232" s="149"/>
    </row>
    <row r="233" spans="1:15" x14ac:dyDescent="0.2">
      <c r="A233" s="149"/>
      <c r="B233" s="11" t="s">
        <v>121</v>
      </c>
      <c r="C233" s="12"/>
      <c r="D233" s="12" t="str">
        <f t="shared" ref="D233:D252" si="23">B233</f>
        <v>sta</v>
      </c>
      <c r="E233" s="12">
        <v>3</v>
      </c>
      <c r="F233" s="13" t="s">
        <v>123</v>
      </c>
      <c r="G233" s="12" t="str">
        <f t="shared" si="21"/>
        <v>32</v>
      </c>
      <c r="H233" s="12">
        <v>13</v>
      </c>
      <c r="I233" s="36" t="s">
        <v>318</v>
      </c>
      <c r="J233" s="14" t="s">
        <v>334</v>
      </c>
      <c r="K233" s="27">
        <v>16</v>
      </c>
      <c r="L233" s="149"/>
      <c r="M233" s="151"/>
      <c r="N233" s="149"/>
      <c r="O233" s="149"/>
    </row>
    <row r="234" spans="1:15" ht="17" thickBot="1" x14ac:dyDescent="0.25">
      <c r="A234" s="149"/>
      <c r="B234" s="7" t="s">
        <v>122</v>
      </c>
      <c r="C234" s="8"/>
      <c r="D234" s="8" t="str">
        <f t="shared" si="23"/>
        <v>lda</v>
      </c>
      <c r="E234" s="8">
        <v>3</v>
      </c>
      <c r="F234" s="9" t="s">
        <v>124</v>
      </c>
      <c r="G234" s="8" t="str">
        <f t="shared" si="21"/>
        <v>3A</v>
      </c>
      <c r="H234" s="8">
        <v>13</v>
      </c>
      <c r="I234" s="35" t="s">
        <v>318</v>
      </c>
      <c r="J234" s="10" t="s">
        <v>677</v>
      </c>
      <c r="K234" s="26">
        <v>16</v>
      </c>
      <c r="L234" s="149"/>
      <c r="M234" s="151"/>
      <c r="N234" s="149"/>
      <c r="O234" s="149"/>
    </row>
    <row r="235" spans="1:15" x14ac:dyDescent="0.2">
      <c r="A235" s="149"/>
      <c r="B235" s="15" t="s">
        <v>142</v>
      </c>
      <c r="C235" s="16"/>
      <c r="D235" s="16" t="str">
        <f t="shared" si="23"/>
        <v>jmp</v>
      </c>
      <c r="E235" s="16">
        <v>3</v>
      </c>
      <c r="F235" s="17" t="s">
        <v>143</v>
      </c>
      <c r="G235" s="16" t="str">
        <f t="shared" si="21"/>
        <v>C3</v>
      </c>
      <c r="H235" s="16">
        <v>10</v>
      </c>
      <c r="I235" s="32" t="s">
        <v>318</v>
      </c>
      <c r="J235" s="18" t="s">
        <v>680</v>
      </c>
      <c r="K235" s="24">
        <v>17</v>
      </c>
      <c r="L235" s="149"/>
      <c r="M235" s="151"/>
      <c r="N235" s="149"/>
      <c r="O235" s="149"/>
    </row>
    <row r="236" spans="1:15" x14ac:dyDescent="0.2">
      <c r="A236" s="149"/>
      <c r="B236" s="3" t="s">
        <v>147</v>
      </c>
      <c r="C236" s="4"/>
      <c r="D236" s="4" t="str">
        <f t="shared" si="23"/>
        <v>jnz</v>
      </c>
      <c r="E236" s="4">
        <v>3</v>
      </c>
      <c r="F236" s="5" t="s">
        <v>156</v>
      </c>
      <c r="G236" s="4" t="str">
        <f t="shared" si="21"/>
        <v>C2</v>
      </c>
      <c r="H236" s="4">
        <v>10</v>
      </c>
      <c r="I236" s="33" t="s">
        <v>318</v>
      </c>
      <c r="J236" s="6" t="s">
        <v>681</v>
      </c>
      <c r="K236" s="25">
        <v>17</v>
      </c>
      <c r="L236" s="149"/>
      <c r="M236" s="151"/>
      <c r="N236" s="149"/>
      <c r="O236" s="149"/>
    </row>
    <row r="237" spans="1:15" x14ac:dyDescent="0.2">
      <c r="A237" s="149"/>
      <c r="B237" s="3" t="s">
        <v>146</v>
      </c>
      <c r="C237" s="4"/>
      <c r="D237" s="4" t="str">
        <f t="shared" si="23"/>
        <v>jz</v>
      </c>
      <c r="E237" s="4">
        <v>3</v>
      </c>
      <c r="F237" s="5" t="s">
        <v>155</v>
      </c>
      <c r="G237" s="4" t="str">
        <f t="shared" si="21"/>
        <v>CA</v>
      </c>
      <c r="H237" s="4">
        <v>10</v>
      </c>
      <c r="I237" s="33" t="s">
        <v>318</v>
      </c>
      <c r="J237" s="6" t="s">
        <v>682</v>
      </c>
      <c r="K237" s="25">
        <v>17</v>
      </c>
      <c r="L237" s="149"/>
      <c r="M237" s="151"/>
      <c r="N237" s="149"/>
      <c r="O237" s="149"/>
    </row>
    <row r="238" spans="1:15" x14ac:dyDescent="0.2">
      <c r="A238" s="149"/>
      <c r="B238" s="3" t="s">
        <v>145</v>
      </c>
      <c r="C238" s="4"/>
      <c r="D238" s="4" t="str">
        <f t="shared" si="23"/>
        <v>jnc</v>
      </c>
      <c r="E238" s="4">
        <v>3</v>
      </c>
      <c r="F238" s="5" t="s">
        <v>154</v>
      </c>
      <c r="G238" s="4" t="str">
        <f t="shared" si="21"/>
        <v>D2</v>
      </c>
      <c r="H238" s="4">
        <v>10</v>
      </c>
      <c r="I238" s="33" t="s">
        <v>318</v>
      </c>
      <c r="J238" s="6" t="s">
        <v>683</v>
      </c>
      <c r="K238" s="25">
        <v>17</v>
      </c>
      <c r="L238" s="149"/>
      <c r="M238" s="151"/>
      <c r="N238" s="149"/>
      <c r="O238" s="149"/>
    </row>
    <row r="239" spans="1:15" x14ac:dyDescent="0.2">
      <c r="A239" s="149"/>
      <c r="B239" s="3" t="s">
        <v>144</v>
      </c>
      <c r="C239" s="4"/>
      <c r="D239" s="4" t="str">
        <f t="shared" si="23"/>
        <v>jc</v>
      </c>
      <c r="E239" s="4">
        <v>3</v>
      </c>
      <c r="F239" s="5" t="s">
        <v>153</v>
      </c>
      <c r="G239" s="4" t="str">
        <f t="shared" si="21"/>
        <v>DA</v>
      </c>
      <c r="H239" s="4">
        <v>10</v>
      </c>
      <c r="I239" s="33" t="s">
        <v>318</v>
      </c>
      <c r="J239" s="6" t="s">
        <v>684</v>
      </c>
      <c r="K239" s="25">
        <v>17</v>
      </c>
      <c r="L239" s="149"/>
      <c r="M239" s="151"/>
      <c r="N239" s="149"/>
      <c r="O239" s="149"/>
    </row>
    <row r="240" spans="1:15" x14ac:dyDescent="0.2">
      <c r="A240" s="149"/>
      <c r="B240" s="3" t="s">
        <v>151</v>
      </c>
      <c r="C240" s="4"/>
      <c r="D240" s="4" t="str">
        <f t="shared" si="23"/>
        <v>jpo</v>
      </c>
      <c r="E240" s="4">
        <v>3</v>
      </c>
      <c r="F240" s="5" t="s">
        <v>160</v>
      </c>
      <c r="G240" s="4" t="str">
        <f t="shared" si="21"/>
        <v>E2</v>
      </c>
      <c r="H240" s="4">
        <v>10</v>
      </c>
      <c r="I240" s="33" t="s">
        <v>318</v>
      </c>
      <c r="J240" s="6" t="s">
        <v>709</v>
      </c>
      <c r="K240" s="29">
        <v>17</v>
      </c>
      <c r="L240" s="149"/>
      <c r="M240" s="151"/>
      <c r="N240" s="149"/>
      <c r="O240" s="149"/>
    </row>
    <row r="241" spans="1:15" x14ac:dyDescent="0.2">
      <c r="A241" s="149"/>
      <c r="B241" s="3" t="s">
        <v>150</v>
      </c>
      <c r="C241" s="4"/>
      <c r="D241" s="4" t="str">
        <f t="shared" si="23"/>
        <v>jpe</v>
      </c>
      <c r="E241" s="4">
        <v>3</v>
      </c>
      <c r="F241" s="5" t="s">
        <v>159</v>
      </c>
      <c r="G241" s="4" t="str">
        <f t="shared" si="21"/>
        <v>EA</v>
      </c>
      <c r="H241" s="4">
        <v>10</v>
      </c>
      <c r="I241" s="33" t="s">
        <v>318</v>
      </c>
      <c r="J241" s="6" t="s">
        <v>708</v>
      </c>
      <c r="K241" s="25">
        <v>17</v>
      </c>
      <c r="L241" s="149"/>
      <c r="M241" s="151"/>
      <c r="N241" s="149"/>
      <c r="O241" s="149"/>
    </row>
    <row r="242" spans="1:15" x14ac:dyDescent="0.2">
      <c r="A242" s="149"/>
      <c r="B242" s="3" t="s">
        <v>148</v>
      </c>
      <c r="C242" s="4"/>
      <c r="D242" s="4" t="str">
        <f t="shared" si="23"/>
        <v>jp</v>
      </c>
      <c r="E242" s="4">
        <v>3</v>
      </c>
      <c r="F242" s="5" t="s">
        <v>157</v>
      </c>
      <c r="G242" s="4" t="str">
        <f t="shared" si="21"/>
        <v>F2</v>
      </c>
      <c r="H242" s="4">
        <v>10</v>
      </c>
      <c r="I242" s="33" t="s">
        <v>318</v>
      </c>
      <c r="J242" s="6" t="s">
        <v>703</v>
      </c>
      <c r="K242" s="25">
        <v>17</v>
      </c>
      <c r="L242" s="149"/>
      <c r="M242" s="151"/>
      <c r="N242" s="149"/>
      <c r="O242" s="149"/>
    </row>
    <row r="243" spans="1:15" ht="17" thickBot="1" x14ac:dyDescent="0.25">
      <c r="A243" s="149"/>
      <c r="B243" s="7" t="s">
        <v>149</v>
      </c>
      <c r="C243" s="8"/>
      <c r="D243" s="8" t="str">
        <f t="shared" si="23"/>
        <v>jm</v>
      </c>
      <c r="E243" s="8">
        <v>3</v>
      </c>
      <c r="F243" s="9" t="s">
        <v>158</v>
      </c>
      <c r="G243" s="8" t="str">
        <f t="shared" si="21"/>
        <v>FA</v>
      </c>
      <c r="H243" s="8">
        <v>10</v>
      </c>
      <c r="I243" s="35" t="s">
        <v>318</v>
      </c>
      <c r="J243" s="10" t="s">
        <v>702</v>
      </c>
      <c r="K243" s="26">
        <v>17</v>
      </c>
      <c r="L243" s="149"/>
      <c r="M243" s="151"/>
      <c r="N243" s="149"/>
      <c r="O243" s="149"/>
    </row>
    <row r="244" spans="1:15" x14ac:dyDescent="0.2">
      <c r="A244" s="149"/>
      <c r="B244" s="15" t="s">
        <v>162</v>
      </c>
      <c r="C244" s="16"/>
      <c r="D244" s="16" t="str">
        <f>B244</f>
        <v>call</v>
      </c>
      <c r="E244" s="16">
        <v>3</v>
      </c>
      <c r="F244" s="17" t="s">
        <v>171</v>
      </c>
      <c r="G244" s="16" t="str">
        <f>DEC2HEX(OCT2DEC(F244),2)</f>
        <v>CD</v>
      </c>
      <c r="H244" s="16">
        <v>17</v>
      </c>
      <c r="I244" s="32" t="s">
        <v>318</v>
      </c>
      <c r="J244" s="18" t="s">
        <v>689</v>
      </c>
      <c r="K244" s="24">
        <v>17</v>
      </c>
      <c r="L244" s="149"/>
      <c r="M244" s="151"/>
      <c r="N244" s="149"/>
      <c r="O244" s="149"/>
    </row>
    <row r="245" spans="1:15" x14ac:dyDescent="0.2">
      <c r="A245" s="149"/>
      <c r="B245" s="3" t="s">
        <v>166</v>
      </c>
      <c r="C245" s="4"/>
      <c r="D245" s="4" t="str">
        <f t="shared" si="23"/>
        <v>cnz</v>
      </c>
      <c r="E245" s="4">
        <v>3</v>
      </c>
      <c r="F245" s="5" t="s">
        <v>175</v>
      </c>
      <c r="G245" s="4" t="str">
        <f t="shared" si="21"/>
        <v>C4</v>
      </c>
      <c r="H245" s="4">
        <v>11.17</v>
      </c>
      <c r="I245" s="33" t="s">
        <v>318</v>
      </c>
      <c r="J245" s="6" t="s">
        <v>685</v>
      </c>
      <c r="K245" s="25">
        <v>17</v>
      </c>
      <c r="L245" s="149"/>
      <c r="M245" s="151"/>
      <c r="N245" s="149"/>
      <c r="O245" s="149"/>
    </row>
    <row r="246" spans="1:15" x14ac:dyDescent="0.2">
      <c r="A246" s="149"/>
      <c r="B246" s="3" t="s">
        <v>165</v>
      </c>
      <c r="C246" s="4"/>
      <c r="D246" s="4" t="str">
        <f t="shared" si="23"/>
        <v>cz</v>
      </c>
      <c r="E246" s="4">
        <v>3</v>
      </c>
      <c r="F246" s="5" t="s">
        <v>174</v>
      </c>
      <c r="G246" s="4" t="str">
        <f t="shared" si="21"/>
        <v>CC</v>
      </c>
      <c r="H246" s="4">
        <v>11.17</v>
      </c>
      <c r="I246" s="33" t="s">
        <v>318</v>
      </c>
      <c r="J246" s="6" t="s">
        <v>686</v>
      </c>
      <c r="K246" s="25">
        <v>17</v>
      </c>
      <c r="L246" s="149"/>
      <c r="M246" s="151"/>
      <c r="N246" s="149"/>
      <c r="O246" s="149"/>
    </row>
    <row r="247" spans="1:15" x14ac:dyDescent="0.2">
      <c r="A247" s="149"/>
      <c r="B247" s="3" t="s">
        <v>164</v>
      </c>
      <c r="C247" s="4"/>
      <c r="D247" s="4" t="str">
        <f t="shared" si="23"/>
        <v>cnc</v>
      </c>
      <c r="E247" s="4">
        <v>3</v>
      </c>
      <c r="F247" s="5" t="s">
        <v>173</v>
      </c>
      <c r="G247" s="4" t="str">
        <f t="shared" si="21"/>
        <v>D4</v>
      </c>
      <c r="H247" s="4">
        <v>11.17</v>
      </c>
      <c r="I247" s="33" t="s">
        <v>318</v>
      </c>
      <c r="J247" s="6" t="s">
        <v>687</v>
      </c>
      <c r="K247" s="25">
        <v>17</v>
      </c>
      <c r="L247" s="149"/>
      <c r="M247" s="151"/>
      <c r="N247" s="149"/>
      <c r="O247" s="149"/>
    </row>
    <row r="248" spans="1:15" x14ac:dyDescent="0.2">
      <c r="A248" s="149"/>
      <c r="B248" s="3" t="s">
        <v>163</v>
      </c>
      <c r="C248" s="4"/>
      <c r="D248" s="4" t="str">
        <f t="shared" si="23"/>
        <v>cc</v>
      </c>
      <c r="E248" s="4">
        <v>3</v>
      </c>
      <c r="F248" s="5" t="s">
        <v>172</v>
      </c>
      <c r="G248" s="4" t="str">
        <f t="shared" si="21"/>
        <v>DC</v>
      </c>
      <c r="H248" s="4">
        <v>11.17</v>
      </c>
      <c r="I248" s="33" t="s">
        <v>318</v>
      </c>
      <c r="J248" s="6" t="s">
        <v>688</v>
      </c>
      <c r="K248" s="25">
        <v>17</v>
      </c>
      <c r="L248" s="149"/>
      <c r="M248" s="151"/>
      <c r="N248" s="149"/>
      <c r="O248" s="149"/>
    </row>
    <row r="249" spans="1:15" x14ac:dyDescent="0.2">
      <c r="A249" s="149"/>
      <c r="B249" s="3" t="s">
        <v>170</v>
      </c>
      <c r="C249" s="4"/>
      <c r="D249" s="4" t="str">
        <f t="shared" si="23"/>
        <v>cpo</v>
      </c>
      <c r="E249" s="4">
        <v>3</v>
      </c>
      <c r="F249" s="5" t="s">
        <v>179</v>
      </c>
      <c r="G249" s="4" t="str">
        <f t="shared" si="21"/>
        <v>E4</v>
      </c>
      <c r="H249" s="4">
        <v>11.17</v>
      </c>
      <c r="I249" s="33" t="s">
        <v>318</v>
      </c>
      <c r="J249" s="6" t="s">
        <v>710</v>
      </c>
      <c r="K249" s="25">
        <v>17</v>
      </c>
      <c r="L249" s="149"/>
      <c r="M249" s="151"/>
      <c r="N249" s="149"/>
      <c r="O249" s="149"/>
    </row>
    <row r="250" spans="1:15" x14ac:dyDescent="0.2">
      <c r="A250" s="149"/>
      <c r="B250" s="3" t="s">
        <v>169</v>
      </c>
      <c r="C250" s="4"/>
      <c r="D250" s="4" t="str">
        <f t="shared" si="23"/>
        <v>cpe</v>
      </c>
      <c r="E250" s="4">
        <v>3</v>
      </c>
      <c r="F250" s="5" t="s">
        <v>178</v>
      </c>
      <c r="G250" s="4" t="str">
        <f t="shared" si="21"/>
        <v>EC</v>
      </c>
      <c r="H250" s="4">
        <v>11.17</v>
      </c>
      <c r="I250" s="33" t="s">
        <v>318</v>
      </c>
      <c r="J250" s="6" t="s">
        <v>711</v>
      </c>
      <c r="K250" s="25">
        <v>17</v>
      </c>
      <c r="L250" s="149"/>
      <c r="M250" s="151"/>
      <c r="N250" s="149"/>
      <c r="O250" s="149"/>
    </row>
    <row r="251" spans="1:15" x14ac:dyDescent="0.2">
      <c r="A251" s="149"/>
      <c r="B251" s="3" t="s">
        <v>167</v>
      </c>
      <c r="C251" s="4"/>
      <c r="D251" s="4" t="str">
        <f t="shared" si="23"/>
        <v>cp</v>
      </c>
      <c r="E251" s="4">
        <v>3</v>
      </c>
      <c r="F251" s="5" t="s">
        <v>176</v>
      </c>
      <c r="G251" s="4" t="str">
        <f t="shared" si="21"/>
        <v>F4</v>
      </c>
      <c r="H251" s="4">
        <v>11.17</v>
      </c>
      <c r="I251" s="33" t="s">
        <v>318</v>
      </c>
      <c r="J251" s="6" t="s">
        <v>700</v>
      </c>
      <c r="K251" s="25">
        <v>17</v>
      </c>
      <c r="L251" s="149"/>
      <c r="M251" s="151"/>
      <c r="N251" s="149"/>
      <c r="O251" s="149"/>
    </row>
    <row r="252" spans="1:15" ht="17" thickBot="1" x14ac:dyDescent="0.25">
      <c r="A252" s="149"/>
      <c r="B252" s="7" t="s">
        <v>168</v>
      </c>
      <c r="C252" s="8"/>
      <c r="D252" s="8" t="str">
        <f t="shared" si="23"/>
        <v>cm</v>
      </c>
      <c r="E252" s="8">
        <v>3</v>
      </c>
      <c r="F252" s="9" t="s">
        <v>177</v>
      </c>
      <c r="G252" s="8" t="str">
        <f t="shared" si="21"/>
        <v>FC</v>
      </c>
      <c r="H252" s="8">
        <v>11.17</v>
      </c>
      <c r="I252" s="35" t="s">
        <v>318</v>
      </c>
      <c r="J252" s="10" t="s">
        <v>701</v>
      </c>
      <c r="K252" s="26">
        <v>17</v>
      </c>
      <c r="L252" s="149"/>
      <c r="M252" s="151"/>
      <c r="N252" s="149"/>
      <c r="O252" s="149"/>
    </row>
    <row r="253" spans="1:15" x14ac:dyDescent="0.2">
      <c r="A253" s="149"/>
      <c r="B253" s="151"/>
      <c r="C253" s="151"/>
      <c r="D253" s="151"/>
      <c r="E253" s="151"/>
      <c r="F253" s="152"/>
      <c r="G253" s="151"/>
      <c r="H253" s="151"/>
      <c r="I253" s="151"/>
      <c r="J253" s="149"/>
      <c r="K253" s="151"/>
      <c r="L253" s="149"/>
      <c r="M253" s="151"/>
      <c r="N253" s="149"/>
      <c r="O253" s="149"/>
    </row>
    <row r="254" spans="1:15" x14ac:dyDescent="0.2">
      <c r="M254" s="79"/>
    </row>
    <row r="255" spans="1:15" x14ac:dyDescent="0.2">
      <c r="M255" s="79"/>
    </row>
    <row r="256" spans="1:15" x14ac:dyDescent="0.2">
      <c r="M256" s="79"/>
    </row>
    <row r="257" spans="13:13" x14ac:dyDescent="0.2">
      <c r="M257" s="79"/>
    </row>
    <row r="258" spans="13:13" x14ac:dyDescent="0.2">
      <c r="M258" s="79"/>
    </row>
    <row r="259" spans="13:13" x14ac:dyDescent="0.2">
      <c r="M259" s="79"/>
    </row>
    <row r="260" spans="13:13" x14ac:dyDescent="0.2">
      <c r="M260" s="79"/>
    </row>
    <row r="261" spans="13:13" x14ac:dyDescent="0.2">
      <c r="M261" s="79"/>
    </row>
    <row r="262" spans="13:13" x14ac:dyDescent="0.2">
      <c r="M262" s="79"/>
    </row>
  </sheetData>
  <sheetProtection sheet="1" objects="1" scenarios="1"/>
  <sortState ref="B63:J126">
    <sortCondition ref="F63:F1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/>
  </sheetViews>
  <sheetFormatPr baseColWidth="10" defaultRowHeight="16" x14ac:dyDescent="0.2"/>
  <cols>
    <col min="1" max="1" width="3.6640625" customWidth="1"/>
    <col min="2" max="2" width="9.83203125" style="47" customWidth="1"/>
    <col min="3" max="3" width="20.83203125" style="48" customWidth="1"/>
    <col min="4" max="4" width="14.6640625" style="40" customWidth="1"/>
    <col min="5" max="5" width="95.5" style="40" customWidth="1"/>
  </cols>
  <sheetData>
    <row r="1" spans="2:5" ht="17" thickBot="1" x14ac:dyDescent="0.25">
      <c r="B1" s="244"/>
      <c r="C1" s="245"/>
      <c r="D1" s="246"/>
      <c r="E1" s="246"/>
    </row>
    <row r="2" spans="2:5" s="30" customFormat="1" ht="20" thickBot="1" x14ac:dyDescent="0.25">
      <c r="B2" s="247" t="s">
        <v>326</v>
      </c>
      <c r="C2" s="248" t="s">
        <v>327</v>
      </c>
      <c r="D2" s="249" t="s">
        <v>328</v>
      </c>
      <c r="E2" s="250" t="s">
        <v>3</v>
      </c>
    </row>
    <row r="3" spans="2:5" s="229" customFormat="1" x14ac:dyDescent="0.2">
      <c r="B3" s="232">
        <v>1</v>
      </c>
      <c r="C3" s="233">
        <v>43451</v>
      </c>
      <c r="D3" s="234" t="s">
        <v>329</v>
      </c>
      <c r="E3" s="235" t="s">
        <v>330</v>
      </c>
    </row>
    <row r="4" spans="2:5" s="229" customFormat="1" x14ac:dyDescent="0.2">
      <c r="B4" s="236">
        <v>1.01</v>
      </c>
      <c r="C4" s="237">
        <v>43451</v>
      </c>
      <c r="D4" s="238" t="s">
        <v>329</v>
      </c>
      <c r="E4" s="239" t="s">
        <v>721</v>
      </c>
    </row>
    <row r="5" spans="2:5" s="229" customFormat="1" x14ac:dyDescent="0.2">
      <c r="B5" s="236">
        <v>1.02</v>
      </c>
      <c r="C5" s="237">
        <v>43451</v>
      </c>
      <c r="D5" s="238" t="s">
        <v>329</v>
      </c>
      <c r="E5" s="239" t="s">
        <v>724</v>
      </c>
    </row>
    <row r="6" spans="2:5" s="229" customFormat="1" ht="48" x14ac:dyDescent="0.2">
      <c r="B6" s="236">
        <v>1.03</v>
      </c>
      <c r="C6" s="237">
        <v>43451</v>
      </c>
      <c r="D6" s="238" t="s">
        <v>329</v>
      </c>
      <c r="E6" s="239" t="s">
        <v>745</v>
      </c>
    </row>
    <row r="7" spans="2:5" s="229" customFormat="1" x14ac:dyDescent="0.2">
      <c r="B7" s="236">
        <v>1.04</v>
      </c>
      <c r="C7" s="237">
        <v>43452</v>
      </c>
      <c r="D7" s="238" t="s">
        <v>329</v>
      </c>
      <c r="E7" s="239" t="s">
        <v>748</v>
      </c>
    </row>
    <row r="8" spans="2:5" s="229" customFormat="1" x14ac:dyDescent="0.2">
      <c r="B8" s="236">
        <v>1.05</v>
      </c>
      <c r="C8" s="237">
        <v>43452</v>
      </c>
      <c r="D8" s="238" t="s">
        <v>329</v>
      </c>
      <c r="E8" s="239" t="s">
        <v>756</v>
      </c>
    </row>
    <row r="9" spans="2:5" s="229" customFormat="1" x14ac:dyDescent="0.2">
      <c r="B9" s="236">
        <v>1.06</v>
      </c>
      <c r="C9" s="237">
        <v>43453</v>
      </c>
      <c r="D9" s="238" t="s">
        <v>329</v>
      </c>
      <c r="E9" s="239" t="s">
        <v>768</v>
      </c>
    </row>
    <row r="10" spans="2:5" s="229" customFormat="1" x14ac:dyDescent="0.2">
      <c r="B10" s="236">
        <v>1.07</v>
      </c>
      <c r="C10" s="237">
        <v>43455</v>
      </c>
      <c r="D10" s="238" t="s">
        <v>329</v>
      </c>
      <c r="E10" s="239" t="s">
        <v>771</v>
      </c>
    </row>
    <row r="11" spans="2:5" s="229" customFormat="1" x14ac:dyDescent="0.2">
      <c r="B11" s="240"/>
      <c r="C11" s="241"/>
      <c r="D11" s="242"/>
      <c r="E11" s="243"/>
    </row>
    <row r="12" spans="2:5" s="229" customFormat="1" x14ac:dyDescent="0.2">
      <c r="B12" s="240"/>
      <c r="C12" s="241"/>
      <c r="D12" s="242"/>
      <c r="E12" s="243"/>
    </row>
    <row r="13" spans="2:5" s="229" customFormat="1" x14ac:dyDescent="0.2">
      <c r="B13" s="240"/>
      <c r="C13" s="241"/>
      <c r="D13" s="242"/>
      <c r="E13" s="243"/>
    </row>
    <row r="14" spans="2:5" s="229" customFormat="1" x14ac:dyDescent="0.2">
      <c r="B14" s="240"/>
      <c r="C14" s="241"/>
      <c r="D14" s="242"/>
      <c r="E14" s="243"/>
    </row>
    <row r="15" spans="2:5" s="229" customFormat="1" x14ac:dyDescent="0.2">
      <c r="B15" s="240"/>
      <c r="C15" s="241"/>
      <c r="D15" s="242"/>
      <c r="E15" s="243"/>
    </row>
    <row r="16" spans="2:5" s="229" customFormat="1" x14ac:dyDescent="0.2">
      <c r="B16" s="240"/>
      <c r="C16" s="241"/>
      <c r="D16" s="242"/>
      <c r="E16" s="243"/>
    </row>
    <row r="17" spans="2:5" s="229" customFormat="1" x14ac:dyDescent="0.2">
      <c r="B17" s="240"/>
      <c r="C17" s="241"/>
      <c r="D17" s="242"/>
      <c r="E17" s="243"/>
    </row>
    <row r="18" spans="2:5" s="229" customFormat="1" x14ac:dyDescent="0.2">
      <c r="B18" s="240"/>
      <c r="C18" s="241"/>
      <c r="D18" s="242"/>
      <c r="E18" s="243"/>
    </row>
    <row r="19" spans="2:5" s="229" customFormat="1" x14ac:dyDescent="0.2">
      <c r="B19" s="240"/>
      <c r="C19" s="241"/>
      <c r="D19" s="242"/>
      <c r="E19" s="243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Assembler</vt:lpstr>
      <vt:lpstr>Output</vt:lpstr>
      <vt:lpstr>8080</vt:lpstr>
      <vt:lpstr>Revision History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2018-12-14T21:59:47Z</dcterms:created>
  <dcterms:modified xsi:type="dcterms:W3CDTF">2018-12-21T19:40:33Z</dcterms:modified>
</cp:coreProperties>
</file>